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stonehavenassociates.sharepoint.com/sites/Dropbox-PolicyandResearchTeam/Shared Documents/Polling/Client Tables/Meta Open Source AI/Website tables/"/>
    </mc:Choice>
  </mc:AlternateContent>
  <xr:revisionPtr revIDLastSave="6" documentId="8_{75F7C43D-996F-4563-A6EE-34496EADDB80}" xr6:coauthVersionLast="47" xr6:coauthVersionMax="47" xr10:uidLastSave="{F9938E6B-54F5-4574-AA6A-6B197521D0CE}"/>
  <bookViews>
    <workbookView xWindow="28680" yWindow="-120"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41" l="1"/>
  <c r="B20" i="40"/>
  <c r="B25" i="39"/>
  <c r="B20" i="38"/>
  <c r="B20" i="37"/>
  <c r="B18" i="36"/>
  <c r="B17" i="35"/>
  <c r="B19" i="34"/>
  <c r="B17" i="33"/>
  <c r="B17" i="32"/>
  <c r="B21" i="31"/>
  <c r="B26" i="30"/>
  <c r="B17" i="29"/>
  <c r="B25" i="28"/>
  <c r="B19" i="27"/>
  <c r="B26" i="26"/>
  <c r="B22" i="25"/>
  <c r="B27" i="24"/>
  <c r="B26" i="23"/>
  <c r="B19" i="22"/>
  <c r="B23" i="21"/>
  <c r="B17" i="20"/>
  <c r="B17" i="19"/>
  <c r="B17" i="18"/>
  <c r="B17" i="17"/>
  <c r="B17" i="16"/>
  <c r="B17" i="15"/>
  <c r="B17" i="14"/>
  <c r="B17" i="13"/>
  <c r="B17" i="12"/>
  <c r="B17" i="11"/>
  <c r="B17" i="10"/>
  <c r="B17" i="9"/>
  <c r="B17" i="8"/>
  <c r="B17" i="7"/>
  <c r="B18" i="6"/>
  <c r="B19" i="5"/>
  <c r="B28" i="4"/>
  <c r="E45" i="2"/>
  <c r="D45" i="2"/>
  <c r="E44" i="2"/>
  <c r="D44" i="2"/>
  <c r="E43" i="2"/>
  <c r="D43" i="2"/>
  <c r="E42" i="2"/>
  <c r="D42" i="2"/>
  <c r="E41" i="2"/>
  <c r="D41" i="2"/>
  <c r="E40" i="2"/>
  <c r="D40" i="2"/>
  <c r="E39" i="2"/>
  <c r="D39" i="2"/>
  <c r="E38" i="2"/>
  <c r="D38" i="2"/>
  <c r="D37"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E8" i="2"/>
  <c r="D8" i="2"/>
  <c r="D5" i="2"/>
  <c r="C17" i="1"/>
</calcChain>
</file>

<file path=xl/sharedStrings.xml><?xml version="1.0" encoding="utf-8"?>
<sst xmlns="http://schemas.openxmlformats.org/spreadsheetml/2006/main" count="1791" uniqueCount="265">
  <si>
    <t>Fieldwork:</t>
  </si>
  <si>
    <t xml:space="preserve">Interview Method: </t>
  </si>
  <si>
    <t>Online Survey</t>
  </si>
  <si>
    <t>Population represented:</t>
  </si>
  <si>
    <t>UK Business Decision Makers</t>
  </si>
  <si>
    <t>Sample size:</t>
  </si>
  <si>
    <t>Methodology:</t>
  </si>
  <si>
    <t>Public First is a member of the BPC and abides by its rules. For more information please contact the Public First polling team:</t>
  </si>
  <si>
    <t>Table of Contents</t>
  </si>
  <si>
    <t>Individual Tables</t>
  </si>
  <si>
    <t>Full Result Row</t>
  </si>
  <si>
    <t>Question Base</t>
  </si>
  <si>
    <t>BASE: All Respondents</t>
  </si>
  <si>
    <t>BASE: Not getting value for Gen AI</t>
  </si>
  <si>
    <t>Full Results</t>
  </si>
  <si>
    <t>Size</t>
  </si>
  <si>
    <t>Sector</t>
  </si>
  <si>
    <t>Region</t>
  </si>
  <si>
    <t>Total</t>
  </si>
  <si>
    <t>Micro (1-9 employees)</t>
  </si>
  <si>
    <t>Small (10-49 employees)</t>
  </si>
  <si>
    <t>Medium (50-249 employees)</t>
  </si>
  <si>
    <t>Large (250+ employees)</t>
  </si>
  <si>
    <t>Construction</t>
  </si>
  <si>
    <t>Financial &amp; insurance activities</t>
  </si>
  <si>
    <t>Information &amp; communication</t>
  </si>
  <si>
    <t>Professional, scientific &amp; technical activities</t>
  </si>
  <si>
    <t>Wholesale &amp; retail trade including repair of motor vehicles</t>
  </si>
  <si>
    <t>Other service activities</t>
  </si>
  <si>
    <t>Other</t>
  </si>
  <si>
    <t>East Midlands</t>
  </si>
  <si>
    <t>East of England</t>
  </si>
  <si>
    <t>London</t>
  </si>
  <si>
    <t>North East</t>
  </si>
  <si>
    <t>North West</t>
  </si>
  <si>
    <t>Northern Ireland</t>
  </si>
  <si>
    <t>Scotland</t>
  </si>
  <si>
    <t>South East</t>
  </si>
  <si>
    <t>South West</t>
  </si>
  <si>
    <t>Wales</t>
  </si>
  <si>
    <t>West Midlands</t>
  </si>
  <si>
    <t>Yorkshire and Humber</t>
  </si>
  <si>
    <t>Unweighted</t>
  </si>
  <si>
    <t>Weighted</t>
  </si>
  <si>
    <t>By “Generative AI”, we mean technology that produces new content, such as text, images, or ideas, based on patterns it has learned from data. Some of the common generative AI tools are listed below.  Do people in your business tend to use any of the following tools as part of their work</t>
  </si>
  <si>
    <t>ChatGPT (OpenAI)</t>
  </si>
  <si>
    <t>Microsoft Copilot (in Word, Excel, or other Microsoft tools)</t>
  </si>
  <si>
    <t>Google Gemini (formerly Bard)</t>
  </si>
  <si>
    <t>Claude (Anthropic)</t>
  </si>
  <si>
    <t>Jasper (AI writing assistant for marketing)</t>
  </si>
  <si>
    <t>DALL·E (AI image generator from OpenAI)</t>
  </si>
  <si>
    <t>Midjourney (AI image and design generator)</t>
  </si>
  <si>
    <t>Adobe Firefly (AI features in Adobe Creative Cloud)</t>
  </si>
  <si>
    <t>Canva Magic Studio (AI design and content creation)</t>
  </si>
  <si>
    <t>GitHub Copilot (AI coding assistant)</t>
  </si>
  <si>
    <t>Meta AI (e.g. on Facebook or Whatsapp)</t>
  </si>
  <si>
    <t>Llama (Large Language Model Meta AI)</t>
  </si>
  <si>
    <t>Emu (AI image and video generator from Meta)</t>
  </si>
  <si>
    <t>Other (please specify)</t>
  </si>
  <si>
    <t>None of these</t>
  </si>
  <si>
    <t>Using the scale below, please tell us which comes closest to how your business uses generative AI.  Again, by “generative AI”, we mean technology that produces new content, such as text, images, or ideas, based on patterns it has learned from data. Some of the common generative AI tools are listed below.</t>
  </si>
  <si>
    <t>Don’t know</t>
  </si>
  <si>
    <t>Generative AI has no relevance to our business</t>
  </si>
  <si>
    <t>Generative AI may be applicable, but we are not currently using it</t>
  </si>
  <si>
    <t>Generative AI is used occasionally for simple tasks (e.g. summarizing documents, drafting emails), but not integrated with company systems</t>
  </si>
  <si>
    <t>Generative AI is integrated with internal systems or document storage to support some company-wide automations and limited client-facing tasks (e.g. sales or queries)</t>
  </si>
  <si>
    <t>Generative AI is embedded in core functions such as quality assurance, coding, design, or compliance processes</t>
  </si>
  <si>
    <t>Do the generative AI tools your company uses make use of your company’s data? E.g. your customer database, internal documents, financial accounts</t>
  </si>
  <si>
    <t>No - not at all</t>
  </si>
  <si>
    <t>No - not really</t>
  </si>
  <si>
    <t>Yes - to some extent</t>
  </si>
  <si>
    <t>Yes - to a great extent</t>
  </si>
  <si>
    <t>ChatGPT (OpenAI):For each of the tools you said are used in your business, are these generally the free or paid-for versions? Please select all that apply</t>
  </si>
  <si>
    <t>The free versions</t>
  </si>
  <si>
    <t>Paid-for versions - paid for by the individual employee</t>
  </si>
  <si>
    <t>Paid-for versions - paid for by the business</t>
  </si>
  <si>
    <t>Microsoft Copilot (in Word, Excel, or other Microsoft tools):For each of the tools you said are used in your business, are these generally the free or paid-for versions? Please select all that apply</t>
  </si>
  <si>
    <t>Google Gemini (formerly Bard):For each of the tools you said are used in your business, are these generally the free or paid-for versions? Please select all that apply</t>
  </si>
  <si>
    <t>Claude (Anthropic):For each of the tools you said are used in your business, are these generally the free or paid-for versions? Please select all that apply</t>
  </si>
  <si>
    <t>Jasper (AI writing assistant for marketing):For each of the tools you said are used in your business, are these generally the free or paid-for versions? Please select all that apply</t>
  </si>
  <si>
    <t>DALL·E (AI image generator from OpenAI):For each of the tools you said are used in your business, are these generally the free or paid-for versions? Please select all that apply</t>
  </si>
  <si>
    <t>Midjourney (AI image and design generator):For each of the tools you said are used in your business, are these generally the free or paid-for versions? Please select all that apply</t>
  </si>
  <si>
    <t>Adobe Firefly (AI features in Adobe Creative Cloud):For each of the tools you said are used in your business, are these generally the free or paid-for versions? Please select all that apply</t>
  </si>
  <si>
    <t>Canva Magic Studio (AI design and content creation):For each of the tools you said are used in your business, are these generally the free or paid-for versions? Please select all that apply</t>
  </si>
  <si>
    <t>GitHub Copilot (AI coding assistant):For each of the tools you said are used in your business, are these generally the free or paid-for versions? Please select all that apply</t>
  </si>
  <si>
    <t>Meta AI (e.g. on Facebook or Whatsapp):For each of the tools you said are used in your business, are these generally the free or paid-for versions? Please select all that apply</t>
  </si>
  <si>
    <t>Llama (Large Language Model Meta AI):For each of the tools you said are used in your business, are these generally the free or paid-for versions? Please select all that apply</t>
  </si>
  <si>
    <t>Emu (AI image and video generator from Meta):For each of the tools you said are used in your business, are these generally the free or paid-for versions? Please select all that apply</t>
  </si>
  <si>
    <t>Would you say that your business is getting value for money for what it pays for generative AI tools?</t>
  </si>
  <si>
    <t>Yes - definitely</t>
  </si>
  <si>
    <t>Yes - mostly</t>
  </si>
  <si>
    <t>What would you say were the main reasons your investment into generative AI tools didn’t deliver the expected improvements</t>
  </si>
  <si>
    <t>Difficulty integrating with our business’s systems</t>
  </si>
  <si>
    <t>Inability to use our company’s data due to legal or regulatory restrictions</t>
  </si>
  <si>
    <t>Too generalised / inability to work with the specific requirements of our business</t>
  </si>
  <si>
    <t>Lack of time or capacity to experiment properly</t>
  </si>
  <si>
    <t>Not being able to reliably produce the same results from the same inputs</t>
  </si>
  <si>
    <t>Workings kept in a “black box” so couldn’t see how it worked</t>
  </si>
  <si>
    <t>Lack of staff cooperation / adoption</t>
  </si>
  <si>
    <t>The performance of the AI on tasks relevant to the business</t>
  </si>
  <si>
    <t>Other reason</t>
  </si>
  <si>
    <t>How often, if at all, do you find that the generative AI tools your business uses makes mistakes?</t>
  </si>
  <si>
    <t>Never</t>
  </si>
  <si>
    <t>Rarely</t>
  </si>
  <si>
    <t>Sometimes</t>
  </si>
  <si>
    <t>Often</t>
  </si>
  <si>
    <t>Very often</t>
  </si>
  <si>
    <t>What have been the main benefits to your business of using generative AI</t>
  </si>
  <si>
    <t>Reducing staffing costs</t>
  </si>
  <si>
    <t>Reducing other costs</t>
  </si>
  <si>
    <t>Creating content (e.g. text, images, or reports) more quickly</t>
  </si>
  <si>
    <t>Helping staff come up with new ideas</t>
  </si>
  <si>
    <t>Improving analysis for business decisions by people in the business</t>
  </si>
  <si>
    <t>Automating low-level decision-making</t>
  </si>
  <si>
    <t>Improving customer communication or marketing</t>
  </si>
  <si>
    <t>Making products or services more personalised to customers / clients</t>
  </si>
  <si>
    <t>Speeding up product or service development</t>
  </si>
  <si>
    <t>Improved staff training / learning (e.g. AI-delivered training sessions, staff being able to ask questions)</t>
  </si>
  <si>
    <t>Increased efficiency and productivity</t>
  </si>
  <si>
    <t>Not sure</t>
  </si>
  <si>
    <t>What have been the main difficulties for your business in using generative AI</t>
  </si>
  <si>
    <t>Lack of staff knowledge or skills</t>
  </si>
  <si>
    <t>Concerns about customer / client data security or privacy</t>
  </si>
  <si>
    <t>Concerns about business data security or privacy</t>
  </si>
  <si>
    <t>Concerns about compliance with GDPR and data protection (e.g. data being sent outside the UK if used by AI)</t>
  </si>
  <si>
    <t>Limited time or capacity to experiment with AI</t>
  </si>
  <si>
    <t>Cost of tools or subscriptions</t>
  </si>
  <si>
    <t>Inaccurate or unreliable outputs from AI tools</t>
  </si>
  <si>
    <t>Uncertainty about legal or regulatory compliance</t>
  </si>
  <si>
    <t>Resistance or scepticism from staff</t>
  </si>
  <si>
    <t>The tools available were not suited to solve the issues affecting my business</t>
  </si>
  <si>
    <t>AI not knowing enough about what my business does or needs</t>
  </si>
  <si>
    <t>A lack of tools that are specifically designed for our industry</t>
  </si>
  <si>
    <t>Have you had to take any of the following steps when using generative AI in your business</t>
  </si>
  <si>
    <t>Use of paid-for or enterprise AI platforms that ensure security of data you upload to them</t>
  </si>
  <si>
    <t>Disclosing to clients/customers where AI is involved in delivering your product/services</t>
  </si>
  <si>
    <t>Staff training on company use of AI tools</t>
  </si>
  <si>
    <t>Having a clear AI-use policy within the business</t>
  </si>
  <si>
    <t>Having any AI-generated outputs be checked by a member of staff</t>
  </si>
  <si>
    <t>Testing to check the accuracy or reliability of AI-generated outputs</t>
  </si>
  <si>
    <t>Monitoring and tracking how staff use AI over time</t>
  </si>
  <si>
    <t>What are the main things that put your business off from making greater use of generative AI, or investing in its use in future</t>
  </si>
  <si>
    <t>Thinking about in 2-3 years’ time, using the same scale as before, what would you expect your business’s use of generative AI to come closest to? Again, by “generative AI”, we mean technology that produces new content, such as text, images, or ideas, based on patterns it has learned from data.</t>
  </si>
  <si>
    <t>You said that you expected your business’s use of generative AI in 2-3 years’ time to be [previous question answer] What would you expect the main barriers to be that you will need to overcome?</t>
  </si>
  <si>
    <t>Staff knowledge and training</t>
  </si>
  <si>
    <t>Difficulty integrating with existing systems and data</t>
  </si>
  <si>
    <t>Data privacy concerns or need to keep data in-house (e.g. data leaving the UK / Europe)</t>
  </si>
  <si>
    <t>A lack of specialised tools suitable for our sector / type of business</t>
  </si>
  <si>
    <t>Risk of dependence on particular companies’ platforms</t>
  </si>
  <si>
    <t>Concerns about return on investment</t>
  </si>
  <si>
    <t>Concerns about accuracy or reliability of AI outputs</t>
  </si>
  <si>
    <t>Limited ability to customise or fine-tune AI models</t>
  </si>
  <si>
    <t>Regulatory or legal concerns</t>
  </si>
  <si>
    <t>The speed of advancement making it risky to commit to one path</t>
  </si>
  <si>
    <t>N/A - we do not expect to have to overcome any particular barriers</t>
  </si>
  <si>
    <t>Does your business use any generative AI tools that are specifically designed for your type of business</t>
  </si>
  <si>
    <t>No</t>
  </si>
  <si>
    <t>Yes - tools that have been developed in-house by our business</t>
  </si>
  <si>
    <t>Yes - tools that have been developed by other companies</t>
  </si>
  <si>
    <t>And do the generative AI tools you use, that are specifically designed for your type of business, fall into any of the following categories</t>
  </si>
  <si>
    <t>Marketing and communications</t>
  </si>
  <si>
    <t>Administrative and legal processes</t>
  </si>
  <si>
    <t>Finance and accounting</t>
  </si>
  <si>
    <t>HR and personnel management</t>
  </si>
  <si>
    <t>Education and training for staff members</t>
  </si>
  <si>
    <t>E-commerce or retail tools</t>
  </si>
  <si>
    <t>Manufacturing and engineering tools (e.g. AI design, quality control, or predictive maintenance)</t>
  </si>
  <si>
    <t>Creative and media production</t>
  </si>
  <si>
    <t>Customer service or client engagement tools</t>
  </si>
  <si>
    <t>Data analysis, research, or insight generation</t>
  </si>
  <si>
    <t>IT, cybersecurity, or technical support</t>
  </si>
  <si>
    <t>As well as generalised AI tools, there are industry specific tools tailored towards the tasks and problems that are more common within that sector.  What interaction, if any, has your business had with this type of AI tool? Please select all that apply</t>
  </si>
  <si>
    <t>None - we do not use AI at all</t>
  </si>
  <si>
    <t>None - we use AI but not any specialised or tailored versions</t>
  </si>
  <si>
    <t>We have developed an industry-specific AI tool in-house</t>
  </si>
  <si>
    <t>We have taken an open-source tool, developed by another organisation, and adopted it in-house</t>
  </si>
  <si>
    <t>We have taken an open-source tool, developed by another organisation, and built upon it in-house</t>
  </si>
  <si>
    <t>We have commissioned another organisation or developer to create an AI tool for our business</t>
  </si>
  <si>
    <t>We have purchased or subscribed to an industry-specific AI tool created by another organisation</t>
  </si>
  <si>
    <t>You said that your business had in the past done each of the following.   For each one, please tell us whether it delivered the improvement it was expected to</t>
  </si>
  <si>
    <t>Don’t know / can’t remember</t>
  </si>
  <si>
    <t>Yes - after some initial adjustments</t>
  </si>
  <si>
    <t>Yes - but only after extensive adjustments</t>
  </si>
  <si>
    <t>Yes - immediately or almost immediately</t>
  </si>
  <si>
    <t>And is your business likely to consider doing any of the following in the next 2-3 years</t>
  </si>
  <si>
    <t>Very unlikely</t>
  </si>
  <si>
    <t>Somewhat unlikely</t>
  </si>
  <si>
    <t>Neither likely nor unlikely</t>
  </si>
  <si>
    <t>Somewhat likely</t>
  </si>
  <si>
    <t>Very likely</t>
  </si>
  <si>
    <t>You said that your business was unlikely to consider developing an industry-specific AI tool in-house.  Is this for any of the following reasons</t>
  </si>
  <si>
    <t>Lack of in-house knowledge / skills</t>
  </si>
  <si>
    <t>Lack of time / capacity to go about doing so</t>
  </si>
  <si>
    <t>Lack of other resources to do so</t>
  </si>
  <si>
    <t>Not relevant to our business</t>
  </si>
  <si>
    <t>Has your business looked in the past for tailored or industry-specific AI tools?</t>
  </si>
  <si>
    <t>No - we have not looked into this</t>
  </si>
  <si>
    <t>Yes - but have not found suitable options available</t>
  </si>
  <si>
    <t>Yes - and have found suitable options available if we wanted to use them</t>
  </si>
  <si>
    <t>You said that you were likely to consider developing an industry-specific AI tool in-house. If you were to do this, how likely or not would you be to “open-source” this? This means making the underlying code publicly available via platforms like GitHub under an open-source license, allowing anyone outside the business to copy it for their own use or to modify and build on it.</t>
  </si>
  <si>
    <t>This is definitely not something we would consider</t>
  </si>
  <si>
    <t>This is probably not something we would consider</t>
  </si>
  <si>
    <t>This is probably something we would consider</t>
  </si>
  <si>
    <t>This is definitely something we would consider</t>
  </si>
  <si>
    <t>You said that you would be likely to consider open-sourcing any tool you develop in-house</t>
  </si>
  <si>
    <t>To improve our reputation / stand out as innovative</t>
  </si>
  <si>
    <t>To attract potential employees</t>
  </si>
  <si>
    <t>To attract potential collaborators for the future</t>
  </si>
  <si>
    <t>To benefit colleagues in our industry</t>
  </si>
  <si>
    <t>To influence industry standards or best practice</t>
  </si>
  <si>
    <t>Other reason (please specify)</t>
  </si>
  <si>
    <t>You said that you would be unlikely to consider open-sourcing any tool you develop in-house.  Is this for any of the following reasons</t>
  </si>
  <si>
    <t>To avoid giving away a competitive advantage</t>
  </si>
  <si>
    <t>Concerns about security or misuse</t>
  </si>
  <si>
    <t>Legal, ethical, or regulatory risks</t>
  </si>
  <si>
    <t>To keep control over how the tool is used or updated</t>
  </si>
  <si>
    <t>If it uses confidential or proprietary data</t>
  </si>
  <si>
    <t>N/A - there’s no reason why we would do this</t>
  </si>
  <si>
    <t>Thinking about such an AI tool you have full control over, what do you see as the main potential benefits for your business, compared with using only off-the-shelf commercial tools</t>
  </si>
  <si>
    <t>We could keep our data on our own systems (e.g. on-premise or private cloud) rather than sending it to an external provider</t>
  </si>
  <si>
    <t>Lower costs or no licence fees, making it cheaper to try out</t>
  </si>
  <si>
    <t>Ability to experiment and test ideas without needing to commit to a supplier</t>
  </si>
  <si>
    <t>More control over how the tool works and when it is updated</t>
  </si>
  <si>
    <t>Easier to customise for our specific business needs</t>
  </si>
  <si>
    <t>Reduced dependence on one company or platform (avoids “lock-in”)</t>
  </si>
  <si>
    <t>More transparency about how the AI works (less of a “black box”)</t>
  </si>
  <si>
    <t>Faster to add new features or fix issues ourselves or with partners</t>
  </si>
  <si>
    <t>Better ability to meet security / compliance requirements</t>
  </si>
  <si>
    <t>Other benefit (please specify)</t>
  </si>
  <si>
    <t>Don’t know / not sure</t>
  </si>
  <si>
    <t>Imagine that, in the UK, there were many more open-source AI tools available for businesses like yours — with a wider range of products to choose from, plus clearer guidance and support to help businesses adopt and run them.  If that were the case, would your business be more likely to take up open-source, industry-specific AI tools?</t>
  </si>
  <si>
    <t>Much less likely</t>
  </si>
  <si>
    <t>A little less likely</t>
  </si>
  <si>
    <t>A little more likely</t>
  </si>
  <si>
    <t>Much more likely</t>
  </si>
  <si>
    <t>No real difference - we’d be just as likely to stick with off-the-shelf tools</t>
  </si>
  <si>
    <t>No real difference - we’re not likely to use AI tools anyway</t>
  </si>
  <si>
    <t>Thinking about the UK as a whole, what do you think would be the main benefits if there were many more open-source AI tools available in the UK, with a wider range of products and better support for businesses to adopt them</t>
  </si>
  <si>
    <t>AI adoption would be higher because of a greater choice of AI tools, including options that fit different sectors and needs</t>
  </si>
  <si>
    <t>More AI skills and expertise would be developed and kept in the UK (e.g. more in-house capability and jobs)</t>
  </si>
  <si>
    <t>UK businesses would have a wider variety of providers to choose from</t>
  </si>
  <si>
    <t>Better data security and trust, because more businesses could run AI on their own systems</t>
  </si>
  <si>
    <t>Faster innovation in UK industry, as businesses can adapt and improve tools themselves</t>
  </si>
  <si>
    <t>Lower costs for UK businesses, supporting productivity and growth</t>
  </si>
  <si>
    <t>It would help smaller businesses access AI on a more level playing field with larger firms</t>
  </si>
  <si>
    <t>Developed an industry-specific AI tool in-house</t>
  </si>
  <si>
    <t>Taken an open-source tool, developed by another organisation, and adopted it in-house</t>
  </si>
  <si>
    <t>Taken an open-source tool, developed by another organisation, and built upon it in-house</t>
  </si>
  <si>
    <t>Commissioned another organisation or developer to create an AI tool for our business</t>
  </si>
  <si>
    <t>Purchased or subscribed to an industry-specific AI tool created by another organisation</t>
  </si>
  <si>
    <t>Develop an industry-specific AI tool in-house</t>
  </si>
  <si>
    <t>Take an open-source tool, developed by another organisation, and adopt it in-house</t>
  </si>
  <si>
    <t>Take an open-source tool, developed by another organisation, and build upon it in-house</t>
  </si>
  <si>
    <t>Commission another organisation or developer to create an AI tool for our business</t>
  </si>
  <si>
    <t>Purchase or subscribe to an industry-specific AI tool created by another organisation</t>
  </si>
  <si>
    <t>BASE: All using this tool</t>
  </si>
  <si>
    <t>BASE: All using AI in their business</t>
  </si>
  <si>
    <t>BASE: All moving to integration and embed</t>
  </si>
  <si>
    <t>BASE: All using specifically designed AI tools</t>
  </si>
  <si>
    <t>BASE: All unlikely to consider developing in-house</t>
  </si>
  <si>
    <t>BASE: All who would consider open-sourcing</t>
  </si>
  <si>
    <t>BASE: All who would not consider open-sourcing</t>
  </si>
  <si>
    <t>27th November - 8th December 2025</t>
  </si>
  <si>
    <t>Participants qualified if they were at director level or above and had decision-making responsibility for at least one key business area. Quotas and weighting were used to ensure a broadly representative balance of business size and sector based on the proportion of employed UK adults working for each business type.</t>
  </si>
  <si>
    <t>Public First Poll for Meta - Open Source 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</si>
</sst>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8"/>
      <name val="Calibri"/>
      <family val="2"/>
    </font>
    <font>
      <b/>
      <sz val="14"/>
      <name val="Calibri"/>
      <family val="2"/>
    </font>
    <font>
      <sz val="14"/>
      <name val="Calibri"/>
      <family val="2"/>
    </font>
    <font>
      <sz val="13"/>
      <name val="Calibri"/>
      <family val="2"/>
    </font>
    <font>
      <sz val="13"/>
      <color rgb="FF0563C1"/>
      <name val="Calibri"/>
      <family val="2"/>
    </font>
    <font>
      <sz val="11"/>
      <color rgb="FF0563C1"/>
      <name val="Calibri"/>
      <family val="2"/>
    </font>
    <font>
      <b/>
      <sz val="11"/>
      <name val="Calibri"/>
      <family val="2"/>
    </font>
    <font>
      <sz val="11"/>
      <name val="Calibri"/>
      <family val="2"/>
    </font>
    <font>
      <b/>
      <sz val="12"/>
      <name val="Calibri"/>
      <family val="2"/>
    </font>
    <font>
      <u/>
      <sz val="11"/>
      <color theme="10"/>
      <name val="Calibri"/>
      <family val="2"/>
      <scheme val="minor"/>
    </font>
    <font>
      <u/>
      <sz val="11"/>
      <color theme="10"/>
      <name val="Calibri"/>
    </font>
  </fonts>
  <fills count="2">
    <fill>
      <patternFill patternType="none"/>
    </fill>
    <fill>
      <patternFill patternType="gray125"/>
    </fill>
  </fills>
  <borders count="6">
    <border>
      <left/>
      <right/>
      <top/>
      <bottom/>
      <diagonal/>
    </border>
    <border>
      <left/>
      <right/>
      <top style="thin">
        <color auto="1"/>
      </top>
      <bottom/>
      <diagonal/>
    </border>
    <border>
      <left/>
      <right/>
      <top/>
      <bottom style="thin">
        <color auto="1"/>
      </bottom>
      <diagonal/>
    </border>
    <border>
      <left/>
      <right/>
      <top style="thin">
        <color auto="1"/>
      </top>
      <bottom/>
      <diagonal/>
    </border>
    <border>
      <left/>
      <right/>
      <top style="thin">
        <color auto="1"/>
      </top>
      <bottom/>
      <diagonal/>
    </border>
    <border>
      <left/>
      <right/>
      <top style="thin">
        <color auto="1"/>
      </top>
      <bottom style="thin">
        <color indexed="64"/>
      </bottom>
      <diagonal/>
    </border>
  </borders>
  <cellStyleXfs count="2">
    <xf numFmtId="0" fontId="0" fillId="0" borderId="0"/>
    <xf numFmtId="0" fontId="10" fillId="0" borderId="0" applyNumberFormat="0" applyFill="0" applyBorder="0" applyAlignment="0" applyProtection="0"/>
  </cellStyleXfs>
  <cellXfs count="32">
    <xf numFmtId="0" fontId="0" fillId="0" borderId="0" xfId="0"/>
    <xf numFmtId="0" fontId="2" fillId="0" borderId="0" xfId="0" applyFont="1"/>
    <xf numFmtId="0" fontId="3" fillId="0" borderId="0" xfId="0" applyFont="1" applyAlignment="1">
      <alignment horizontal="left"/>
    </xf>
    <xf numFmtId="0" fontId="1" fillId="0" borderId="0" xfId="0" applyFont="1"/>
    <xf numFmtId="0" fontId="6" fillId="0" borderId="0" xfId="0" applyFont="1"/>
    <xf numFmtId="0" fontId="7" fillId="0" borderId="0" xfId="0" applyFont="1"/>
    <xf numFmtId="0" fontId="8" fillId="0" borderId="0" xfId="0" applyFont="1"/>
    <xf numFmtId="0" fontId="8" fillId="0" borderId="0" xfId="0" applyFont="1" applyAlignment="1">
      <alignment vertical="top" wrapText="1"/>
    </xf>
    <xf numFmtId="0" fontId="0" fillId="0" borderId="1" xfId="0" applyBorder="1"/>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xf numFmtId="0" fontId="7" fillId="0" borderId="2" xfId="0" applyFont="1" applyBorder="1"/>
    <xf numFmtId="0" fontId="0" fillId="0" borderId="2" xfId="0" applyBorder="1"/>
    <xf numFmtId="0" fontId="7" fillId="0" borderId="0" xfId="0" applyFont="1" applyAlignment="1">
      <alignment vertical="top" wrapText="1"/>
    </xf>
    <xf numFmtId="9" fontId="8" fillId="0" borderId="0" xfId="0" applyNumberFormat="1" applyFont="1"/>
    <xf numFmtId="0" fontId="8" fillId="0" borderId="2" xfId="0" applyFont="1" applyBorder="1" applyAlignment="1">
      <alignment vertical="top" wrapText="1"/>
    </xf>
    <xf numFmtId="9" fontId="8" fillId="0" borderId="2" xfId="0" applyNumberFormat="1" applyFont="1" applyBorder="1"/>
    <xf numFmtId="0" fontId="8" fillId="0" borderId="1" xfId="0" applyFont="1" applyBorder="1" applyAlignment="1">
      <alignment vertical="top" wrapText="1"/>
    </xf>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5" fillId="0" borderId="0" xfId="0" applyFont="1" applyAlignment="1">
      <alignment horizontal="left" vertical="top"/>
    </xf>
    <xf numFmtId="0" fontId="8" fillId="0" borderId="4" xfId="0" applyFont="1" applyBorder="1" applyAlignment="1">
      <alignment horizontal="center" vertical="center"/>
    </xf>
    <xf numFmtId="0" fontId="0" fillId="0" borderId="3" xfId="0" applyBorder="1"/>
    <xf numFmtId="0" fontId="9" fillId="0" borderId="0" xfId="0" applyFont="1" applyAlignment="1">
      <alignment vertical="top" wrapText="1"/>
    </xf>
    <xf numFmtId="0" fontId="8" fillId="0" borderId="5" xfId="0" applyFont="1" applyBorder="1" applyAlignment="1">
      <alignment horizontal="center" vertical="center" wrapText="1"/>
    </xf>
    <xf numFmtId="0" fontId="11" fillId="0" borderId="0" xfId="0" applyFont="1"/>
    <xf numFmtId="0" fontId="8" fillId="0" borderId="0" xfId="0" applyNumberFormat="1" applyFont="1" applyAlignment="1">
      <alignment horizontal="right"/>
    </xf>
    <xf numFmtId="0" fontId="11" fillId="0" borderId="0" xfId="0" applyFont="1" applyAlignment="1">
      <alignment horizontal="center"/>
    </xf>
    <xf numFmtId="0" fontId="3" fillId="0" borderId="0" xfId="0" applyNumberFormat="1" applyFont="1" applyAlignment="1">
      <alignment horizontal="left"/>
    </xf>
    <xf numFmtId="0" fontId="10" fillId="0" borderId="0" xfId="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5</xdr:col>
      <xdr:colOff>0</xdr:colOff>
      <xdr:row>0</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0</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4:K17"/>
  <sheetViews>
    <sheetView showGridLines="0" tabSelected="1" workbookViewId="0">
      <selection activeCell="B6" sqref="B6"/>
    </sheetView>
  </sheetViews>
  <sheetFormatPr defaultColWidth="10.81640625" defaultRowHeight="14.5" x14ac:dyDescent="0.35"/>
  <sheetData>
    <row r="4" spans="3:11" ht="32.5" customHeight="1" x14ac:dyDescent="0.35"/>
    <row r="5" spans="3:11" ht="50" customHeight="1" x14ac:dyDescent="0.35">
      <c r="C5" s="19" t="s">
        <v>264</v>
      </c>
      <c r="D5" s="20"/>
      <c r="E5" s="20"/>
      <c r="F5" s="20"/>
      <c r="G5" s="20"/>
      <c r="H5" s="20"/>
      <c r="I5" s="20"/>
      <c r="J5" s="20"/>
      <c r="K5" s="20"/>
    </row>
    <row r="8" spans="3:11" ht="20" customHeight="1" x14ac:dyDescent="0.45">
      <c r="C8" s="1" t="s">
        <v>0</v>
      </c>
      <c r="F8" s="2" t="s">
        <v>262</v>
      </c>
    </row>
    <row r="9" spans="3:11" ht="20" customHeight="1" x14ac:dyDescent="0.45">
      <c r="C9" s="1" t="s">
        <v>1</v>
      </c>
      <c r="F9" s="2" t="s">
        <v>2</v>
      </c>
    </row>
    <row r="10" spans="3:11" ht="20" customHeight="1" x14ac:dyDescent="0.45">
      <c r="C10" s="1" t="s">
        <v>3</v>
      </c>
      <c r="F10" s="2" t="s">
        <v>4</v>
      </c>
    </row>
    <row r="11" spans="3:11" ht="20" customHeight="1" x14ac:dyDescent="0.45">
      <c r="C11" s="1" t="s">
        <v>5</v>
      </c>
      <c r="F11" s="30">
        <v>541</v>
      </c>
    </row>
    <row r="13" spans="3:11" ht="18.5" x14ac:dyDescent="0.45">
      <c r="C13" s="1" t="s">
        <v>6</v>
      </c>
    </row>
    <row r="14" spans="3:11" ht="75.5" customHeight="1" x14ac:dyDescent="0.35">
      <c r="C14" s="21" t="s">
        <v>263</v>
      </c>
      <c r="D14" s="20"/>
      <c r="E14" s="20"/>
      <c r="F14" s="20"/>
      <c r="G14" s="20"/>
      <c r="H14" s="20"/>
      <c r="I14" s="20"/>
      <c r="J14" s="20"/>
      <c r="K14" s="20"/>
    </row>
    <row r="16" spans="3:11" ht="38" customHeight="1" x14ac:dyDescent="0.35">
      <c r="C16" s="21" t="s">
        <v>7</v>
      </c>
      <c r="D16" s="20"/>
      <c r="E16" s="20"/>
      <c r="F16" s="20"/>
      <c r="G16" s="20"/>
      <c r="H16" s="20"/>
      <c r="I16" s="20"/>
      <c r="J16" s="20"/>
      <c r="K16" s="20"/>
    </row>
    <row r="17" spans="3:11" ht="17" x14ac:dyDescent="0.35">
      <c r="C17" s="22" t="str">
        <f>HYPERLINK("mailto:" &amp; "polling@publicfirst.co.uk" &amp; "?subject="&amp; C5, "polling@publicfirst.co.uk")</f>
        <v>polling@publicfirst.co.uk</v>
      </c>
      <c r="D17" s="20"/>
      <c r="E17" s="20"/>
      <c r="F17" s="20"/>
      <c r="G17" s="20"/>
      <c r="H17" s="20"/>
      <c r="I17" s="20"/>
      <c r="J17" s="20"/>
      <c r="K17" s="20"/>
    </row>
  </sheetData>
  <mergeCells count="4">
    <mergeCell ref="C5:K5"/>
    <mergeCell ref="C16:K16"/>
    <mergeCell ref="C14:K14"/>
    <mergeCell ref="C17:K17"/>
  </mergeCells>
  <pageMargins left="0.75" right="0.75" top="1" bottom="1" header="0.5" footer="0.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45"/>
  <sheetViews>
    <sheetView showGridLines="0" workbookViewId="0"/>
  </sheetViews>
  <sheetFormatPr defaultColWidth="10.81640625" defaultRowHeight="14.5" x14ac:dyDescent="0.35"/>
  <cols>
    <col min="1" max="2" width="3" customWidth="1"/>
    <col min="3" max="3" width="5" customWidth="1"/>
    <col min="4" max="4" width="66.54296875" customWidth="1"/>
    <col min="5" max="5" width="14" bestFit="1" customWidth="1"/>
    <col min="6" max="6" width="40" customWidth="1"/>
  </cols>
  <sheetData>
    <row r="2" spans="3:6" ht="23.5" x14ac:dyDescent="0.55000000000000004">
      <c r="D2" s="3" t="s">
        <v>8</v>
      </c>
    </row>
    <row r="5" spans="3:6" x14ac:dyDescent="0.35">
      <c r="D5" s="27" t="str">
        <f>HYPERLINK("#'Full Results'!A1", "Full Results")</f>
        <v>Full Results</v>
      </c>
    </row>
    <row r="7" spans="3:6" x14ac:dyDescent="0.35">
      <c r="D7" s="5" t="s">
        <v>9</v>
      </c>
      <c r="E7" s="5" t="s">
        <v>10</v>
      </c>
      <c r="F7" s="5" t="s">
        <v>11</v>
      </c>
    </row>
    <row r="8" spans="3:6" x14ac:dyDescent="0.35">
      <c r="C8" s="28">
        <v>1</v>
      </c>
      <c r="D8" s="27" t="str">
        <f>HYPERLINK("#'Table 1'!A1", "By 'Generative AI', we mean technology that produces new content, such as text, images, or ideas, based on patterns it has learned from data. Some of the common generative AI tools are listed below.  Do people in your business tend to use any of the ")</f>
        <v xml:space="preserve">By 'Generative AI', we mean technology that produces new content, such as text, images, or ideas, based on patterns it has learned from data. Some of the common generative AI tools are listed below.  Do people in your business tend to use any of the </v>
      </c>
      <c r="E8" s="29" t="str">
        <f>HYPERLINK("#'Full Results'!A11", "11")</f>
        <v>11</v>
      </c>
      <c r="F8" s="6" t="s">
        <v>12</v>
      </c>
    </row>
    <row r="9" spans="3:6" x14ac:dyDescent="0.35">
      <c r="C9" s="28">
        <v>2</v>
      </c>
      <c r="D9" s="27" t="str">
        <f>HYPERLINK("#'Table 2'!A1", "Using the scale below, please tell us which comes closest to how your business uses generative AI.  Again, by 'generative AI', we mean technology that produces new content, such as text, images, or ideas, based on patterns it has learned from data. S")</f>
        <v>Using the scale below, please tell us which comes closest to how your business uses generative AI.  Again, by 'generative AI', we mean technology that produces new content, such as text, images, or ideas, based on patterns it has learned from data. S</v>
      </c>
      <c r="E9" s="29" t="str">
        <f>HYPERLINK("#'Full Results'!A29", "29")</f>
        <v>29</v>
      </c>
      <c r="F9" s="6" t="s">
        <v>12</v>
      </c>
    </row>
    <row r="10" spans="3:6" x14ac:dyDescent="0.35">
      <c r="C10" s="28">
        <v>3</v>
      </c>
      <c r="D10" s="27" t="str">
        <f>HYPERLINK("#'Table 3'!A1", "Do the generative AI tools your company uses make use of your company’s data? E.g. your customer database, internal documents, financial accounts")</f>
        <v>Do the generative AI tools your company uses make use of your company’s data? E.g. your customer database, internal documents, financial accounts</v>
      </c>
      <c r="E10" s="29" t="str">
        <f>HYPERLINK("#'Full Results'!A38", "38")</f>
        <v>38</v>
      </c>
      <c r="F10" s="6" t="s">
        <v>256</v>
      </c>
    </row>
    <row r="11" spans="3:6" x14ac:dyDescent="0.35">
      <c r="C11" s="28">
        <v>4</v>
      </c>
      <c r="D11" s="27" t="str">
        <f>HYPERLINK("#'Table 4'!A1", "ChatGPT (OpenAI):For each of the tools you said are used in your business, are these generally the free or paid-for versions? Please select all that apply")</f>
        <v>ChatGPT (OpenAI):For each of the tools you said are used in your business, are these generally the free or paid-for versions? Please select all that apply</v>
      </c>
      <c r="E11" s="29" t="str">
        <f>HYPERLINK("#'Full Results'!A46", "46")</f>
        <v>46</v>
      </c>
      <c r="F11" s="6" t="s">
        <v>255</v>
      </c>
    </row>
    <row r="12" spans="3:6" x14ac:dyDescent="0.35">
      <c r="C12" s="28">
        <v>5</v>
      </c>
      <c r="D12" s="27" t="str">
        <f>HYPERLINK("#'Table 5'!A1", "Microsoft Copilot (in Word, Excel, or other Microsoft tools):For each of the tools you said are used in your business, are these generally the free or paid-for versions? Please select all that apply")</f>
        <v>Microsoft Copilot (in Word, Excel, or other Microsoft tools):For each of the tools you said are used in your business, are these generally the free or paid-for versions? Please select all that apply</v>
      </c>
      <c r="E12" s="29" t="str">
        <f>HYPERLINK("#'Full Results'!A53", "53")</f>
        <v>53</v>
      </c>
      <c r="F12" s="6" t="s">
        <v>255</v>
      </c>
    </row>
    <row r="13" spans="3:6" x14ac:dyDescent="0.35">
      <c r="C13" s="28">
        <v>6</v>
      </c>
      <c r="D13" s="27" t="str">
        <f>HYPERLINK("#'Table 6'!A1", "Google Gemini (formerly Bard):For each of the tools you said are used in your business, are these generally the free or paid-for versions? Please select all that apply")</f>
        <v>Google Gemini (formerly Bard):For each of the tools you said are used in your business, are these generally the free or paid-for versions? Please select all that apply</v>
      </c>
      <c r="E13" s="29" t="str">
        <f>HYPERLINK("#'Full Results'!A60", "60")</f>
        <v>60</v>
      </c>
      <c r="F13" s="6" t="s">
        <v>255</v>
      </c>
    </row>
    <row r="14" spans="3:6" x14ac:dyDescent="0.35">
      <c r="C14" s="28">
        <v>7</v>
      </c>
      <c r="D14" s="27" t="str">
        <f>HYPERLINK("#'Table 7'!A1", "Claude (Anthropic):For each of the tools you said are used in your business, are these generally the free or paid-for versions? Please select all that apply")</f>
        <v>Claude (Anthropic):For each of the tools you said are used in your business, are these generally the free or paid-for versions? Please select all that apply</v>
      </c>
      <c r="E14" s="29" t="str">
        <f>HYPERLINK("#'Full Results'!A67", "67")</f>
        <v>67</v>
      </c>
      <c r="F14" s="6" t="s">
        <v>255</v>
      </c>
    </row>
    <row r="15" spans="3:6" x14ac:dyDescent="0.35">
      <c r="C15" s="28">
        <v>8</v>
      </c>
      <c r="D15" s="27" t="str">
        <f>HYPERLINK("#'Table 8'!A1", "Jasper (AI writing assistant for marketing):For each of the tools you said are used in your business, are these generally the free or paid-for versions? Please select all that apply")</f>
        <v>Jasper (AI writing assistant for marketing):For each of the tools you said are used in your business, are these generally the free or paid-for versions? Please select all that apply</v>
      </c>
      <c r="E15" s="29" t="str">
        <f>HYPERLINK("#'Full Results'!A74", "74")</f>
        <v>74</v>
      </c>
      <c r="F15" s="6" t="s">
        <v>255</v>
      </c>
    </row>
    <row r="16" spans="3:6" x14ac:dyDescent="0.35">
      <c r="C16" s="28">
        <v>9</v>
      </c>
      <c r="D16" s="27" t="str">
        <f>HYPERLINK("#'Table 9'!A1", "DALL·E (AI image generator from OpenAI):For each of the tools you said are used in your business, are these generally the free or paid-for versions? Please select all that apply")</f>
        <v>DALL·E (AI image generator from OpenAI):For each of the tools you said are used in your business, are these generally the free or paid-for versions? Please select all that apply</v>
      </c>
      <c r="E16" s="29" t="str">
        <f>HYPERLINK("#'Full Results'!A81", "81")</f>
        <v>81</v>
      </c>
      <c r="F16" s="6" t="s">
        <v>255</v>
      </c>
    </row>
    <row r="17" spans="3:6" x14ac:dyDescent="0.35">
      <c r="C17" s="28">
        <v>10</v>
      </c>
      <c r="D17" s="27" t="str">
        <f>HYPERLINK("#'Table 10'!A1", "Midjourney (AI image and design generator):For each of the tools you said are used in your business, are these generally the free or paid-for versions? Please select all that apply")</f>
        <v>Midjourney (AI image and design generator):For each of the tools you said are used in your business, are these generally the free or paid-for versions? Please select all that apply</v>
      </c>
      <c r="E17" s="29" t="str">
        <f>HYPERLINK("#'Full Results'!A88", "88")</f>
        <v>88</v>
      </c>
      <c r="F17" s="6" t="s">
        <v>255</v>
      </c>
    </row>
    <row r="18" spans="3:6" x14ac:dyDescent="0.35">
      <c r="C18" s="28">
        <v>11</v>
      </c>
      <c r="D18" s="27" t="str">
        <f>HYPERLINK("#'Table 11'!A1", "Adobe Firefly (AI features in Adobe Creative Cloud):For each of the tools you said are used in your business, are these generally the free or paid-for versions? Please select all that apply")</f>
        <v>Adobe Firefly (AI features in Adobe Creative Cloud):For each of the tools you said are used in your business, are these generally the free or paid-for versions? Please select all that apply</v>
      </c>
      <c r="E18" s="29" t="str">
        <f>HYPERLINK("#'Full Results'!A95", "95")</f>
        <v>95</v>
      </c>
      <c r="F18" s="6" t="s">
        <v>255</v>
      </c>
    </row>
    <row r="19" spans="3:6" x14ac:dyDescent="0.35">
      <c r="C19" s="28">
        <v>12</v>
      </c>
      <c r="D19" s="27" t="str">
        <f>HYPERLINK("#'Table 12'!A1", "Canva Magic Studio (AI design and content creation):For each of the tools you said are used in your business, are these generally the free or paid-for versions? Please select all that apply")</f>
        <v>Canva Magic Studio (AI design and content creation):For each of the tools you said are used in your business, are these generally the free or paid-for versions? Please select all that apply</v>
      </c>
      <c r="E19" s="29" t="str">
        <f>HYPERLINK("#'Full Results'!A102", "102")</f>
        <v>102</v>
      </c>
      <c r="F19" s="6" t="s">
        <v>255</v>
      </c>
    </row>
    <row r="20" spans="3:6" x14ac:dyDescent="0.35">
      <c r="C20" s="28">
        <v>13</v>
      </c>
      <c r="D20" s="27" t="str">
        <f>HYPERLINK("#'Table 13'!A1", "GitHub Copilot (AI coding assistant):For each of the tools you said are used in your business, are these generally the free or paid-for versions? Please select all that apply")</f>
        <v>GitHub Copilot (AI coding assistant):For each of the tools you said are used in your business, are these generally the free or paid-for versions? Please select all that apply</v>
      </c>
      <c r="E20" s="29" t="str">
        <f>HYPERLINK("#'Full Results'!A109", "109")</f>
        <v>109</v>
      </c>
      <c r="F20" s="6" t="s">
        <v>255</v>
      </c>
    </row>
    <row r="21" spans="3:6" x14ac:dyDescent="0.35">
      <c r="C21" s="28">
        <v>14</v>
      </c>
      <c r="D21" s="27" t="str">
        <f>HYPERLINK("#'Table 14'!A1", "Meta AI (e.g. on Facebook or Whatsapp):For each of the tools you said are used in your business, are these generally the free or paid-for versions? Please select all that apply")</f>
        <v>Meta AI (e.g. on Facebook or Whatsapp):For each of the tools you said are used in your business, are these generally the free or paid-for versions? Please select all that apply</v>
      </c>
      <c r="E21" s="29" t="str">
        <f>HYPERLINK("#'Full Results'!A116", "116")</f>
        <v>116</v>
      </c>
      <c r="F21" s="6" t="s">
        <v>255</v>
      </c>
    </row>
    <row r="22" spans="3:6" x14ac:dyDescent="0.35">
      <c r="C22" s="28">
        <v>15</v>
      </c>
      <c r="D22" s="27" t="str">
        <f>HYPERLINK("#'Table 15'!A1", "Llama (Large Language Model Meta AI):For each of the tools you said are used in your business, are these generally the free or paid-for versions? Please select all that apply")</f>
        <v>Llama (Large Language Model Meta AI):For each of the tools you said are used in your business, are these generally the free or paid-for versions? Please select all that apply</v>
      </c>
      <c r="E22" s="29" t="str">
        <f>HYPERLINK("#'Full Results'!A123", "123")</f>
        <v>123</v>
      </c>
      <c r="F22" s="6" t="s">
        <v>255</v>
      </c>
    </row>
    <row r="23" spans="3:6" x14ac:dyDescent="0.35">
      <c r="C23" s="28">
        <v>16</v>
      </c>
      <c r="D23" s="27" t="str">
        <f>HYPERLINK("#'Table 16'!A1", "Emu (AI image and video generator from Meta):For each of the tools you said are used in your business, are these generally the free or paid-for versions? Please select all that apply")</f>
        <v>Emu (AI image and video generator from Meta):For each of the tools you said are used in your business, are these generally the free or paid-for versions? Please select all that apply</v>
      </c>
      <c r="E23" s="29" t="str">
        <f>HYPERLINK("#'Full Results'!A130", "130")</f>
        <v>130</v>
      </c>
      <c r="F23" s="6" t="s">
        <v>255</v>
      </c>
    </row>
    <row r="24" spans="3:6" x14ac:dyDescent="0.35">
      <c r="C24" s="28">
        <v>17</v>
      </c>
      <c r="D24" s="27" t="str">
        <f>HYPERLINK("#'Table 17'!A1", "Would you say that your business is getting value for money for what it pays for generative AI tools?")</f>
        <v>Would you say that your business is getting value for money for what it pays for generative AI tools?</v>
      </c>
      <c r="E24" s="29" t="str">
        <f>HYPERLINK("#'Full Results'!A137", "137")</f>
        <v>137</v>
      </c>
      <c r="F24" s="6" t="s">
        <v>12</v>
      </c>
    </row>
    <row r="25" spans="3:6" x14ac:dyDescent="0.35">
      <c r="C25" s="28">
        <v>18</v>
      </c>
      <c r="D25" s="27" t="str">
        <f>HYPERLINK("#'Table 18'!A1", "What would you say were the main reasons your investment into generative AI tools didn’t deliver the expected improvements")</f>
        <v>What would you say were the main reasons your investment into generative AI tools didn’t deliver the expected improvements</v>
      </c>
      <c r="E25" s="29" t="str">
        <f>HYPERLINK("#'Full Results'!A144", "144")</f>
        <v>144</v>
      </c>
      <c r="F25" s="6" t="s">
        <v>13</v>
      </c>
    </row>
    <row r="26" spans="3:6" x14ac:dyDescent="0.35">
      <c r="C26" s="28">
        <v>19</v>
      </c>
      <c r="D26" s="27" t="str">
        <f>HYPERLINK("#'Table 19'!A1", "How often, if at all, do you find that the generative AI tools your business uses makes mistakes?")</f>
        <v>How often, if at all, do you find that the generative AI tools your business uses makes mistakes?</v>
      </c>
      <c r="E26" s="29" t="str">
        <f>HYPERLINK("#'Full Results'!A157", "157")</f>
        <v>157</v>
      </c>
      <c r="F26" s="6" t="s">
        <v>256</v>
      </c>
    </row>
    <row r="27" spans="3:6" x14ac:dyDescent="0.35">
      <c r="C27" s="28">
        <v>20</v>
      </c>
      <c r="D27" s="27" t="str">
        <f>HYPERLINK("#'Table 20'!A1", "What have been the main benefits to your business of using generative AI")</f>
        <v>What have been the main benefits to your business of using generative AI</v>
      </c>
      <c r="E27" s="29" t="str">
        <f>HYPERLINK("#'Full Results'!A166", "166")</f>
        <v>166</v>
      </c>
      <c r="F27" s="6" t="s">
        <v>256</v>
      </c>
    </row>
    <row r="28" spans="3:6" x14ac:dyDescent="0.35">
      <c r="C28" s="28">
        <v>21</v>
      </c>
      <c r="D28" s="27" t="str">
        <f>HYPERLINK("#'Table 21'!A1", "What have been the main difficulties for your business in using generative AI")</f>
        <v>What have been the main difficulties for your business in using generative AI</v>
      </c>
      <c r="E28" s="29" t="str">
        <f>HYPERLINK("#'Full Results'!A182", "182")</f>
        <v>182</v>
      </c>
      <c r="F28" s="6" t="s">
        <v>256</v>
      </c>
    </row>
    <row r="29" spans="3:6" x14ac:dyDescent="0.35">
      <c r="C29" s="28">
        <v>22</v>
      </c>
      <c r="D29" s="27" t="str">
        <f>HYPERLINK("#'Table 22'!A1", "Have you had to take any of the following steps when using generative AI in your business")</f>
        <v>Have you had to take any of the following steps when using generative AI in your business</v>
      </c>
      <c r="E29" s="29" t="str">
        <f>HYPERLINK("#'Full Results'!A199", "199")</f>
        <v>199</v>
      </c>
      <c r="F29" s="6" t="s">
        <v>256</v>
      </c>
    </row>
    <row r="30" spans="3:6" x14ac:dyDescent="0.35">
      <c r="C30" s="28">
        <v>23</v>
      </c>
      <c r="D30" s="27" t="str">
        <f>HYPERLINK("#'Table 23'!A1", "What are the main things that put your business off from making greater use of generative AI, or investing in its use in future")</f>
        <v>What are the main things that put your business off from making greater use of generative AI, or investing in its use in future</v>
      </c>
      <c r="E30" s="29" t="str">
        <f>HYPERLINK("#'Full Results'!A211", "211")</f>
        <v>211</v>
      </c>
      <c r="F30" s="6" t="s">
        <v>12</v>
      </c>
    </row>
    <row r="31" spans="3:6" x14ac:dyDescent="0.35">
      <c r="C31" s="28">
        <v>24</v>
      </c>
      <c r="D31" s="27" t="str">
        <f>HYPERLINK("#'Table 24'!A1", "Thinking about in 2-3 years’ time, using the same scale as before, what would you expect your business’s use of generative AI to come closest to? Again, by 'generative AI', we mean technology that produces new content, such as text, images, or ideas,")</f>
        <v>Thinking about in 2-3 years’ time, using the same scale as before, what would you expect your business’s use of generative AI to come closest to? Again, by 'generative AI', we mean technology that produces new content, such as text, images, or ideas,</v>
      </c>
      <c r="E31" s="29" t="str">
        <f>HYPERLINK("#'Full Results'!A227", "227")</f>
        <v>227</v>
      </c>
      <c r="F31" s="6" t="s">
        <v>12</v>
      </c>
    </row>
    <row r="32" spans="3:6" x14ac:dyDescent="0.35">
      <c r="C32" s="28">
        <v>25</v>
      </c>
      <c r="D32" s="27" t="str">
        <f>HYPERLINK("#'Table 25'!A1", "You said that you expected your business’s use of generative AI in 2-3 years’ time to be [previous question answer] What would you expect the main barriers to be that you will need to overcome?")</f>
        <v>You said that you expected your business’s use of generative AI in 2-3 years’ time to be [previous question answer] What would you expect the main barriers to be that you will need to overcome?</v>
      </c>
      <c r="E32" s="29" t="str">
        <f>HYPERLINK("#'Full Results'!A236", "236")</f>
        <v>236</v>
      </c>
      <c r="F32" s="6" t="s">
        <v>257</v>
      </c>
    </row>
    <row r="33" spans="3:6" x14ac:dyDescent="0.35">
      <c r="C33" s="28">
        <v>26</v>
      </c>
      <c r="D33" s="27" t="str">
        <f>HYPERLINK("#'Table 26'!A1", "Does your business use any generative AI tools that are specifically designed for your type of business")</f>
        <v>Does your business use any generative AI tools that are specifically designed for your type of business</v>
      </c>
      <c r="E33" s="29" t="str">
        <f>HYPERLINK("#'Full Results'!A251", "251")</f>
        <v>251</v>
      </c>
      <c r="F33" s="6" t="s">
        <v>12</v>
      </c>
    </row>
    <row r="34" spans="3:6" x14ac:dyDescent="0.35">
      <c r="C34" s="28">
        <v>27</v>
      </c>
      <c r="D34" s="27" t="str">
        <f>HYPERLINK("#'Table 27'!A1", "And do the generative AI tools you use, that are specifically designed for your type of business, fall into any of the following categories")</f>
        <v>And do the generative AI tools you use, that are specifically designed for your type of business, fall into any of the following categories</v>
      </c>
      <c r="E34" s="29" t="str">
        <f>HYPERLINK("#'Full Results'!A258", "258")</f>
        <v>258</v>
      </c>
      <c r="F34" s="6" t="s">
        <v>258</v>
      </c>
    </row>
    <row r="35" spans="3:6" x14ac:dyDescent="0.35">
      <c r="C35" s="28">
        <v>28</v>
      </c>
      <c r="D35" s="27" t="str">
        <f>HYPERLINK("#'Table 28'!A1", "As well as generalised AI tools, there are industry specific tools tailored towards the tasks and problems that are more common within that sector.  What interaction, if any, has your business had with this type of AI tool? Please select all that app")</f>
        <v>As well as generalised AI tools, there are industry specific tools tailored towards the tasks and problems that are more common within that sector.  What interaction, if any, has your business had with this type of AI tool? Please select all that app</v>
      </c>
      <c r="E35" s="29" t="str">
        <f>HYPERLINK("#'Full Results'!A274", "274")</f>
        <v>274</v>
      </c>
      <c r="F35" s="6" t="s">
        <v>12</v>
      </c>
    </row>
    <row r="36" spans="3:6" x14ac:dyDescent="0.35">
      <c r="C36" s="28">
        <v>29</v>
      </c>
      <c r="D36" s="27" t="str">
        <f>HYPERLINK("#'Table 29'!A1", "You said that your business had in the past done each of the following.   For each one, please tell us whether it delivered the improvement it was expected to")</f>
        <v>You said that your business had in the past done each of the following.   For each one, please tell us whether it delivered the improvement it was expected to</v>
      </c>
      <c r="E36" s="29"/>
      <c r="F36" s="6" t="s">
        <v>12</v>
      </c>
    </row>
    <row r="37" spans="3:6" x14ac:dyDescent="0.35">
      <c r="C37" s="28">
        <v>30</v>
      </c>
      <c r="D37" s="27" t="str">
        <f>HYPERLINK("#'Table 30'!A1", "And is your business likely to consider doing any of the following in the next 2-3 years")</f>
        <v>And is your business likely to consider doing any of the following in the next 2-3 years</v>
      </c>
      <c r="E37" s="29"/>
      <c r="F37" s="6" t="s">
        <v>12</v>
      </c>
    </row>
    <row r="38" spans="3:6" x14ac:dyDescent="0.35">
      <c r="C38" s="28">
        <v>31</v>
      </c>
      <c r="D38" s="31" t="str">
        <f>HYPERLINK("#'Table 31'!A1", "You said that your business was unlikely to consider developing an industry-specific AI tool in-house.  Is this for any of the following reasons")</f>
        <v>You said that your business was unlikely to consider developing an industry-specific AI tool in-house.  Is this for any of the following reasons</v>
      </c>
      <c r="E38" s="29" t="str">
        <f>HYPERLINK("#'Full Results'!A303", "303")</f>
        <v>303</v>
      </c>
      <c r="F38" s="6" t="s">
        <v>259</v>
      </c>
    </row>
    <row r="39" spans="3:6" x14ac:dyDescent="0.35">
      <c r="C39" s="28">
        <v>32</v>
      </c>
      <c r="D39" s="27" t="str">
        <f>HYPERLINK("#'Table 32'!A1", "Has your business looked in the past for tailored or industry-specific AI tools?")</f>
        <v>Has your business looked in the past for tailored or industry-specific AI tools?</v>
      </c>
      <c r="E39" s="29" t="str">
        <f>HYPERLINK("#'Full Results'!A312", "312")</f>
        <v>312</v>
      </c>
      <c r="F39" s="6" t="s">
        <v>12</v>
      </c>
    </row>
    <row r="40" spans="3:6" x14ac:dyDescent="0.35">
      <c r="C40" s="28">
        <v>33</v>
      </c>
      <c r="D40" s="27" t="str">
        <f>HYPERLINK("#'Table 33'!A1", "You said that you were likely to consider developing an industry-specific AI tool in-house. If you were to do this, how likely or not would you be to 'open-source' this? This means making the underlying code publicly available via platforms like GitH")</f>
        <v>You said that you were likely to consider developing an industry-specific AI tool in-house. If you were to do this, how likely or not would you be to 'open-source' this? This means making the underlying code publicly available via platforms like GitH</v>
      </c>
      <c r="E40" s="29" t="str">
        <f>HYPERLINK("#'Full Results'!A319", "319")</f>
        <v>319</v>
      </c>
      <c r="F40" s="6" t="s">
        <v>12</v>
      </c>
    </row>
    <row r="41" spans="3:6" x14ac:dyDescent="0.35">
      <c r="C41" s="28">
        <v>34</v>
      </c>
      <c r="D41" s="27" t="str">
        <f>HYPERLINK("#'Table 34'!A1", "You said that you would be likely to consider open-sourcing any tool you develop in-house")</f>
        <v>You said that you would be likely to consider open-sourcing any tool you develop in-house</v>
      </c>
      <c r="E41" s="29" t="str">
        <f>HYPERLINK("#'Full Results'!A327", "327")</f>
        <v>327</v>
      </c>
      <c r="F41" s="6" t="s">
        <v>260</v>
      </c>
    </row>
    <row r="42" spans="3:6" x14ac:dyDescent="0.35">
      <c r="C42" s="28">
        <v>35</v>
      </c>
      <c r="D42" s="27" t="str">
        <f>HYPERLINK("#'Table 35'!A1", "You said that you would be unlikely to consider open-sourcing any tool you develop in-house.  Is this for any of the following reasons")</f>
        <v>You said that you would be unlikely to consider open-sourcing any tool you develop in-house.  Is this for any of the following reasons</v>
      </c>
      <c r="E42" s="29" t="str">
        <f>HYPERLINK("#'Full Results'!A337", "337")</f>
        <v>337</v>
      </c>
      <c r="F42" s="6" t="s">
        <v>261</v>
      </c>
    </row>
    <row r="43" spans="3:6" x14ac:dyDescent="0.35">
      <c r="C43" s="28">
        <v>36</v>
      </c>
      <c r="D43" s="27" t="str">
        <f>HYPERLINK("#'Table 36'!A1", "Thinking about such an AI tool you have full control over, what do you see as the main potential benefits for your business, compared with using only off-the-shelf commercial tools")</f>
        <v>Thinking about such an AI tool you have full control over, what do you see as the main potential benefits for your business, compared with using only off-the-shelf commercial tools</v>
      </c>
      <c r="E43" s="29" t="str">
        <f>HYPERLINK("#'Full Results'!A347", "347")</f>
        <v>347</v>
      </c>
      <c r="F43" s="6" t="s">
        <v>12</v>
      </c>
    </row>
    <row r="44" spans="3:6" x14ac:dyDescent="0.35">
      <c r="C44" s="28">
        <v>37</v>
      </c>
      <c r="D44" s="27" t="str">
        <f>HYPERLINK("#'Table 37'!A1", "Imagine that, in the UK, there were many more open-source AI tools available for businesses like yours — with a wider range of products to choose from, plus clearer guidance and support to help businesses adopt and run them.  If that were the case, w")</f>
        <v>Imagine that, in the UK, there were many more open-source AI tools available for businesses like yours — with a wider range of products to choose from, plus clearer guidance and support to help businesses adopt and run them.  If that were the case, w</v>
      </c>
      <c r="E44" s="29" t="str">
        <f>HYPERLINK("#'Full Results'!A362", "362")</f>
        <v>362</v>
      </c>
      <c r="F44" s="6" t="s">
        <v>12</v>
      </c>
    </row>
    <row r="45" spans="3:6" x14ac:dyDescent="0.35">
      <c r="C45" s="28">
        <v>38</v>
      </c>
      <c r="D45" s="27" t="str">
        <f>HYPERLINK("#'Table 38'!A1", "Thinking about the UK as a whole, what do you think would be the main benefits if there were many more open-source AI tools available in the UK, with a wider range of products and better support for businesses to adopt them")</f>
        <v>Thinking about the UK as a whole, what do you think would be the main benefits if there were many more open-source AI tools available in the UK, with a wider range of products and better support for businesses to adopt them</v>
      </c>
      <c r="E45" s="29" t="str">
        <f>HYPERLINK("#'Full Results'!A372", "372")</f>
        <v>372</v>
      </c>
      <c r="F45" s="6" t="s">
        <v>12</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B365"/>
  <sheetViews>
    <sheetView showGridLines="0" workbookViewId="0">
      <pane xSplit="3" ySplit="8" topLeftCell="D9" activePane="bottomRight" state="frozen"/>
      <selection pane="topRight" activeCell="D1" sqref="D1"/>
      <selection pane="bottomLeft" activeCell="A9" sqref="A9"/>
      <selection pane="bottomRight" activeCell="D9" sqref="D9"/>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2" spans="2:28" ht="23.5" x14ac:dyDescent="0.55000000000000004">
      <c r="D2" s="3" t="s">
        <v>14</v>
      </c>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541</v>
      </c>
      <c r="D7" s="11">
        <v>88</v>
      </c>
      <c r="E7" s="11">
        <v>83</v>
      </c>
      <c r="F7" s="11">
        <v>93</v>
      </c>
      <c r="G7" s="11">
        <v>277</v>
      </c>
      <c r="H7" s="8"/>
      <c r="I7" s="11">
        <v>45</v>
      </c>
      <c r="J7" s="11">
        <v>55</v>
      </c>
      <c r="K7" s="11">
        <v>108</v>
      </c>
      <c r="L7" s="11">
        <v>59</v>
      </c>
      <c r="M7" s="11">
        <v>47</v>
      </c>
      <c r="N7" s="11">
        <v>57</v>
      </c>
      <c r="O7" s="11">
        <v>170</v>
      </c>
      <c r="P7" s="8"/>
      <c r="Q7" s="11">
        <v>40</v>
      </c>
      <c r="R7" s="11">
        <v>49</v>
      </c>
      <c r="S7" s="11">
        <v>108</v>
      </c>
      <c r="T7" s="11">
        <v>24</v>
      </c>
      <c r="U7" s="11">
        <v>55</v>
      </c>
      <c r="V7" s="11">
        <v>5</v>
      </c>
      <c r="W7" s="11">
        <v>43</v>
      </c>
      <c r="X7" s="11">
        <v>55</v>
      </c>
      <c r="Y7" s="11">
        <v>46</v>
      </c>
      <c r="Z7" s="11">
        <v>19</v>
      </c>
      <c r="AA7" s="11">
        <v>63</v>
      </c>
      <c r="AB7" s="11">
        <v>34</v>
      </c>
    </row>
    <row r="8" spans="2:28" ht="14.5" customHeight="1" x14ac:dyDescent="0.35">
      <c r="B8" s="12" t="s">
        <v>43</v>
      </c>
      <c r="C8" s="12">
        <v>541</v>
      </c>
      <c r="D8" s="12">
        <v>88</v>
      </c>
      <c r="E8" s="12">
        <v>83</v>
      </c>
      <c r="F8" s="12">
        <v>93</v>
      </c>
      <c r="G8" s="12">
        <v>277</v>
      </c>
      <c r="H8" s="13"/>
      <c r="I8" s="12">
        <v>45</v>
      </c>
      <c r="J8" s="12">
        <v>55</v>
      </c>
      <c r="K8" s="12">
        <v>108</v>
      </c>
      <c r="L8" s="12">
        <v>59</v>
      </c>
      <c r="M8" s="12">
        <v>47</v>
      </c>
      <c r="N8" s="12">
        <v>57</v>
      </c>
      <c r="O8" s="12">
        <v>170</v>
      </c>
      <c r="P8" s="13"/>
      <c r="Q8" s="12">
        <v>40</v>
      </c>
      <c r="R8" s="12">
        <v>49</v>
      </c>
      <c r="S8" s="12">
        <v>108</v>
      </c>
      <c r="T8" s="12">
        <v>24</v>
      </c>
      <c r="U8" s="12">
        <v>55</v>
      </c>
      <c r="V8" s="12">
        <v>5</v>
      </c>
      <c r="W8" s="12">
        <v>43</v>
      </c>
      <c r="X8" s="12">
        <v>55</v>
      </c>
      <c r="Y8" s="12">
        <v>46</v>
      </c>
      <c r="Z8" s="12">
        <v>19</v>
      </c>
      <c r="AA8" s="12">
        <v>63</v>
      </c>
      <c r="AB8" s="12">
        <v>34</v>
      </c>
    </row>
    <row r="11" spans="2:28" ht="101.5" x14ac:dyDescent="0.35">
      <c r="B11" s="14" t="s">
        <v>44</v>
      </c>
    </row>
    <row r="12" spans="2:28" x14ac:dyDescent="0.35">
      <c r="B12" s="14" t="s">
        <v>12</v>
      </c>
    </row>
    <row r="13" spans="2:28" x14ac:dyDescent="0.35">
      <c r="B13" s="7" t="s">
        <v>45</v>
      </c>
      <c r="C13" s="15">
        <v>0.71667074630359995</v>
      </c>
      <c r="D13" s="15">
        <v>0.66382604256669997</v>
      </c>
      <c r="E13" s="15">
        <v>0.59761637617270003</v>
      </c>
      <c r="F13" s="15">
        <v>0.81494745150430004</v>
      </c>
      <c r="G13" s="15">
        <v>0.75315080268589996</v>
      </c>
      <c r="I13" s="15">
        <v>0.69900295468560003</v>
      </c>
      <c r="J13" s="15">
        <v>0.69998957384799998</v>
      </c>
      <c r="K13" s="15">
        <v>0.85587495999980001</v>
      </c>
      <c r="L13" s="15">
        <v>0.79797091412480003</v>
      </c>
      <c r="M13" s="15">
        <v>0.62461667514079999</v>
      </c>
      <c r="N13" s="15">
        <v>0.68248304994620002</v>
      </c>
      <c r="O13" s="15">
        <v>0.65606718184320001</v>
      </c>
      <c r="Q13" s="15">
        <v>0.63382052843680003</v>
      </c>
      <c r="R13" s="15">
        <v>0.7316558992094</v>
      </c>
      <c r="S13" s="15">
        <v>0.81949329636739998</v>
      </c>
      <c r="T13" s="15">
        <v>0.6922853246631</v>
      </c>
      <c r="U13" s="15">
        <v>0.71678660129719995</v>
      </c>
      <c r="V13" s="15">
        <v>0.83316598168419997</v>
      </c>
      <c r="W13" s="15">
        <v>0.6538268730472</v>
      </c>
      <c r="X13" s="15">
        <v>0.73576442807499998</v>
      </c>
      <c r="Y13" s="15">
        <v>0.58170041087140001</v>
      </c>
      <c r="Z13" s="15">
        <v>0.93733176348110003</v>
      </c>
      <c r="AA13" s="15">
        <v>0.71541836301770001</v>
      </c>
      <c r="AB13" s="15">
        <v>0.52272290189780002</v>
      </c>
    </row>
    <row r="14" spans="2:28" ht="29" x14ac:dyDescent="0.35">
      <c r="B14" s="7" t="s">
        <v>46</v>
      </c>
      <c r="C14" s="15">
        <v>0.5770386631362</v>
      </c>
      <c r="D14" s="15">
        <v>0.33327347251430001</v>
      </c>
      <c r="E14" s="15">
        <v>0.3847058542347</v>
      </c>
      <c r="F14" s="15">
        <v>0.6079665015747</v>
      </c>
      <c r="G14" s="15">
        <v>0.74452721849820003</v>
      </c>
      <c r="I14" s="15">
        <v>0.56671790676959999</v>
      </c>
      <c r="J14" s="15">
        <v>0.57762605943250001</v>
      </c>
      <c r="K14" s="15">
        <v>0.6889983959664</v>
      </c>
      <c r="L14" s="15">
        <v>0.75538548573999997</v>
      </c>
      <c r="M14" s="15">
        <v>0.49523187771990002</v>
      </c>
      <c r="N14" s="15">
        <v>0.49096259637970002</v>
      </c>
      <c r="O14" s="15">
        <v>0.50665081441000004</v>
      </c>
      <c r="Q14" s="15">
        <v>0.4735152236722</v>
      </c>
      <c r="R14" s="15">
        <v>0.5797407587515</v>
      </c>
      <c r="S14" s="15">
        <v>0.68522014550709998</v>
      </c>
      <c r="T14" s="15">
        <v>0.61689158174189995</v>
      </c>
      <c r="U14" s="15">
        <v>0.57796606466260003</v>
      </c>
      <c r="V14" s="15">
        <v>0.38957241432299999</v>
      </c>
      <c r="W14" s="15">
        <v>0.50013573439680004</v>
      </c>
      <c r="X14" s="15">
        <v>0.49260871116670002</v>
      </c>
      <c r="Y14" s="15">
        <v>0.69956813542450003</v>
      </c>
      <c r="Z14" s="15">
        <v>0.45285216232280001</v>
      </c>
      <c r="AA14" s="15">
        <v>0.62605042460170002</v>
      </c>
      <c r="AB14" s="15">
        <v>0.55053855021230003</v>
      </c>
    </row>
    <row r="15" spans="2:28" x14ac:dyDescent="0.35">
      <c r="B15" s="7" t="s">
        <v>47</v>
      </c>
      <c r="C15" s="15">
        <v>0.51905806204920002</v>
      </c>
      <c r="D15" s="15">
        <v>0.2649885390474</v>
      </c>
      <c r="E15" s="15">
        <v>0.47386623554890001</v>
      </c>
      <c r="F15" s="15">
        <v>0.64329169470129999</v>
      </c>
      <c r="G15" s="15">
        <v>0.60136949451650001</v>
      </c>
      <c r="I15" s="15">
        <v>0.4383820525803</v>
      </c>
      <c r="J15" s="15">
        <v>0.67006401203160004</v>
      </c>
      <c r="K15" s="15">
        <v>0.62506467132029997</v>
      </c>
      <c r="L15" s="15">
        <v>0.6056627375386</v>
      </c>
      <c r="M15" s="15">
        <v>0.35726583031179998</v>
      </c>
      <c r="N15" s="15">
        <v>0.53371018781140001</v>
      </c>
      <c r="O15" s="15">
        <v>0.44942333287519998</v>
      </c>
      <c r="Q15" s="15">
        <v>0.4735152236722</v>
      </c>
      <c r="R15" s="15">
        <v>0.40894800734789999</v>
      </c>
      <c r="S15" s="15">
        <v>0.66766132632899999</v>
      </c>
      <c r="T15" s="15">
        <v>0.40720897979260001</v>
      </c>
      <c r="U15" s="15">
        <v>0.5389943323634</v>
      </c>
      <c r="V15" s="15">
        <v>0.61042758567699995</v>
      </c>
      <c r="W15" s="15">
        <v>0.43347705734059999</v>
      </c>
      <c r="X15" s="15">
        <v>0.42172480621379999</v>
      </c>
      <c r="Y15" s="15">
        <v>0.54943498702180005</v>
      </c>
      <c r="Z15" s="15">
        <v>0.45302181187360002</v>
      </c>
      <c r="AA15" s="15">
        <v>0.53672268264419998</v>
      </c>
      <c r="AB15" s="15">
        <v>0.56766775930890001</v>
      </c>
    </row>
    <row r="16" spans="2:28" x14ac:dyDescent="0.35">
      <c r="B16" s="7" t="s">
        <v>48</v>
      </c>
      <c r="C16" s="15">
        <v>0.13312344833600001</v>
      </c>
      <c r="D16" s="15">
        <v>2.8200361852589999E-2</v>
      </c>
      <c r="E16" s="15">
        <v>5.4673785172079999E-2</v>
      </c>
      <c r="F16" s="15">
        <v>0.1731229320182</v>
      </c>
      <c r="G16" s="15">
        <v>0.1946010723246</v>
      </c>
      <c r="I16" s="15">
        <v>1.8586570619019999E-2</v>
      </c>
      <c r="J16" s="15">
        <v>0.15730785878879999</v>
      </c>
      <c r="K16" s="15">
        <v>0.2326813616291</v>
      </c>
      <c r="L16" s="15">
        <v>0.2189445558632</v>
      </c>
      <c r="M16" s="15">
        <v>2.0719692006490001E-2</v>
      </c>
      <c r="N16" s="15">
        <v>0.12678482911370001</v>
      </c>
      <c r="O16" s="15">
        <v>0.1056728092412</v>
      </c>
      <c r="Q16" s="15">
        <v>6.8725879696709999E-2</v>
      </c>
      <c r="R16" s="15">
        <v>3.6702065837829999E-2</v>
      </c>
      <c r="S16" s="15">
        <v>0.26848960107059999</v>
      </c>
      <c r="T16" s="15">
        <v>7.428867207183E-2</v>
      </c>
      <c r="U16" s="15">
        <v>0.116947892863</v>
      </c>
      <c r="V16" s="15">
        <v>0</v>
      </c>
      <c r="W16" s="15">
        <v>0.1466465317499</v>
      </c>
      <c r="X16" s="15">
        <v>0.1192359208604</v>
      </c>
      <c r="Y16" s="15">
        <v>6.5145341986109995E-2</v>
      </c>
      <c r="Z16" s="15">
        <v>0.20295641022309999</v>
      </c>
      <c r="AA16" s="15">
        <v>0.11683467931410001</v>
      </c>
      <c r="AB16" s="15">
        <v>0.135270470117</v>
      </c>
    </row>
    <row r="17" spans="2:28" x14ac:dyDescent="0.35">
      <c r="B17" s="7" t="s">
        <v>49</v>
      </c>
      <c r="C17" s="15">
        <v>0.12119890509050001</v>
      </c>
      <c r="D17" s="15">
        <v>7.3484411704110006E-2</v>
      </c>
      <c r="E17" s="15">
        <v>3.7710096202869997E-2</v>
      </c>
      <c r="F17" s="15">
        <v>0.1527936390437</v>
      </c>
      <c r="G17" s="15">
        <v>0.1636567549681</v>
      </c>
      <c r="I17" s="15">
        <v>4.3560458242929999E-2</v>
      </c>
      <c r="J17" s="15">
        <v>0.15498106786259999</v>
      </c>
      <c r="K17" s="15">
        <v>0.1012647012707</v>
      </c>
      <c r="L17" s="15">
        <v>0.14365424499480001</v>
      </c>
      <c r="M17" s="15">
        <v>9.7028574765789993E-2</v>
      </c>
      <c r="N17" s="15">
        <v>0.16935230818749999</v>
      </c>
      <c r="O17" s="15">
        <v>0.12862311337810001</v>
      </c>
      <c r="Q17" s="15">
        <v>0.1147087268925</v>
      </c>
      <c r="R17" s="15">
        <v>0.12829171742529999</v>
      </c>
      <c r="S17" s="15">
        <v>9.632564542482E-2</v>
      </c>
      <c r="T17" s="15">
        <v>0.197392371855</v>
      </c>
      <c r="U17" s="15">
        <v>0.17826207000050001</v>
      </c>
      <c r="V17" s="15">
        <v>0.38957241432299999</v>
      </c>
      <c r="W17" s="15">
        <v>8.661943850072E-2</v>
      </c>
      <c r="X17" s="15">
        <v>4.8777333802429997E-2</v>
      </c>
      <c r="Y17" s="15">
        <v>0.111254494754</v>
      </c>
      <c r="Z17" s="15">
        <v>0.15584741879569999</v>
      </c>
      <c r="AA17" s="15">
        <v>0.1450470515809</v>
      </c>
      <c r="AB17" s="15">
        <v>0.135270470117</v>
      </c>
    </row>
    <row r="18" spans="2:28" x14ac:dyDescent="0.35">
      <c r="B18" s="7" t="s">
        <v>50</v>
      </c>
      <c r="C18" s="15">
        <v>0.12196033359279999</v>
      </c>
      <c r="D18" s="15">
        <v>4.3684651408430003E-2</v>
      </c>
      <c r="E18" s="15">
        <v>0.1113990524473</v>
      </c>
      <c r="F18" s="15">
        <v>0.13442879437390001</v>
      </c>
      <c r="G18" s="15">
        <v>0.15458626625380001</v>
      </c>
      <c r="I18" s="15">
        <v>5.5614736708199997E-2</v>
      </c>
      <c r="J18" s="15">
        <v>0.13392668199839999</v>
      </c>
      <c r="K18" s="15">
        <v>0.15124838912169999</v>
      </c>
      <c r="L18" s="15">
        <v>0.21346806806579999</v>
      </c>
      <c r="M18" s="15">
        <v>8.4179589117339998E-2</v>
      </c>
      <c r="N18" s="15">
        <v>0.11453233732690001</v>
      </c>
      <c r="O18" s="15">
        <v>0.1027589195402</v>
      </c>
      <c r="Q18" s="15">
        <v>6.8725879696709999E-2</v>
      </c>
      <c r="R18" s="15">
        <v>7.9269305019060002E-2</v>
      </c>
      <c r="S18" s="15">
        <v>0.2127092067435</v>
      </c>
      <c r="T18" s="15">
        <v>0.1485773441437</v>
      </c>
      <c r="U18" s="15">
        <v>0.1445738222804</v>
      </c>
      <c r="V18" s="15">
        <v>0</v>
      </c>
      <c r="W18" s="15">
        <v>8.6547034042930002E-2</v>
      </c>
      <c r="X18" s="15">
        <v>8.1256427372099996E-2</v>
      </c>
      <c r="Y18" s="15">
        <v>0.1043873070155</v>
      </c>
      <c r="Z18" s="15">
        <v>0.1089080769192</v>
      </c>
      <c r="AA18" s="15">
        <v>0.14015984204330001</v>
      </c>
      <c r="AB18" s="15">
        <v>0.1172819270265</v>
      </c>
    </row>
    <row r="19" spans="2:28" x14ac:dyDescent="0.35">
      <c r="B19" s="7" t="s">
        <v>51</v>
      </c>
      <c r="C19" s="15">
        <v>9.8858200828799994E-2</v>
      </c>
      <c r="D19" s="15">
        <v>7.6747484528650002E-3</v>
      </c>
      <c r="E19" s="15">
        <v>7.4387579033480006E-2</v>
      </c>
      <c r="F19" s="15">
        <v>0.13588193969090001</v>
      </c>
      <c r="G19" s="15">
        <v>0.13419297082170001</v>
      </c>
      <c r="I19" s="15">
        <v>3.5197725400630001E-2</v>
      </c>
      <c r="J19" s="15">
        <v>0.18852316669489999</v>
      </c>
      <c r="K19" s="15">
        <v>0.10564190772319999</v>
      </c>
      <c r="L19" s="15">
        <v>0.1304113402473</v>
      </c>
      <c r="M19" s="15">
        <v>5.6970154493779998E-2</v>
      </c>
      <c r="N19" s="15">
        <v>0.13441672754760001</v>
      </c>
      <c r="O19" s="15">
        <v>7.7049897302080006E-2</v>
      </c>
      <c r="Q19" s="15">
        <v>6.8725879696709999E-2</v>
      </c>
      <c r="R19" s="15">
        <v>9.7521030133689998E-2</v>
      </c>
      <c r="S19" s="15">
        <v>0.13136177882780001</v>
      </c>
      <c r="T19" s="15">
        <v>7.428867207183E-2</v>
      </c>
      <c r="U19" s="15">
        <v>0.12769582223340001</v>
      </c>
      <c r="V19" s="15">
        <v>0.1668340183158</v>
      </c>
      <c r="W19" s="15">
        <v>4.0066331804639997E-2</v>
      </c>
      <c r="X19" s="15">
        <v>8.1256427372099996E-2</v>
      </c>
      <c r="Y19" s="15">
        <v>5.8933862276519998E-2</v>
      </c>
      <c r="Z19" s="15">
        <v>0.10907772647</v>
      </c>
      <c r="AA19" s="15">
        <v>0.1585808209898</v>
      </c>
      <c r="AB19" s="15">
        <v>5.4108188046800003E-2</v>
      </c>
    </row>
    <row r="20" spans="2:28" ht="29" x14ac:dyDescent="0.35">
      <c r="B20" s="7" t="s">
        <v>52</v>
      </c>
      <c r="C20" s="15">
        <v>0.29880611836030002</v>
      </c>
      <c r="D20" s="15">
        <v>0.1149875558511</v>
      </c>
      <c r="E20" s="15">
        <v>0.14855658423939999</v>
      </c>
      <c r="F20" s="15">
        <v>0.31605913546780001</v>
      </c>
      <c r="G20" s="15">
        <v>0.42919745486319999</v>
      </c>
      <c r="I20" s="15">
        <v>0.29883089216339997</v>
      </c>
      <c r="J20" s="15">
        <v>0.38242649513749999</v>
      </c>
      <c r="K20" s="15">
        <v>0.35585172701290002</v>
      </c>
      <c r="L20" s="15">
        <v>0.43726439879119999</v>
      </c>
      <c r="M20" s="15">
        <v>0.27104280373150003</v>
      </c>
      <c r="N20" s="15">
        <v>0.28333582830440002</v>
      </c>
      <c r="O20" s="15">
        <v>0.20931206166390001</v>
      </c>
      <c r="Q20" s="15">
        <v>0.18343460658919999</v>
      </c>
      <c r="R20" s="15">
        <v>0.26858675978509999</v>
      </c>
      <c r="S20" s="15">
        <v>0.39667262854259999</v>
      </c>
      <c r="T20" s="15">
        <v>0.2225980042389</v>
      </c>
      <c r="U20" s="15">
        <v>0.26121268248660001</v>
      </c>
      <c r="V20" s="15">
        <v>0</v>
      </c>
      <c r="W20" s="15">
        <v>0.1202713998717</v>
      </c>
      <c r="X20" s="15">
        <v>0.36768907816419999</v>
      </c>
      <c r="Y20" s="15">
        <v>0.33387283770319998</v>
      </c>
      <c r="Z20" s="15">
        <v>0.1877573675061</v>
      </c>
      <c r="AA20" s="15">
        <v>0.37858750816109998</v>
      </c>
      <c r="AB20" s="15">
        <v>0.32474690798360001</v>
      </c>
    </row>
    <row r="21" spans="2:28" ht="29" x14ac:dyDescent="0.35">
      <c r="B21" s="7" t="s">
        <v>53</v>
      </c>
      <c r="C21" s="15">
        <v>0.32742587723689998</v>
      </c>
      <c r="D21" s="15">
        <v>0.2809625718987</v>
      </c>
      <c r="E21" s="15">
        <v>0.25443605768240002</v>
      </c>
      <c r="F21" s="15">
        <v>0.31174408000409998</v>
      </c>
      <c r="G21" s="15">
        <v>0.38095348664989998</v>
      </c>
      <c r="I21" s="15">
        <v>0.19645846350890001</v>
      </c>
      <c r="J21" s="15">
        <v>0.32962615716440002</v>
      </c>
      <c r="K21" s="15">
        <v>0.3509865630599</v>
      </c>
      <c r="L21" s="15">
        <v>0.2503382890991</v>
      </c>
      <c r="M21" s="15">
        <v>0.33136257856579998</v>
      </c>
      <c r="N21" s="15">
        <v>0.34832938591029999</v>
      </c>
      <c r="O21" s="15">
        <v>0.3667724767378</v>
      </c>
      <c r="Q21" s="15">
        <v>0.21371620793839999</v>
      </c>
      <c r="R21" s="15">
        <v>0.219704915221</v>
      </c>
      <c r="S21" s="15">
        <v>0.3936242885956</v>
      </c>
      <c r="T21" s="15">
        <v>0.2470279469676</v>
      </c>
      <c r="U21" s="15">
        <v>0.32775002413249998</v>
      </c>
      <c r="V21" s="15">
        <v>0.38957241432299999</v>
      </c>
      <c r="W21" s="15">
        <v>0.22024425299229999</v>
      </c>
      <c r="X21" s="15">
        <v>0.35694993129800001</v>
      </c>
      <c r="Y21" s="15">
        <v>0.20957215152479999</v>
      </c>
      <c r="Z21" s="15">
        <v>0.71847680906480005</v>
      </c>
      <c r="AA21" s="15">
        <v>0.38793950294270002</v>
      </c>
      <c r="AB21" s="15">
        <v>0.3062574185086</v>
      </c>
    </row>
    <row r="22" spans="2:28" x14ac:dyDescent="0.35">
      <c r="B22" s="7" t="s">
        <v>54</v>
      </c>
      <c r="C22" s="15">
        <v>0.2160449985407</v>
      </c>
      <c r="D22" s="15">
        <v>8.9956488002989998E-2</v>
      </c>
      <c r="E22" s="15">
        <v>0.15326361065290001</v>
      </c>
      <c r="F22" s="15">
        <v>0.31847358629810002</v>
      </c>
      <c r="G22" s="15">
        <v>0.25931395094519999</v>
      </c>
      <c r="I22" s="15">
        <v>7.3567943434869998E-2</v>
      </c>
      <c r="J22" s="15">
        <v>0.22264247032769999</v>
      </c>
      <c r="K22" s="15">
        <v>0.38808220411990002</v>
      </c>
      <c r="L22" s="15">
        <v>0.2968743260542</v>
      </c>
      <c r="M22" s="15">
        <v>0.1069947960979</v>
      </c>
      <c r="N22" s="15">
        <v>0.19104299579010001</v>
      </c>
      <c r="O22" s="15">
        <v>0.16614092463810001</v>
      </c>
      <c r="Q22" s="15">
        <v>0.19102825663190001</v>
      </c>
      <c r="R22" s="15">
        <v>0.2136329688327</v>
      </c>
      <c r="S22" s="15">
        <v>0.29739352890440002</v>
      </c>
      <c r="T22" s="15">
        <v>0.27168104392690001</v>
      </c>
      <c r="U22" s="15">
        <v>0.25592919790750002</v>
      </c>
      <c r="V22" s="15">
        <v>0.22025219493500001</v>
      </c>
      <c r="W22" s="15">
        <v>0.1670506412152</v>
      </c>
      <c r="X22" s="15">
        <v>0.1515317022065</v>
      </c>
      <c r="Y22" s="15">
        <v>0.18304554256280001</v>
      </c>
      <c r="Z22" s="15">
        <v>0.18792701705699999</v>
      </c>
      <c r="AA22" s="15">
        <v>0.1635187386145</v>
      </c>
      <c r="AB22" s="15">
        <v>0.2436824056163</v>
      </c>
    </row>
    <row r="23" spans="2:28" x14ac:dyDescent="0.35">
      <c r="B23" s="7" t="s">
        <v>55</v>
      </c>
      <c r="C23" s="15">
        <v>0.41350771326710001</v>
      </c>
      <c r="D23" s="15">
        <v>0.25729769179239997</v>
      </c>
      <c r="E23" s="15">
        <v>0.257669394863</v>
      </c>
      <c r="F23" s="15">
        <v>0.55444613929569997</v>
      </c>
      <c r="G23" s="15">
        <v>0.4934005033453</v>
      </c>
      <c r="I23" s="15">
        <v>0.27550367525070002</v>
      </c>
      <c r="J23" s="15">
        <v>0.54076767165249995</v>
      </c>
      <c r="K23" s="15">
        <v>0.47942778474929998</v>
      </c>
      <c r="L23" s="15">
        <v>0.47874884191630002</v>
      </c>
      <c r="M23" s="15">
        <v>0.31950789119450002</v>
      </c>
      <c r="N23" s="15">
        <v>0.447613376146</v>
      </c>
      <c r="O23" s="15">
        <v>0.3713294734425</v>
      </c>
      <c r="Q23" s="15">
        <v>0.28282835695890002</v>
      </c>
      <c r="R23" s="15">
        <v>0.3478560648042</v>
      </c>
      <c r="S23" s="15">
        <v>0.53676059538910004</v>
      </c>
      <c r="T23" s="15">
        <v>0.40720897979260001</v>
      </c>
      <c r="U23" s="15">
        <v>0.55583220414190004</v>
      </c>
      <c r="V23" s="15">
        <v>0.55700940905780005</v>
      </c>
      <c r="W23" s="15">
        <v>0.31373033122150001</v>
      </c>
      <c r="X23" s="15">
        <v>0.31352873133909998</v>
      </c>
      <c r="Y23" s="15">
        <v>0.42528486802670001</v>
      </c>
      <c r="Z23" s="15">
        <v>0.23503600848440001</v>
      </c>
      <c r="AA23" s="15">
        <v>0.4114505237751</v>
      </c>
      <c r="AB23" s="15">
        <v>0.45078899896410002</v>
      </c>
    </row>
    <row r="24" spans="2:28" x14ac:dyDescent="0.35">
      <c r="B24" s="7" t="s">
        <v>56</v>
      </c>
      <c r="C24" s="15">
        <v>9.7598771026600001E-2</v>
      </c>
      <c r="D24" s="15">
        <v>1.146500025645E-2</v>
      </c>
      <c r="E24" s="15">
        <v>5.838922321093E-2</v>
      </c>
      <c r="F24" s="15">
        <v>9.4417044818110002E-2</v>
      </c>
      <c r="G24" s="15">
        <v>0.15007720816590001</v>
      </c>
      <c r="I24" s="15">
        <v>9.8917482485159997E-2</v>
      </c>
      <c r="J24" s="15">
        <v>0.19920754183760001</v>
      </c>
      <c r="K24" s="15">
        <v>0.1247839882917</v>
      </c>
      <c r="L24" s="15">
        <v>0.1969771989295</v>
      </c>
      <c r="M24" s="15">
        <v>0</v>
      </c>
      <c r="N24" s="15">
        <v>7.6540264977569994E-2</v>
      </c>
      <c r="O24" s="15">
        <v>5.3907527402679997E-2</v>
      </c>
      <c r="Q24" s="15">
        <v>4.5900050163479998E-2</v>
      </c>
      <c r="R24" s="15">
        <v>3.6702065837829999E-2</v>
      </c>
      <c r="S24" s="15">
        <v>0.1341321519641</v>
      </c>
      <c r="T24" s="15">
        <v>0.14844333815540001</v>
      </c>
      <c r="U24" s="15">
        <v>0.21133225240699999</v>
      </c>
      <c r="V24" s="15">
        <v>0</v>
      </c>
      <c r="W24" s="15">
        <v>0.1065801999452</v>
      </c>
      <c r="X24" s="15">
        <v>0.11893522174100001</v>
      </c>
      <c r="Y24" s="15">
        <v>5.8862947544059997E-2</v>
      </c>
      <c r="Z24" s="15">
        <v>4.6939341876540003E-2</v>
      </c>
      <c r="AA24" s="15">
        <v>6.0663475216020002E-2</v>
      </c>
      <c r="AB24" s="15">
        <v>5.4108188046800003E-2</v>
      </c>
    </row>
    <row r="25" spans="2:28" ht="29" x14ac:dyDescent="0.35">
      <c r="B25" s="7" t="s">
        <v>57</v>
      </c>
      <c r="C25" s="15">
        <v>5.8522458776910001E-2</v>
      </c>
      <c r="D25" s="15">
        <v>2.5743195892630001E-2</v>
      </c>
      <c r="E25" s="15">
        <v>4.1420196729240001E-2</v>
      </c>
      <c r="F25" s="15">
        <v>7.0624246859220002E-2</v>
      </c>
      <c r="G25" s="15">
        <v>7.4922157039970003E-2</v>
      </c>
      <c r="I25" s="15">
        <v>1.8586570619019999E-2</v>
      </c>
      <c r="J25" s="15">
        <v>0.1074702814364</v>
      </c>
      <c r="K25" s="15">
        <v>4.3515573087250001E-2</v>
      </c>
      <c r="L25" s="15">
        <v>0</v>
      </c>
      <c r="M25" s="15">
        <v>1.21589666941E-2</v>
      </c>
      <c r="N25" s="15">
        <v>8.5153560920960006E-2</v>
      </c>
      <c r="O25" s="15">
        <v>8.7968992866610002E-2</v>
      </c>
      <c r="Q25" s="15">
        <v>0</v>
      </c>
      <c r="R25" s="15">
        <v>1.838413552034E-2</v>
      </c>
      <c r="S25" s="15">
        <v>7.0103895383879997E-2</v>
      </c>
      <c r="T25" s="15">
        <v>8.657890216611E-2</v>
      </c>
      <c r="U25" s="15">
        <v>5.5661339830870002E-2</v>
      </c>
      <c r="V25" s="15">
        <v>0.1668340183158</v>
      </c>
      <c r="W25" s="15">
        <v>4.0066331804639997E-2</v>
      </c>
      <c r="X25" s="15">
        <v>4.8777333802429997E-2</v>
      </c>
      <c r="Y25" s="15">
        <v>8.4837239233249997E-2</v>
      </c>
      <c r="Z25" s="15">
        <v>4.6939341876540003E-2</v>
      </c>
      <c r="AA25" s="15">
        <v>0.12592688569220001</v>
      </c>
      <c r="AB25" s="15">
        <v>3.5716478274549997E-2</v>
      </c>
    </row>
    <row r="26" spans="2:28" x14ac:dyDescent="0.35">
      <c r="B26" s="7" t="s">
        <v>58</v>
      </c>
      <c r="C26" s="15">
        <v>9.4766715115510002E-3</v>
      </c>
      <c r="D26" s="15">
        <v>0</v>
      </c>
      <c r="E26" s="15">
        <v>2.4220480724019999E-2</v>
      </c>
      <c r="F26" s="15">
        <v>0</v>
      </c>
      <c r="G26" s="15">
        <v>1.0731766028219999E-2</v>
      </c>
      <c r="I26" s="15">
        <v>3.5814091657049997E-2</v>
      </c>
      <c r="J26" s="15">
        <v>0</v>
      </c>
      <c r="K26" s="15">
        <v>0</v>
      </c>
      <c r="L26" s="15">
        <v>2.2640192158819999E-2</v>
      </c>
      <c r="M26" s="15">
        <v>0</v>
      </c>
      <c r="N26" s="15">
        <v>1.573317082895E-2</v>
      </c>
      <c r="O26" s="15">
        <v>6.8008223480390002E-3</v>
      </c>
      <c r="Q26" s="15">
        <v>2.2908626565569998E-2</v>
      </c>
      <c r="R26" s="15">
        <v>0</v>
      </c>
      <c r="S26" s="15">
        <v>0</v>
      </c>
      <c r="T26" s="15">
        <v>8.6026366741420002E-2</v>
      </c>
      <c r="U26" s="15">
        <v>0</v>
      </c>
      <c r="V26" s="15">
        <v>0</v>
      </c>
      <c r="W26" s="15">
        <v>0</v>
      </c>
      <c r="X26" s="15">
        <v>3.767879436886E-2</v>
      </c>
      <c r="Y26" s="15">
        <v>0</v>
      </c>
      <c r="Z26" s="15">
        <v>0</v>
      </c>
      <c r="AA26" s="15">
        <v>0</v>
      </c>
      <c r="AB26" s="15">
        <v>0</v>
      </c>
    </row>
    <row r="27" spans="2:28" x14ac:dyDescent="0.35">
      <c r="B27" s="7" t="s">
        <v>59</v>
      </c>
      <c r="C27" s="15">
        <v>5.3280992885610001E-2</v>
      </c>
      <c r="D27" s="15">
        <v>0.1167625537651</v>
      </c>
      <c r="E27" s="15">
        <v>0.1476946901565</v>
      </c>
      <c r="F27" s="15">
        <v>0</v>
      </c>
      <c r="G27" s="15">
        <v>7.151583956113E-3</v>
      </c>
      <c r="I27" s="15">
        <v>2.4541222277219998E-2</v>
      </c>
      <c r="J27" s="15">
        <v>1.781740206021E-2</v>
      </c>
      <c r="K27" s="15">
        <v>0</v>
      </c>
      <c r="L27" s="15">
        <v>5.8886996450929999E-2</v>
      </c>
      <c r="M27" s="15">
        <v>8.7541750005330002E-2</v>
      </c>
      <c r="N27" s="15">
        <v>6.3026437571159999E-2</v>
      </c>
      <c r="O27" s="15">
        <v>8.7420462904190005E-2</v>
      </c>
      <c r="Q27" s="15">
        <v>3.058507364058E-2</v>
      </c>
      <c r="R27" s="15">
        <v>4.8366207321770001E-2</v>
      </c>
      <c r="S27" s="15">
        <v>2.0304254126729999E-2</v>
      </c>
      <c r="T27" s="15">
        <v>4.950156912433E-2</v>
      </c>
      <c r="U27" s="15">
        <v>6.1005144480730002E-2</v>
      </c>
      <c r="V27" s="15">
        <v>0</v>
      </c>
      <c r="W27" s="15">
        <v>0.1328347598903</v>
      </c>
      <c r="X27" s="15">
        <v>4.312050083953E-2</v>
      </c>
      <c r="Y27" s="15">
        <v>5.2099150561700003E-2</v>
      </c>
      <c r="Z27" s="15">
        <v>6.2668236518899995E-2</v>
      </c>
      <c r="AA27" s="15">
        <v>3.7462950874199999E-2</v>
      </c>
      <c r="AB27" s="15">
        <v>0.14326907978</v>
      </c>
    </row>
    <row r="29" spans="2:28" ht="116" x14ac:dyDescent="0.35">
      <c r="B29" s="14" t="s">
        <v>60</v>
      </c>
    </row>
    <row r="30" spans="2:28" x14ac:dyDescent="0.35">
      <c r="B30" s="14" t="s">
        <v>12</v>
      </c>
    </row>
    <row r="31" spans="2:28" x14ac:dyDescent="0.35">
      <c r="B31" s="7" t="s">
        <v>61</v>
      </c>
      <c r="C31" s="15">
        <v>1.433796731482E-2</v>
      </c>
      <c r="D31" s="15">
        <v>4.1293901662839999E-2</v>
      </c>
      <c r="E31" s="15">
        <v>3.4233647235630001E-2</v>
      </c>
      <c r="F31" s="15">
        <v>0</v>
      </c>
      <c r="G31" s="15">
        <v>0</v>
      </c>
      <c r="I31" s="15">
        <v>0</v>
      </c>
      <c r="J31" s="15">
        <v>0</v>
      </c>
      <c r="K31" s="15">
        <v>0</v>
      </c>
      <c r="L31" s="15">
        <v>1.5932152392520001E-2</v>
      </c>
      <c r="M31" s="15">
        <v>0</v>
      </c>
      <c r="N31" s="15">
        <v>3.1739714068140003E-2</v>
      </c>
      <c r="O31" s="15">
        <v>2.8657442841780002E-2</v>
      </c>
      <c r="Q31" s="15">
        <v>0</v>
      </c>
      <c r="R31" s="15">
        <v>2.4183103660880001E-2</v>
      </c>
      <c r="S31" s="15">
        <v>0</v>
      </c>
      <c r="T31" s="15">
        <v>0</v>
      </c>
      <c r="U31" s="15">
        <v>0</v>
      </c>
      <c r="V31" s="15">
        <v>0</v>
      </c>
      <c r="W31" s="15">
        <v>2.6447536335969999E-2</v>
      </c>
      <c r="X31" s="15">
        <v>2.1681253255500001E-2</v>
      </c>
      <c r="Y31" s="15">
        <v>5.2099150561700003E-2</v>
      </c>
      <c r="Z31" s="15">
        <v>0</v>
      </c>
      <c r="AA31" s="15">
        <v>0</v>
      </c>
      <c r="AB31" s="15">
        <v>3.6119644956310003E-2</v>
      </c>
    </row>
    <row r="32" spans="2:28" ht="29" x14ac:dyDescent="0.35">
      <c r="B32" s="7" t="s">
        <v>62</v>
      </c>
      <c r="C32" s="15">
        <v>0.10333945392130001</v>
      </c>
      <c r="D32" s="15">
        <v>0.18420026006740001</v>
      </c>
      <c r="E32" s="15">
        <v>0.15501706334990001</v>
      </c>
      <c r="F32" s="15">
        <v>9.1119332803469996E-2</v>
      </c>
      <c r="G32" s="15">
        <v>5.324329101164E-2</v>
      </c>
      <c r="I32" s="15">
        <v>7.2436720392290002E-2</v>
      </c>
      <c r="J32" s="15">
        <v>0.161505501936</v>
      </c>
      <c r="K32" s="15">
        <v>3.2525596400650003E-2</v>
      </c>
      <c r="L32" s="15">
        <v>2.0478432159600001E-2</v>
      </c>
      <c r="M32" s="15">
        <v>7.6421182851290001E-2</v>
      </c>
      <c r="N32" s="15">
        <v>0.167302064345</v>
      </c>
      <c r="O32" s="15">
        <v>0.15062693690439999</v>
      </c>
      <c r="Q32" s="15">
        <v>5.3493700206149998E-2</v>
      </c>
      <c r="R32" s="15">
        <v>6.1091942543670001E-2</v>
      </c>
      <c r="S32" s="15">
        <v>8.1657023304330001E-2</v>
      </c>
      <c r="T32" s="15">
        <v>0.13621447727870001</v>
      </c>
      <c r="U32" s="15">
        <v>7.7694752012380006E-2</v>
      </c>
      <c r="V32" s="15">
        <v>0.39017539074199997</v>
      </c>
      <c r="W32" s="15">
        <v>0.1063872235543</v>
      </c>
      <c r="X32" s="15">
        <v>0.14015934283270001</v>
      </c>
      <c r="Y32" s="15">
        <v>2.5903376956739999E-2</v>
      </c>
      <c r="Z32" s="15">
        <v>0.12533647303779999</v>
      </c>
      <c r="AA32" s="15">
        <v>0.13564008505149999</v>
      </c>
      <c r="AB32" s="15">
        <v>0.1613554025733</v>
      </c>
    </row>
    <row r="33" spans="2:28" ht="29" x14ac:dyDescent="0.35">
      <c r="B33" s="7" t="s">
        <v>63</v>
      </c>
      <c r="C33" s="15">
        <v>0.1029676233737</v>
      </c>
      <c r="D33" s="15">
        <v>0.1658779527267</v>
      </c>
      <c r="E33" s="15">
        <v>0.1206034514081</v>
      </c>
      <c r="F33" s="15">
        <v>0.1124521050043</v>
      </c>
      <c r="G33" s="15">
        <v>6.6616623960560006E-2</v>
      </c>
      <c r="I33" s="15">
        <v>0.192227798867</v>
      </c>
      <c r="J33" s="15">
        <v>8.9450351042729997E-2</v>
      </c>
      <c r="K33" s="15">
        <v>4.3769637935790001E-2</v>
      </c>
      <c r="L33" s="15">
        <v>5.870287573961E-2</v>
      </c>
      <c r="M33" s="15">
        <v>0.1221848683508</v>
      </c>
      <c r="N33" s="15">
        <v>0.12207947521369999</v>
      </c>
      <c r="O33" s="15">
        <v>0.1195795181996</v>
      </c>
      <c r="Q33" s="15">
        <v>0.1754546872228</v>
      </c>
      <c r="R33" s="15">
        <v>0.1278422853858</v>
      </c>
      <c r="S33" s="15">
        <v>9.0538560919359995E-2</v>
      </c>
      <c r="T33" s="15">
        <v>9.8450602823979994E-2</v>
      </c>
      <c r="U33" s="15">
        <v>0.16129105391750001</v>
      </c>
      <c r="V33" s="15">
        <v>0</v>
      </c>
      <c r="W33" s="15">
        <v>0.15373038485170001</v>
      </c>
      <c r="X33" s="15">
        <v>9.7097535441150004E-2</v>
      </c>
      <c r="Y33" s="15">
        <v>7.2083444457070003E-2</v>
      </c>
      <c r="Z33" s="15">
        <v>0</v>
      </c>
      <c r="AA33" s="15">
        <v>5.5776265678470001E-2</v>
      </c>
      <c r="AB33" s="15">
        <v>9.8987996957089999E-2</v>
      </c>
    </row>
    <row r="34" spans="2:28" ht="58" x14ac:dyDescent="0.35">
      <c r="B34" s="7" t="s">
        <v>64</v>
      </c>
      <c r="C34" s="15">
        <v>0.25546467342790002</v>
      </c>
      <c r="D34" s="15">
        <v>0.37665136584730002</v>
      </c>
      <c r="E34" s="15">
        <v>0.29968749790010002</v>
      </c>
      <c r="F34" s="15">
        <v>0.25831582598980002</v>
      </c>
      <c r="G34" s="15">
        <v>0.1865126705796</v>
      </c>
      <c r="I34" s="15">
        <v>0.35199834936899999</v>
      </c>
      <c r="J34" s="15">
        <v>0.23860831996570001</v>
      </c>
      <c r="K34" s="15">
        <v>0.23523669792849999</v>
      </c>
      <c r="L34" s="15">
        <v>0.11554971955149999</v>
      </c>
      <c r="M34" s="15">
        <v>0.36353585504539998</v>
      </c>
      <c r="N34" s="15">
        <v>0.17457774291940001</v>
      </c>
      <c r="O34" s="15">
        <v>0.28637092144409998</v>
      </c>
      <c r="Q34" s="15">
        <v>0.32052781249680001</v>
      </c>
      <c r="R34" s="15">
        <v>0.43356681891560001</v>
      </c>
      <c r="S34" s="15">
        <v>0.17201640024379999</v>
      </c>
      <c r="T34" s="15">
        <v>0.18502950499010001</v>
      </c>
      <c r="U34" s="15">
        <v>0.27208868430170002</v>
      </c>
      <c r="V34" s="15">
        <v>0.1668340183158</v>
      </c>
      <c r="W34" s="15">
        <v>0.2528407789132</v>
      </c>
      <c r="X34" s="15">
        <v>0.25975465626049998</v>
      </c>
      <c r="Y34" s="15">
        <v>0.25469476090670001</v>
      </c>
      <c r="Z34" s="15">
        <v>0.2337146980316</v>
      </c>
      <c r="AA34" s="15">
        <v>0.2516109572261</v>
      </c>
      <c r="AB34" s="15">
        <v>0.2073021527535</v>
      </c>
    </row>
    <row r="35" spans="2:28" ht="58" x14ac:dyDescent="0.35">
      <c r="B35" s="7" t="s">
        <v>65</v>
      </c>
      <c r="C35" s="15">
        <v>0.3217212148552</v>
      </c>
      <c r="D35" s="15">
        <v>0.1769600426165</v>
      </c>
      <c r="E35" s="15">
        <v>0.22003539928409999</v>
      </c>
      <c r="F35" s="15">
        <v>0.37410729175320001</v>
      </c>
      <c r="G35" s="15">
        <v>0.40487604559840001</v>
      </c>
      <c r="I35" s="15">
        <v>0.166493601342</v>
      </c>
      <c r="J35" s="15">
        <v>0.41561802747670001</v>
      </c>
      <c r="K35" s="15">
        <v>0.40167560199649999</v>
      </c>
      <c r="L35" s="15">
        <v>0.43940615813849998</v>
      </c>
      <c r="M35" s="15">
        <v>0.2806155258668</v>
      </c>
      <c r="N35" s="15">
        <v>0.28608176039330002</v>
      </c>
      <c r="O35" s="15">
        <v>0.2754891212735</v>
      </c>
      <c r="Q35" s="15">
        <v>0.29008061708299998</v>
      </c>
      <c r="R35" s="15">
        <v>0.26831378153730001</v>
      </c>
      <c r="S35" s="15">
        <v>0.36132300265380002</v>
      </c>
      <c r="T35" s="15">
        <v>0.27154703793860002</v>
      </c>
      <c r="U35" s="15">
        <v>0.26661680720719999</v>
      </c>
      <c r="V35" s="15">
        <v>0.2227383960072</v>
      </c>
      <c r="W35" s="15">
        <v>0.30753317416129999</v>
      </c>
      <c r="X35" s="15">
        <v>0.28683108950789998</v>
      </c>
      <c r="Y35" s="15">
        <v>0.47735154256470003</v>
      </c>
      <c r="Z35" s="15">
        <v>0.35897347856970002</v>
      </c>
      <c r="AA35" s="15">
        <v>0.31839290166500001</v>
      </c>
      <c r="AB35" s="15">
        <v>0.3338124589166</v>
      </c>
    </row>
    <row r="36" spans="2:28" ht="43.5" x14ac:dyDescent="0.35">
      <c r="B36" s="7" t="s">
        <v>66</v>
      </c>
      <c r="C36" s="15">
        <v>0.202169067107</v>
      </c>
      <c r="D36" s="15">
        <v>5.501647707922E-2</v>
      </c>
      <c r="E36" s="15">
        <v>0.17042294082209999</v>
      </c>
      <c r="F36" s="15">
        <v>0.16400544444910001</v>
      </c>
      <c r="G36" s="15">
        <v>0.28875136884980002</v>
      </c>
      <c r="I36" s="15">
        <v>0.2168435300298</v>
      </c>
      <c r="J36" s="15">
        <v>9.4817799578830006E-2</v>
      </c>
      <c r="K36" s="15">
        <v>0.28679246573860001</v>
      </c>
      <c r="L36" s="15">
        <v>0.3499306620182</v>
      </c>
      <c r="M36" s="15">
        <v>0.15724256788570001</v>
      </c>
      <c r="N36" s="15">
        <v>0.2182192430604</v>
      </c>
      <c r="O36" s="15">
        <v>0.13927605933660001</v>
      </c>
      <c r="Q36" s="15">
        <v>0.1604431829913</v>
      </c>
      <c r="R36" s="15">
        <v>8.5002067956739993E-2</v>
      </c>
      <c r="S36" s="15">
        <v>0.29446501287870003</v>
      </c>
      <c r="T36" s="15">
        <v>0.30875837696859998</v>
      </c>
      <c r="U36" s="15">
        <v>0.2223087025613</v>
      </c>
      <c r="V36" s="15">
        <v>0.22025219493500001</v>
      </c>
      <c r="W36" s="15">
        <v>0.15306090218349999</v>
      </c>
      <c r="X36" s="15">
        <v>0.19447612270219999</v>
      </c>
      <c r="Y36" s="15">
        <v>0.117867724553</v>
      </c>
      <c r="Z36" s="15">
        <v>0.28197535036089999</v>
      </c>
      <c r="AA36" s="15">
        <v>0.23857979037900001</v>
      </c>
      <c r="AB36" s="15">
        <v>0.16242234384320001</v>
      </c>
    </row>
    <row r="38" spans="2:28" ht="58" x14ac:dyDescent="0.35">
      <c r="B38" s="14" t="s">
        <v>67</v>
      </c>
    </row>
    <row r="39" spans="2:28" x14ac:dyDescent="0.35">
      <c r="B39" s="14" t="s">
        <v>256</v>
      </c>
    </row>
    <row r="40" spans="2:28" x14ac:dyDescent="0.35">
      <c r="B40" s="7" t="s">
        <v>61</v>
      </c>
      <c r="C40" s="15">
        <v>2.4382825210409998E-3</v>
      </c>
      <c r="D40" s="15">
        <v>0</v>
      </c>
      <c r="E40" s="15">
        <v>0</v>
      </c>
      <c r="F40" s="15">
        <v>0</v>
      </c>
      <c r="G40" s="15">
        <v>4.6341118043539999E-3</v>
      </c>
      <c r="I40" s="15">
        <v>0</v>
      </c>
      <c r="J40" s="15">
        <v>0</v>
      </c>
      <c r="K40" s="15">
        <v>0</v>
      </c>
      <c r="L40" s="15">
        <v>0</v>
      </c>
      <c r="M40" s="15">
        <v>0</v>
      </c>
      <c r="N40" s="15">
        <v>2.7368940659270001E-2</v>
      </c>
      <c r="O40" s="15">
        <v>0</v>
      </c>
      <c r="Q40" s="15">
        <v>0</v>
      </c>
      <c r="R40" s="15">
        <v>0</v>
      </c>
      <c r="S40" s="15">
        <v>0</v>
      </c>
      <c r="T40" s="15">
        <v>0</v>
      </c>
      <c r="U40" s="15">
        <v>0</v>
      </c>
      <c r="V40" s="15">
        <v>0</v>
      </c>
      <c r="W40" s="15">
        <v>0</v>
      </c>
      <c r="X40" s="15">
        <v>0</v>
      </c>
      <c r="Y40" s="15">
        <v>0</v>
      </c>
      <c r="Z40" s="15">
        <v>0</v>
      </c>
      <c r="AA40" s="15">
        <v>0</v>
      </c>
      <c r="AB40" s="15">
        <v>3.8454403583759997E-2</v>
      </c>
    </row>
    <row r="41" spans="2:28" x14ac:dyDescent="0.35">
      <c r="B41" s="7" t="s">
        <v>68</v>
      </c>
      <c r="C41" s="15">
        <v>5.8040632368180002E-2</v>
      </c>
      <c r="D41" s="15">
        <v>0.2373953733668</v>
      </c>
      <c r="E41" s="15">
        <v>4.9578122781299999E-2</v>
      </c>
      <c r="F41" s="15">
        <v>3.279180080737E-2</v>
      </c>
      <c r="G41" s="15">
        <v>1.6646794451709999E-2</v>
      </c>
      <c r="I41" s="15">
        <v>6.0005304101029999E-2</v>
      </c>
      <c r="J41" s="15">
        <v>0</v>
      </c>
      <c r="K41" s="15">
        <v>5.302761710705E-2</v>
      </c>
      <c r="L41" s="15">
        <v>4.2445723972989999E-2</v>
      </c>
      <c r="M41" s="15">
        <v>8.8762655253309994E-2</v>
      </c>
      <c r="N41" s="15">
        <v>6.6881839243870006E-2</v>
      </c>
      <c r="O41" s="15">
        <v>7.3075455797260006E-2</v>
      </c>
      <c r="Q41" s="15">
        <v>0.1091516696249</v>
      </c>
      <c r="R41" s="15">
        <v>0.11617131939189999</v>
      </c>
      <c r="S41" s="15">
        <v>2.4685378751359999E-2</v>
      </c>
      <c r="T41" s="15">
        <v>6.4679616514789998E-2</v>
      </c>
      <c r="U41" s="15">
        <v>0.1020936963039</v>
      </c>
      <c r="V41" s="15">
        <v>0</v>
      </c>
      <c r="W41" s="15">
        <v>0.1120490352121</v>
      </c>
      <c r="X41" s="15">
        <v>2.199308981637E-2</v>
      </c>
      <c r="Y41" s="15">
        <v>9.2465023783110001E-2</v>
      </c>
      <c r="Z41" s="15">
        <v>0</v>
      </c>
      <c r="AA41" s="15">
        <v>4.6331571146690002E-2</v>
      </c>
      <c r="AB41" s="15">
        <v>0</v>
      </c>
    </row>
    <row r="42" spans="2:28" x14ac:dyDescent="0.35">
      <c r="B42" s="7" t="s">
        <v>69</v>
      </c>
      <c r="C42" s="15">
        <v>0.1098107348016</v>
      </c>
      <c r="D42" s="15">
        <v>0.25023605654280001</v>
      </c>
      <c r="E42" s="15">
        <v>0.15008427152170001</v>
      </c>
      <c r="F42" s="15">
        <v>9.2213183819200004E-2</v>
      </c>
      <c r="G42" s="15">
        <v>6.2157900910660001E-2</v>
      </c>
      <c r="I42" s="15">
        <v>0.10521828373769999</v>
      </c>
      <c r="J42" s="15">
        <v>4.9906586093500002E-2</v>
      </c>
      <c r="K42" s="15">
        <v>9.4860183427260006E-2</v>
      </c>
      <c r="L42" s="15">
        <v>5.1295355466220001E-2</v>
      </c>
      <c r="M42" s="15">
        <v>0.17810722384639999</v>
      </c>
      <c r="N42" s="15">
        <v>0.13089802178480001</v>
      </c>
      <c r="O42" s="15">
        <v>0.13725759130670001</v>
      </c>
      <c r="Q42" s="15">
        <v>0.13875517367189999</v>
      </c>
      <c r="R42" s="15">
        <v>0.21725663548820001</v>
      </c>
      <c r="S42" s="15">
        <v>0.1016919656424</v>
      </c>
      <c r="T42" s="15">
        <v>6.4679616514789998E-2</v>
      </c>
      <c r="U42" s="15">
        <v>2.1930744080330002E-2</v>
      </c>
      <c r="V42" s="15">
        <v>0</v>
      </c>
      <c r="W42" s="15">
        <v>0.18729784998140001</v>
      </c>
      <c r="X42" s="15">
        <v>0.13127223488840001</v>
      </c>
      <c r="Y42" s="15">
        <v>5.3563487565009997E-2</v>
      </c>
      <c r="Z42" s="15">
        <v>0.1247082141962</v>
      </c>
      <c r="AA42" s="15">
        <v>0.10432574362240001</v>
      </c>
      <c r="AB42" s="15">
        <v>7.7047790204690006E-2</v>
      </c>
    </row>
    <row r="43" spans="2:28" x14ac:dyDescent="0.35">
      <c r="B43" s="7" t="s">
        <v>70</v>
      </c>
      <c r="C43" s="15">
        <v>0.48450865153900002</v>
      </c>
      <c r="D43" s="15">
        <v>0.38005342006780002</v>
      </c>
      <c r="E43" s="15">
        <v>0.53017730205250002</v>
      </c>
      <c r="F43" s="15">
        <v>0.57161478241200003</v>
      </c>
      <c r="G43" s="15">
        <v>0.47410910462939998</v>
      </c>
      <c r="I43" s="15">
        <v>0.48327546497399998</v>
      </c>
      <c r="J43" s="15">
        <v>0.48671551716389999</v>
      </c>
      <c r="K43" s="15">
        <v>0.48575751128349998</v>
      </c>
      <c r="L43" s="15">
        <v>0.50185092326729996</v>
      </c>
      <c r="M43" s="15">
        <v>0.43310788720929999</v>
      </c>
      <c r="N43" s="15">
        <v>0.4269278546877</v>
      </c>
      <c r="O43" s="15">
        <v>0.50978077391660004</v>
      </c>
      <c r="Q43" s="15">
        <v>0.54390219074650004</v>
      </c>
      <c r="R43" s="15">
        <v>0.45689175873549998</v>
      </c>
      <c r="S43" s="15">
        <v>0.4723101523978</v>
      </c>
      <c r="T43" s="15">
        <v>0.37031988378949998</v>
      </c>
      <c r="U43" s="15">
        <v>0.43104509119540002</v>
      </c>
      <c r="V43" s="15">
        <v>0.63882698141189997</v>
      </c>
      <c r="W43" s="15">
        <v>0.35487271522250002</v>
      </c>
      <c r="X43" s="15">
        <v>0.54741525493639998</v>
      </c>
      <c r="Y43" s="15">
        <v>0.4999582812319</v>
      </c>
      <c r="Z43" s="15">
        <v>0.44538511646910001</v>
      </c>
      <c r="AA43" s="15">
        <v>0.47918899498459999</v>
      </c>
      <c r="AB43" s="15">
        <v>0.5767235945043</v>
      </c>
    </row>
    <row r="44" spans="2:28" x14ac:dyDescent="0.35">
      <c r="B44" s="7" t="s">
        <v>71</v>
      </c>
      <c r="C44" s="15">
        <v>0.34520169877020002</v>
      </c>
      <c r="D44" s="15">
        <v>0.13231515002249999</v>
      </c>
      <c r="E44" s="15">
        <v>0.2701603036445</v>
      </c>
      <c r="F44" s="15">
        <v>0.30338023296150002</v>
      </c>
      <c r="G44" s="15">
        <v>0.44245208820389997</v>
      </c>
      <c r="I44" s="15">
        <v>0.35150094718719999</v>
      </c>
      <c r="J44" s="15">
        <v>0.46337789674259999</v>
      </c>
      <c r="K44" s="15">
        <v>0.36635468818220002</v>
      </c>
      <c r="L44" s="15">
        <v>0.40440799729350002</v>
      </c>
      <c r="M44" s="15">
        <v>0.30002223369089998</v>
      </c>
      <c r="N44" s="15">
        <v>0.34792334362440003</v>
      </c>
      <c r="O44" s="15">
        <v>0.27988617897950002</v>
      </c>
      <c r="Q44" s="15">
        <v>0.2081909659567</v>
      </c>
      <c r="R44" s="15">
        <v>0.20968028638440001</v>
      </c>
      <c r="S44" s="15">
        <v>0.40131250320849998</v>
      </c>
      <c r="T44" s="15">
        <v>0.50032088318089996</v>
      </c>
      <c r="U44" s="15">
        <v>0.44493046842040002</v>
      </c>
      <c r="V44" s="15">
        <v>0.36117301858810003</v>
      </c>
      <c r="W44" s="15">
        <v>0.34578039958410001</v>
      </c>
      <c r="X44" s="15">
        <v>0.29931942035879999</v>
      </c>
      <c r="Y44" s="15">
        <v>0.35401320741999998</v>
      </c>
      <c r="Z44" s="15">
        <v>0.42990666933470001</v>
      </c>
      <c r="AA44" s="15">
        <v>0.37015369024639999</v>
      </c>
      <c r="AB44" s="15">
        <v>0.30777421170730002</v>
      </c>
    </row>
    <row r="46" spans="2:28" ht="58" x14ac:dyDescent="0.35">
      <c r="B46" s="14" t="s">
        <v>72</v>
      </c>
    </row>
    <row r="47" spans="2:28" ht="29" x14ac:dyDescent="0.35">
      <c r="B47" s="14" t="s">
        <v>255</v>
      </c>
    </row>
    <row r="48" spans="2:28" x14ac:dyDescent="0.35">
      <c r="B48" s="7" t="s">
        <v>73</v>
      </c>
      <c r="C48" s="15">
        <v>0.3512944766867</v>
      </c>
      <c r="D48" s="15">
        <v>0.63224101496939999</v>
      </c>
      <c r="E48" s="15">
        <v>0.39810286397060002</v>
      </c>
      <c r="F48" s="15">
        <v>0.27877081996719999</v>
      </c>
      <c r="G48" s="15">
        <v>0.25960932610760001</v>
      </c>
      <c r="I48" s="15">
        <v>0.57416546677290003</v>
      </c>
      <c r="J48" s="15">
        <v>0.22467706281390001</v>
      </c>
      <c r="K48" s="15">
        <v>0.29739210393389998</v>
      </c>
      <c r="L48" s="15">
        <v>0.27710229449029999</v>
      </c>
      <c r="M48" s="15">
        <v>0.37208411530809998</v>
      </c>
      <c r="N48" s="15">
        <v>0.3450943504724</v>
      </c>
      <c r="O48" s="15">
        <v>0.3913598298125</v>
      </c>
      <c r="Q48" s="15">
        <v>0.48202337185080002</v>
      </c>
      <c r="R48" s="15">
        <v>0.4082951583776</v>
      </c>
      <c r="S48" s="15">
        <v>0.27055408464339997</v>
      </c>
      <c r="T48" s="15">
        <v>0.32162948646200001</v>
      </c>
      <c r="U48" s="15">
        <v>0.28637523878499999</v>
      </c>
      <c r="V48" s="15">
        <v>0.53169548527020005</v>
      </c>
      <c r="W48" s="15">
        <v>0.4392022334813</v>
      </c>
      <c r="X48" s="15">
        <v>0.37498917425310002</v>
      </c>
      <c r="Y48" s="15">
        <v>0.32579819328830001</v>
      </c>
      <c r="Z48" s="15">
        <v>0.23255992369199999</v>
      </c>
      <c r="AA48" s="15">
        <v>0.3855173270917</v>
      </c>
      <c r="AB48" s="15">
        <v>0.39735262924420001</v>
      </c>
    </row>
    <row r="49" spans="2:28" ht="29" x14ac:dyDescent="0.35">
      <c r="B49" s="7" t="s">
        <v>74</v>
      </c>
      <c r="C49" s="15">
        <v>0.19871476235890001</v>
      </c>
      <c r="D49" s="15">
        <v>9.7452713123589996E-2</v>
      </c>
      <c r="E49" s="15">
        <v>0.1873427453025</v>
      </c>
      <c r="F49" s="15">
        <v>0.27536035141339998</v>
      </c>
      <c r="G49" s="15">
        <v>0.21181694929289999</v>
      </c>
      <c r="I49" s="15">
        <v>0.16332935242509999</v>
      </c>
      <c r="J49" s="15">
        <v>0.19742214075020001</v>
      </c>
      <c r="K49" s="15">
        <v>0.25953200628529999</v>
      </c>
      <c r="L49" s="15">
        <v>0.16691561426269999</v>
      </c>
      <c r="M49" s="15">
        <v>0.1152997806062</v>
      </c>
      <c r="N49" s="15">
        <v>0.33389656145550001</v>
      </c>
      <c r="O49" s="15">
        <v>0.15483483393149999</v>
      </c>
      <c r="Q49" s="15">
        <v>0.19255258953189999</v>
      </c>
      <c r="R49" s="15">
        <v>0.34144383677919998</v>
      </c>
      <c r="S49" s="15">
        <v>0.15311401819600001</v>
      </c>
      <c r="T49" s="15">
        <v>0.107309326697</v>
      </c>
      <c r="U49" s="15">
        <v>0.3651157920434</v>
      </c>
      <c r="V49" s="15">
        <v>0.20096475182090001</v>
      </c>
      <c r="W49" s="15">
        <v>0.13282655811220001</v>
      </c>
      <c r="X49" s="15">
        <v>0.1325895407313</v>
      </c>
      <c r="Y49" s="15">
        <v>0.1795739177689</v>
      </c>
      <c r="Z49" s="15">
        <v>5.0077617878020002E-2</v>
      </c>
      <c r="AA49" s="15">
        <v>0.24120185590099999</v>
      </c>
      <c r="AB49" s="15">
        <v>0.22378307822919999</v>
      </c>
    </row>
    <row r="50" spans="2:28" x14ac:dyDescent="0.35">
      <c r="B50" s="7" t="s">
        <v>75</v>
      </c>
      <c r="C50" s="15">
        <v>0.62031199159469996</v>
      </c>
      <c r="D50" s="15">
        <v>0.34818149405080001</v>
      </c>
      <c r="E50" s="15">
        <v>0.53329591809379995</v>
      </c>
      <c r="F50" s="15">
        <v>0.60864676673219997</v>
      </c>
      <c r="G50" s="15">
        <v>0.75177796587979995</v>
      </c>
      <c r="I50" s="15">
        <v>0.4381336299329</v>
      </c>
      <c r="J50" s="15">
        <v>0.69935601243500001</v>
      </c>
      <c r="K50" s="15">
        <v>0.67628649340080005</v>
      </c>
      <c r="L50" s="15">
        <v>0.74733504780530002</v>
      </c>
      <c r="M50" s="15">
        <v>0.56989419917310002</v>
      </c>
      <c r="N50" s="15">
        <v>0.58524121131270002</v>
      </c>
      <c r="O50" s="15">
        <v>0.58155726547289999</v>
      </c>
      <c r="Q50" s="15">
        <v>0.47026014948520001</v>
      </c>
      <c r="R50" s="15">
        <v>0.51641507573970002</v>
      </c>
      <c r="S50" s="15">
        <v>0.76502175629769997</v>
      </c>
      <c r="T50" s="15">
        <v>0.73192839165690005</v>
      </c>
      <c r="U50" s="15">
        <v>0.63597077085010001</v>
      </c>
      <c r="V50" s="15">
        <v>0.26733976290889999</v>
      </c>
      <c r="W50" s="15">
        <v>0.58117052406750003</v>
      </c>
      <c r="X50" s="15">
        <v>0.56603227347679996</v>
      </c>
      <c r="Y50" s="15">
        <v>0.70793219807469998</v>
      </c>
      <c r="Z50" s="15">
        <v>0.70058195951260005</v>
      </c>
      <c r="AA50" s="15">
        <v>0.53651952775889999</v>
      </c>
      <c r="AB50" s="15">
        <v>0.6378318053873</v>
      </c>
    </row>
    <row r="51" spans="2:28" x14ac:dyDescent="0.35">
      <c r="B51" s="7" t="s">
        <v>61</v>
      </c>
      <c r="C51" s="15">
        <v>8.2135897127999999E-3</v>
      </c>
      <c r="D51" s="15">
        <v>1.978971663605E-2</v>
      </c>
      <c r="E51" s="15">
        <v>0</v>
      </c>
      <c r="F51" s="15">
        <v>1.3214392156299999E-2</v>
      </c>
      <c r="G51" s="15">
        <v>4.7474418880659999E-3</v>
      </c>
      <c r="I51" s="15">
        <v>0</v>
      </c>
      <c r="J51" s="15">
        <v>2.554580654797E-2</v>
      </c>
      <c r="K51" s="15">
        <v>0</v>
      </c>
      <c r="L51" s="15">
        <v>0</v>
      </c>
      <c r="M51" s="15">
        <v>0</v>
      </c>
      <c r="N51" s="15">
        <v>0</v>
      </c>
      <c r="O51" s="15">
        <v>1.962352033136E-2</v>
      </c>
      <c r="Q51" s="15">
        <v>0</v>
      </c>
      <c r="R51" s="15">
        <v>0</v>
      </c>
      <c r="S51" s="15">
        <v>1.071729912019E-2</v>
      </c>
      <c r="T51" s="15">
        <v>0</v>
      </c>
      <c r="U51" s="15">
        <v>2.328392788236E-2</v>
      </c>
      <c r="V51" s="15">
        <v>0</v>
      </c>
      <c r="W51" s="15">
        <v>0</v>
      </c>
      <c r="X51" s="15">
        <v>0</v>
      </c>
      <c r="Y51" s="15">
        <v>0</v>
      </c>
      <c r="Z51" s="15">
        <v>6.6858116795450007E-2</v>
      </c>
      <c r="AA51" s="15">
        <v>0</v>
      </c>
      <c r="AB51" s="15">
        <v>0</v>
      </c>
    </row>
    <row r="53" spans="2:28" ht="72.5" x14ac:dyDescent="0.35">
      <c r="B53" s="14" t="s">
        <v>76</v>
      </c>
    </row>
    <row r="54" spans="2:28" ht="43.5" x14ac:dyDescent="0.35">
      <c r="B54" s="14" t="s">
        <v>255</v>
      </c>
    </row>
    <row r="55" spans="2:28" x14ac:dyDescent="0.35">
      <c r="B55" s="7" t="s">
        <v>73</v>
      </c>
      <c r="C55" s="15">
        <v>0.2038579238247</v>
      </c>
      <c r="D55" s="15">
        <v>0.50584734095450001</v>
      </c>
      <c r="E55" s="15">
        <v>0.2658790894743</v>
      </c>
      <c r="F55" s="15">
        <v>0.22010801693730001</v>
      </c>
      <c r="G55" s="15">
        <v>0.13043772089460001</v>
      </c>
      <c r="I55" s="15">
        <v>0.3339306556469</v>
      </c>
      <c r="J55" s="15">
        <v>0.1196237917863</v>
      </c>
      <c r="K55" s="15">
        <v>0.16269331396389999</v>
      </c>
      <c r="L55" s="15">
        <v>0.1279393726709</v>
      </c>
      <c r="M55" s="15">
        <v>0.2046242733178</v>
      </c>
      <c r="N55" s="15">
        <v>0.16445419839539999</v>
      </c>
      <c r="O55" s="15">
        <v>0.27248442892480002</v>
      </c>
      <c r="Q55" s="15">
        <v>0.16135136306539999</v>
      </c>
      <c r="R55" s="15">
        <v>0.220402099135</v>
      </c>
      <c r="S55" s="15">
        <v>0.19163054387770001</v>
      </c>
      <c r="T55" s="15">
        <v>7.9347871082029994E-2</v>
      </c>
      <c r="U55" s="15">
        <v>5.7752897798210003E-2</v>
      </c>
      <c r="V55" s="15">
        <v>0</v>
      </c>
      <c r="W55" s="15">
        <v>0.17393354659740001</v>
      </c>
      <c r="X55" s="15">
        <v>0.26414338774790003</v>
      </c>
      <c r="Y55" s="15">
        <v>0.28970233893589997</v>
      </c>
      <c r="Z55" s="15">
        <v>0.13684098299280001</v>
      </c>
      <c r="AA55" s="15">
        <v>0.22308664280259999</v>
      </c>
      <c r="AB55" s="15">
        <v>0.36080991680930002</v>
      </c>
    </row>
    <row r="56" spans="2:28" ht="29" x14ac:dyDescent="0.35">
      <c r="B56" s="7" t="s">
        <v>74</v>
      </c>
      <c r="C56" s="15">
        <v>0.14747204554500001</v>
      </c>
      <c r="D56" s="15">
        <v>0.15159407042369999</v>
      </c>
      <c r="E56" s="15">
        <v>0.17045607534410001</v>
      </c>
      <c r="F56" s="15">
        <v>0.12777426963230001</v>
      </c>
      <c r="G56" s="15">
        <v>0.1473530038825</v>
      </c>
      <c r="I56" s="15">
        <v>0.17280711268169999</v>
      </c>
      <c r="J56" s="15">
        <v>0.15515394690920001</v>
      </c>
      <c r="K56" s="15">
        <v>0.17415162769270001</v>
      </c>
      <c r="L56" s="15">
        <v>0.1219461842299</v>
      </c>
      <c r="M56" s="15">
        <v>0.22047761134159999</v>
      </c>
      <c r="N56" s="15">
        <v>9.9581752399200002E-2</v>
      </c>
      <c r="O56" s="15">
        <v>0.12335010732850001</v>
      </c>
      <c r="Q56" s="15">
        <v>0.1608052499241</v>
      </c>
      <c r="R56" s="15">
        <v>7.33104121744E-2</v>
      </c>
      <c r="S56" s="15">
        <v>0.1744874453246</v>
      </c>
      <c r="T56" s="15">
        <v>0.1204241949</v>
      </c>
      <c r="U56" s="15">
        <v>0.25003804037190003</v>
      </c>
      <c r="V56" s="15">
        <v>0.57175094492839995</v>
      </c>
      <c r="W56" s="15">
        <v>0.132991633203</v>
      </c>
      <c r="X56" s="15">
        <v>3.2966422267219998E-2</v>
      </c>
      <c r="Y56" s="15">
        <v>0.25262824755430002</v>
      </c>
      <c r="Z56" s="15">
        <v>0</v>
      </c>
      <c r="AA56" s="15">
        <v>0.1865408386255</v>
      </c>
      <c r="AB56" s="15">
        <v>0</v>
      </c>
    </row>
    <row r="57" spans="2:28" x14ac:dyDescent="0.35">
      <c r="B57" s="7" t="s">
        <v>75</v>
      </c>
      <c r="C57" s="15">
        <v>0.77004663811520002</v>
      </c>
      <c r="D57" s="15">
        <v>0.3425585886218</v>
      </c>
      <c r="E57" s="15">
        <v>0.70390392724740003</v>
      </c>
      <c r="F57" s="15">
        <v>0.70527532425740003</v>
      </c>
      <c r="G57" s="15">
        <v>0.88090661333279996</v>
      </c>
      <c r="I57" s="15">
        <v>0.66668911199180003</v>
      </c>
      <c r="J57" s="15">
        <v>0.86262825158839995</v>
      </c>
      <c r="K57" s="15">
        <v>0.8017959386904</v>
      </c>
      <c r="L57" s="15">
        <v>0.83514645448909997</v>
      </c>
      <c r="M57" s="15">
        <v>0.62843055489080002</v>
      </c>
      <c r="N57" s="15">
        <v>0.93589009101730003</v>
      </c>
      <c r="O57" s="15">
        <v>0.70346239163159996</v>
      </c>
      <c r="Q57" s="15">
        <v>0.77477807436339996</v>
      </c>
      <c r="R57" s="15">
        <v>0.88450507424860003</v>
      </c>
      <c r="S57" s="15">
        <v>0.76568383298450005</v>
      </c>
      <c r="T57" s="15">
        <v>0.86054864535760001</v>
      </c>
      <c r="U57" s="15">
        <v>0.86546775522450003</v>
      </c>
      <c r="V57" s="15">
        <v>0.42824905507159999</v>
      </c>
      <c r="W57" s="15">
        <v>0.77318573619520004</v>
      </c>
      <c r="X57" s="15">
        <v>0.76894218273290005</v>
      </c>
      <c r="Y57" s="15">
        <v>0.62595308614550005</v>
      </c>
      <c r="Z57" s="15">
        <v>0.86315901700719999</v>
      </c>
      <c r="AA57" s="15">
        <v>0.69436580040429996</v>
      </c>
      <c r="AB57" s="15">
        <v>0.78661351437259996</v>
      </c>
    </row>
    <row r="58" spans="2:28" x14ac:dyDescent="0.35">
      <c r="B58" s="7" t="s">
        <v>61</v>
      </c>
      <c r="C58" s="15">
        <v>0</v>
      </c>
      <c r="D58" s="15">
        <v>0</v>
      </c>
      <c r="E58" s="15">
        <v>0</v>
      </c>
      <c r="F58" s="15">
        <v>0</v>
      </c>
      <c r="G58" s="15">
        <v>0</v>
      </c>
      <c r="I58" s="15">
        <v>0</v>
      </c>
      <c r="J58" s="15">
        <v>0</v>
      </c>
      <c r="K58" s="15">
        <v>0</v>
      </c>
      <c r="L58" s="15">
        <v>0</v>
      </c>
      <c r="M58" s="15">
        <v>0</v>
      </c>
      <c r="N58" s="15">
        <v>0</v>
      </c>
      <c r="O58" s="15">
        <v>0</v>
      </c>
      <c r="Q58" s="15">
        <v>0</v>
      </c>
      <c r="R58" s="15">
        <v>0</v>
      </c>
      <c r="S58" s="15">
        <v>0</v>
      </c>
      <c r="T58" s="15">
        <v>0</v>
      </c>
      <c r="U58" s="15">
        <v>0</v>
      </c>
      <c r="V58" s="15">
        <v>0</v>
      </c>
      <c r="W58" s="15">
        <v>0</v>
      </c>
      <c r="X58" s="15">
        <v>0</v>
      </c>
      <c r="Y58" s="15">
        <v>0</v>
      </c>
      <c r="Z58" s="15">
        <v>0</v>
      </c>
      <c r="AA58" s="15">
        <v>0</v>
      </c>
      <c r="AB58" s="15">
        <v>0</v>
      </c>
    </row>
    <row r="60" spans="2:28" ht="58" x14ac:dyDescent="0.35">
      <c r="B60" s="14" t="s">
        <v>77</v>
      </c>
    </row>
    <row r="61" spans="2:28" ht="29" x14ac:dyDescent="0.35">
      <c r="B61" s="14" t="s">
        <v>255</v>
      </c>
    </row>
    <row r="62" spans="2:28" x14ac:dyDescent="0.35">
      <c r="B62" s="7" t="s">
        <v>73</v>
      </c>
      <c r="C62" s="15">
        <v>0.2845585263648</v>
      </c>
      <c r="D62" s="15">
        <v>0.52983572031519999</v>
      </c>
      <c r="E62" s="15">
        <v>0.47038845057680001</v>
      </c>
      <c r="F62" s="15">
        <v>0.29228272000330002</v>
      </c>
      <c r="G62" s="15">
        <v>0.17871430275770001</v>
      </c>
      <c r="I62" s="15">
        <v>0.43384709377379999</v>
      </c>
      <c r="J62" s="15">
        <v>0.20084935879429999</v>
      </c>
      <c r="K62" s="15">
        <v>0.1457670267634</v>
      </c>
      <c r="L62" s="15">
        <v>0.2694761689613</v>
      </c>
      <c r="M62" s="15">
        <v>0.15944450948389999</v>
      </c>
      <c r="N62" s="15">
        <v>0.3747558746229</v>
      </c>
      <c r="O62" s="15">
        <v>0.39235179417100002</v>
      </c>
      <c r="Q62" s="15">
        <v>0.30666596603719998</v>
      </c>
      <c r="R62" s="15">
        <v>0.28409025552</v>
      </c>
      <c r="S62" s="15">
        <v>0.25295223011899998</v>
      </c>
      <c r="T62" s="15">
        <v>0.33146469537529999</v>
      </c>
      <c r="U62" s="15">
        <v>0.1747624443761</v>
      </c>
      <c r="V62" s="15">
        <v>0</v>
      </c>
      <c r="W62" s="15">
        <v>0.26152598395260002</v>
      </c>
      <c r="X62" s="15">
        <v>0.42210990418990002</v>
      </c>
      <c r="Y62" s="15">
        <v>0.44094716792749999</v>
      </c>
      <c r="Z62" s="15">
        <v>0.1367897381946</v>
      </c>
      <c r="AA62" s="15">
        <v>0.26012088528589999</v>
      </c>
      <c r="AB62" s="15">
        <v>0.31735161293399999</v>
      </c>
    </row>
    <row r="63" spans="2:28" ht="29" x14ac:dyDescent="0.35">
      <c r="B63" s="7" t="s">
        <v>74</v>
      </c>
      <c r="C63" s="15">
        <v>0.1957277877601</v>
      </c>
      <c r="D63" s="15">
        <v>4.7487275844490001E-2</v>
      </c>
      <c r="E63" s="15">
        <v>0.1543123847291</v>
      </c>
      <c r="F63" s="15">
        <v>0.2095104707124</v>
      </c>
      <c r="G63" s="15">
        <v>0.23095815157659999</v>
      </c>
      <c r="I63" s="15">
        <v>4.2404093978880002E-2</v>
      </c>
      <c r="J63" s="15">
        <v>0.12632113550169999</v>
      </c>
      <c r="K63" s="15">
        <v>0.2136519913686</v>
      </c>
      <c r="L63" s="15">
        <v>0.25436548492459998</v>
      </c>
      <c r="M63" s="15">
        <v>0.23804579419419999</v>
      </c>
      <c r="N63" s="15">
        <v>0.28557055613810001</v>
      </c>
      <c r="O63" s="15">
        <v>0.18322428405339999</v>
      </c>
      <c r="Q63" s="15">
        <v>0.14531460297179999</v>
      </c>
      <c r="R63" s="15">
        <v>0.34290138266339998</v>
      </c>
      <c r="S63" s="15">
        <v>0.2273022454702</v>
      </c>
      <c r="T63" s="15">
        <v>9.1052346293190006E-2</v>
      </c>
      <c r="U63" s="15">
        <v>0.12385738795039999</v>
      </c>
      <c r="V63" s="15">
        <v>0.27429460703199998</v>
      </c>
      <c r="W63" s="15">
        <v>0.29208781342279999</v>
      </c>
      <c r="X63" s="15">
        <v>0.16635940524439999</v>
      </c>
      <c r="Y63" s="15">
        <v>0.14310293552629999</v>
      </c>
      <c r="Z63" s="15">
        <v>0.1036138672494</v>
      </c>
      <c r="AA63" s="15">
        <v>0.1129312568463</v>
      </c>
      <c r="AB63" s="15">
        <v>0.25372347065529999</v>
      </c>
    </row>
    <row r="64" spans="2:28" x14ac:dyDescent="0.35">
      <c r="B64" s="7" t="s">
        <v>75</v>
      </c>
      <c r="C64" s="15">
        <v>0.67215401692179999</v>
      </c>
      <c r="D64" s="15">
        <v>0.42267700384029999</v>
      </c>
      <c r="E64" s="15">
        <v>0.48251556740259999</v>
      </c>
      <c r="F64" s="15">
        <v>0.63100537325020001</v>
      </c>
      <c r="G64" s="15">
        <v>0.79187512273899996</v>
      </c>
      <c r="I64" s="15">
        <v>0.60871025832949999</v>
      </c>
      <c r="J64" s="15">
        <v>0.82036987229549996</v>
      </c>
      <c r="K64" s="15">
        <v>0.82049228462400003</v>
      </c>
      <c r="L64" s="15">
        <v>0.66811696839070001</v>
      </c>
      <c r="M64" s="15">
        <v>0.65354176863339997</v>
      </c>
      <c r="N64" s="15">
        <v>0.62823774750399997</v>
      </c>
      <c r="O64" s="15">
        <v>0.52962090020139996</v>
      </c>
      <c r="Q64" s="15">
        <v>0.64512897445859996</v>
      </c>
      <c r="R64" s="15">
        <v>0.59697241089319997</v>
      </c>
      <c r="S64" s="15">
        <v>0.72073875829739997</v>
      </c>
      <c r="T64" s="15">
        <v>0.75958765091780001</v>
      </c>
      <c r="U64" s="15">
        <v>0.79438512089049995</v>
      </c>
      <c r="V64" s="15">
        <v>0.72570539296799996</v>
      </c>
      <c r="W64" s="15">
        <v>0.67746147596460005</v>
      </c>
      <c r="X64" s="15">
        <v>0.5008751963043</v>
      </c>
      <c r="Y64" s="15">
        <v>0.59463496325090004</v>
      </c>
      <c r="Z64" s="15">
        <v>0.75959639455600003</v>
      </c>
      <c r="AA64" s="15">
        <v>0.71373875497820005</v>
      </c>
      <c r="AB64" s="15">
        <v>0.68247613894869996</v>
      </c>
    </row>
    <row r="65" spans="2:28" x14ac:dyDescent="0.35">
      <c r="B65" s="7" t="s">
        <v>61</v>
      </c>
      <c r="C65" s="15">
        <v>6.8704517358210001E-3</v>
      </c>
      <c r="D65" s="15">
        <v>0</v>
      </c>
      <c r="E65" s="15">
        <v>0</v>
      </c>
      <c r="F65" s="15">
        <v>0</v>
      </c>
      <c r="G65" s="15">
        <v>1.272796058997E-2</v>
      </c>
      <c r="I65" s="15">
        <v>0</v>
      </c>
      <c r="J65" s="15">
        <v>0</v>
      </c>
      <c r="K65" s="15">
        <v>0</v>
      </c>
      <c r="L65" s="15">
        <v>0</v>
      </c>
      <c r="M65" s="15">
        <v>0</v>
      </c>
      <c r="N65" s="15">
        <v>0</v>
      </c>
      <c r="O65" s="15">
        <v>2.4240674304340001E-2</v>
      </c>
      <c r="Q65" s="15">
        <v>0</v>
      </c>
      <c r="R65" s="15">
        <v>0</v>
      </c>
      <c r="S65" s="15">
        <v>0</v>
      </c>
      <c r="T65" s="15">
        <v>0</v>
      </c>
      <c r="U65" s="15">
        <v>3.096434698759E-2</v>
      </c>
      <c r="V65" s="15">
        <v>0</v>
      </c>
      <c r="W65" s="15">
        <v>0</v>
      </c>
      <c r="X65" s="15">
        <v>0</v>
      </c>
      <c r="Y65" s="15">
        <v>0</v>
      </c>
      <c r="Z65" s="15">
        <v>0</v>
      </c>
      <c r="AA65" s="15">
        <v>0</v>
      </c>
      <c r="AB65" s="15">
        <v>4.7658324045630002E-2</v>
      </c>
    </row>
    <row r="67" spans="2:28" ht="58" x14ac:dyDescent="0.35">
      <c r="B67" s="14" t="s">
        <v>78</v>
      </c>
    </row>
    <row r="68" spans="2:28" ht="29" x14ac:dyDescent="0.35">
      <c r="B68" s="14" t="s">
        <v>255</v>
      </c>
    </row>
    <row r="69" spans="2:28" x14ac:dyDescent="0.35">
      <c r="B69" s="7" t="s">
        <v>73</v>
      </c>
      <c r="C69" s="15">
        <v>0.25631690221710002</v>
      </c>
      <c r="D69" s="15">
        <v>0.5933875465556</v>
      </c>
      <c r="E69" s="15">
        <v>0.56437861139949996</v>
      </c>
      <c r="F69" s="15">
        <v>9.0777861990760003E-2</v>
      </c>
      <c r="G69" s="15">
        <v>0.25072340431489998</v>
      </c>
      <c r="I69" s="15">
        <v>1</v>
      </c>
      <c r="J69" s="15">
        <v>0.20137154005640001</v>
      </c>
      <c r="K69" s="15">
        <v>0.22198775628690001</v>
      </c>
      <c r="L69" s="15">
        <v>0.27958008121650002</v>
      </c>
      <c r="M69" s="15">
        <v>0</v>
      </c>
      <c r="N69" s="15">
        <v>0.25258293754380001</v>
      </c>
      <c r="O69" s="15">
        <v>0.28697931929210002</v>
      </c>
      <c r="Q69" s="15">
        <v>0.66666666666670005</v>
      </c>
      <c r="R69" s="15">
        <v>0.49909807252880001</v>
      </c>
      <c r="S69" s="15">
        <v>0.1303756446638</v>
      </c>
      <c r="T69" s="15">
        <v>0</v>
      </c>
      <c r="U69" s="15">
        <v>0.14270977546559999</v>
      </c>
      <c r="W69" s="15">
        <v>0.45356591353999998</v>
      </c>
      <c r="X69" s="15">
        <v>0.59091745632970005</v>
      </c>
      <c r="Y69" s="15">
        <v>0</v>
      </c>
      <c r="Z69" s="15">
        <v>0.3053302675906</v>
      </c>
      <c r="AA69" s="15">
        <v>0.15853507904860001</v>
      </c>
      <c r="AB69" s="15">
        <v>0.2</v>
      </c>
    </row>
    <row r="70" spans="2:28" ht="29" x14ac:dyDescent="0.35">
      <c r="B70" s="7" t="s">
        <v>74</v>
      </c>
      <c r="C70" s="15">
        <v>0.1981635841097</v>
      </c>
      <c r="D70" s="15">
        <v>0</v>
      </c>
      <c r="E70" s="15">
        <v>0</v>
      </c>
      <c r="F70" s="15">
        <v>0.22242752865769999</v>
      </c>
      <c r="G70" s="15">
        <v>0.22501288754779999</v>
      </c>
      <c r="I70" s="15">
        <v>0</v>
      </c>
      <c r="J70" s="15">
        <v>0.26683457299360003</v>
      </c>
      <c r="K70" s="15">
        <v>0.20331453621680001</v>
      </c>
      <c r="L70" s="15">
        <v>0.1182739444516</v>
      </c>
      <c r="M70" s="15">
        <v>0</v>
      </c>
      <c r="N70" s="15">
        <v>0.64335793038489997</v>
      </c>
      <c r="O70" s="15">
        <v>7.0290637803289993E-2</v>
      </c>
      <c r="Q70" s="15">
        <v>0</v>
      </c>
      <c r="R70" s="15">
        <v>0</v>
      </c>
      <c r="S70" s="15">
        <v>0.22839298190759999</v>
      </c>
      <c r="T70" s="15">
        <v>0.50090192747119999</v>
      </c>
      <c r="U70" s="15">
        <v>0.57135488773279997</v>
      </c>
      <c r="W70" s="15">
        <v>0.13660852161500001</v>
      </c>
      <c r="X70" s="15">
        <v>0.13619676577039999</v>
      </c>
      <c r="Y70" s="15">
        <v>0</v>
      </c>
      <c r="Z70" s="15">
        <v>0</v>
      </c>
      <c r="AA70" s="15">
        <v>0.36025580979339999</v>
      </c>
      <c r="AB70" s="15">
        <v>0</v>
      </c>
    </row>
    <row r="71" spans="2:28" x14ac:dyDescent="0.35">
      <c r="B71" s="7" t="s">
        <v>75</v>
      </c>
      <c r="C71" s="15">
        <v>0.73794584165559995</v>
      </c>
      <c r="D71" s="15">
        <v>0.4066124534444</v>
      </c>
      <c r="E71" s="15">
        <v>0.43562138860049998</v>
      </c>
      <c r="F71" s="15">
        <v>0.78481302495399996</v>
      </c>
      <c r="G71" s="15">
        <v>0.77773810562489998</v>
      </c>
      <c r="I71" s="15">
        <v>0</v>
      </c>
      <c r="J71" s="15">
        <v>0.79862845994359999</v>
      </c>
      <c r="K71" s="15">
        <v>0.72706427097399995</v>
      </c>
      <c r="L71" s="15">
        <v>0.77639991606619996</v>
      </c>
      <c r="M71" s="15">
        <v>1</v>
      </c>
      <c r="N71" s="15">
        <v>0.61799882552899998</v>
      </c>
      <c r="O71" s="15">
        <v>0.76587843683099999</v>
      </c>
      <c r="Q71" s="15">
        <v>0.33333333333330001</v>
      </c>
      <c r="R71" s="15">
        <v>1</v>
      </c>
      <c r="S71" s="15">
        <v>0.83679484042429997</v>
      </c>
      <c r="T71" s="15">
        <v>1</v>
      </c>
      <c r="U71" s="15">
        <v>0.85729022453439996</v>
      </c>
      <c r="W71" s="15">
        <v>0.54643408646000002</v>
      </c>
      <c r="X71" s="15">
        <v>0.54527930944070002</v>
      </c>
      <c r="Y71" s="15">
        <v>1</v>
      </c>
      <c r="Z71" s="15">
        <v>0.6946697324094</v>
      </c>
      <c r="AA71" s="15">
        <v>0.48120911115800002</v>
      </c>
      <c r="AB71" s="15">
        <v>0.8</v>
      </c>
    </row>
    <row r="72" spans="2:28" x14ac:dyDescent="0.35">
      <c r="B72" s="7" t="s">
        <v>61</v>
      </c>
      <c r="C72" s="15">
        <v>0</v>
      </c>
      <c r="D72" s="15">
        <v>0</v>
      </c>
      <c r="E72" s="15">
        <v>0</v>
      </c>
      <c r="F72" s="15">
        <v>0</v>
      </c>
      <c r="G72" s="15">
        <v>0</v>
      </c>
      <c r="I72" s="15">
        <v>0</v>
      </c>
      <c r="J72" s="15">
        <v>0</v>
      </c>
      <c r="K72" s="15">
        <v>0</v>
      </c>
      <c r="L72" s="15">
        <v>0</v>
      </c>
      <c r="M72" s="15">
        <v>0</v>
      </c>
      <c r="N72" s="15">
        <v>0</v>
      </c>
      <c r="O72" s="15">
        <v>0</v>
      </c>
      <c r="Q72" s="15">
        <v>0</v>
      </c>
      <c r="R72" s="15">
        <v>0</v>
      </c>
      <c r="S72" s="15">
        <v>0</v>
      </c>
      <c r="T72" s="15">
        <v>0</v>
      </c>
      <c r="U72" s="15">
        <v>0</v>
      </c>
      <c r="W72" s="15">
        <v>0</v>
      </c>
      <c r="X72" s="15">
        <v>0</v>
      </c>
      <c r="Y72" s="15">
        <v>0</v>
      </c>
      <c r="Z72" s="15">
        <v>0</v>
      </c>
      <c r="AA72" s="15">
        <v>0</v>
      </c>
      <c r="AB72" s="15">
        <v>0</v>
      </c>
    </row>
    <row r="74" spans="2:28" ht="58" x14ac:dyDescent="0.35">
      <c r="B74" s="14" t="s">
        <v>79</v>
      </c>
    </row>
    <row r="75" spans="2:28" ht="43.5" x14ac:dyDescent="0.35">
      <c r="B75" s="14" t="s">
        <v>255</v>
      </c>
    </row>
    <row r="76" spans="2:28" x14ac:dyDescent="0.35">
      <c r="B76" s="7" t="s">
        <v>73</v>
      </c>
      <c r="C76" s="15">
        <v>0.20256206616940001</v>
      </c>
      <c r="D76" s="15">
        <v>0.4685177027879</v>
      </c>
      <c r="E76" s="15">
        <v>0.45670967178100003</v>
      </c>
      <c r="F76" s="15">
        <v>0.30577032978270002</v>
      </c>
      <c r="G76" s="15">
        <v>9.7495659198990003E-2</v>
      </c>
      <c r="I76" s="15">
        <v>0.71334223018690002</v>
      </c>
      <c r="J76" s="15">
        <v>0</v>
      </c>
      <c r="K76" s="15">
        <v>0.1753247949224</v>
      </c>
      <c r="L76" s="15">
        <v>0.2192916211616</v>
      </c>
      <c r="M76" s="15">
        <v>0</v>
      </c>
      <c r="N76" s="15">
        <v>8.4997878960729994E-2</v>
      </c>
      <c r="O76" s="15">
        <v>0.3222916390785</v>
      </c>
      <c r="Q76" s="15">
        <v>0</v>
      </c>
      <c r="R76" s="15">
        <v>0</v>
      </c>
      <c r="S76" s="15">
        <v>9.1177741352549996E-2</v>
      </c>
      <c r="T76" s="15">
        <v>0</v>
      </c>
      <c r="U76" s="15">
        <v>0.40654519216430002</v>
      </c>
      <c r="V76" s="15">
        <v>0</v>
      </c>
      <c r="W76" s="15">
        <v>0.3053302675906</v>
      </c>
      <c r="X76" s="15">
        <v>0.33293223550540002</v>
      </c>
      <c r="Y76" s="15">
        <v>0.82363874324289998</v>
      </c>
      <c r="Z76" s="15">
        <v>0</v>
      </c>
      <c r="AA76" s="15">
        <v>0.32185458988339999</v>
      </c>
      <c r="AB76" s="15">
        <v>0</v>
      </c>
    </row>
    <row r="77" spans="2:28" ht="29" x14ac:dyDescent="0.35">
      <c r="B77" s="7" t="s">
        <v>74</v>
      </c>
      <c r="C77" s="15">
        <v>0.20782009822889999</v>
      </c>
      <c r="D77" s="15">
        <v>0.15601948754270001</v>
      </c>
      <c r="E77" s="15">
        <v>0</v>
      </c>
      <c r="F77" s="15">
        <v>0.296784052302</v>
      </c>
      <c r="G77" s="15">
        <v>0.2088205415927</v>
      </c>
      <c r="I77" s="15">
        <v>0.28665776981309998</v>
      </c>
      <c r="J77" s="15">
        <v>6.644585485948E-2</v>
      </c>
      <c r="K77" s="15">
        <v>0.27226578293629999</v>
      </c>
      <c r="L77" s="15">
        <v>0.2163652010554</v>
      </c>
      <c r="M77" s="15">
        <v>0.2732284857467</v>
      </c>
      <c r="N77" s="15">
        <v>0.16057622676210001</v>
      </c>
      <c r="O77" s="15">
        <v>0.2224896028444</v>
      </c>
      <c r="Q77" s="15">
        <v>0.2004330814294</v>
      </c>
      <c r="R77" s="15">
        <v>0</v>
      </c>
      <c r="S77" s="15">
        <v>0.27287652297359999</v>
      </c>
      <c r="T77" s="15">
        <v>0.18851457470399999</v>
      </c>
      <c r="U77" s="15">
        <v>0.31258281641989999</v>
      </c>
      <c r="V77" s="15">
        <v>0</v>
      </c>
      <c r="W77" s="15">
        <v>0</v>
      </c>
      <c r="X77" s="15">
        <v>0.33293223550540002</v>
      </c>
      <c r="Y77" s="15">
        <v>0.17636125675709999</v>
      </c>
      <c r="Z77" s="15">
        <v>0.3011878043233</v>
      </c>
      <c r="AA77" s="15">
        <v>0.19380577396240001</v>
      </c>
      <c r="AB77" s="15">
        <v>0.4</v>
      </c>
    </row>
    <row r="78" spans="2:28" x14ac:dyDescent="0.35">
      <c r="B78" s="7" t="s">
        <v>75</v>
      </c>
      <c r="C78" s="15">
        <v>0.76075158837820001</v>
      </c>
      <c r="D78" s="15">
        <v>0.37546280966939999</v>
      </c>
      <c r="E78" s="15">
        <v>0.75451307840930004</v>
      </c>
      <c r="F78" s="15">
        <v>0.78800781028040001</v>
      </c>
      <c r="G78" s="15">
        <v>0.82487321479499998</v>
      </c>
      <c r="I78" s="15">
        <v>0</v>
      </c>
      <c r="J78" s="15">
        <v>1</v>
      </c>
      <c r="K78" s="15">
        <v>0.90025593826740002</v>
      </c>
      <c r="L78" s="15">
        <v>0.88909375846780003</v>
      </c>
      <c r="M78" s="15">
        <v>0.7267715142533</v>
      </c>
      <c r="N78" s="15">
        <v>0.93561681553489995</v>
      </c>
      <c r="O78" s="15">
        <v>0.57403894958690005</v>
      </c>
      <c r="Q78" s="15">
        <v>1</v>
      </c>
      <c r="R78" s="15">
        <v>1</v>
      </c>
      <c r="S78" s="15">
        <v>1</v>
      </c>
      <c r="T78" s="15">
        <v>1</v>
      </c>
      <c r="U78" s="15">
        <v>0.5624207400433</v>
      </c>
      <c r="V78" s="15">
        <v>1</v>
      </c>
      <c r="W78" s="15">
        <v>0.6946697324094</v>
      </c>
      <c r="X78" s="15">
        <v>0.33413552898929999</v>
      </c>
      <c r="Y78" s="15">
        <v>0.52908377027120002</v>
      </c>
      <c r="Z78" s="15">
        <v>0.69881219567670005</v>
      </c>
      <c r="AA78" s="15">
        <v>0.61203885457210006</v>
      </c>
      <c r="AB78" s="15">
        <v>0.6</v>
      </c>
    </row>
    <row r="79" spans="2:28" x14ac:dyDescent="0.35">
      <c r="B79" s="7" t="s">
        <v>61</v>
      </c>
      <c r="C79" s="15">
        <v>0</v>
      </c>
      <c r="D79" s="15">
        <v>0</v>
      </c>
      <c r="E79" s="15">
        <v>0</v>
      </c>
      <c r="F79" s="15">
        <v>0</v>
      </c>
      <c r="G79" s="15">
        <v>0</v>
      </c>
      <c r="I79" s="15">
        <v>0</v>
      </c>
      <c r="J79" s="15">
        <v>0</v>
      </c>
      <c r="K79" s="15">
        <v>0</v>
      </c>
      <c r="L79" s="15">
        <v>0</v>
      </c>
      <c r="M79" s="15">
        <v>0</v>
      </c>
      <c r="N79" s="15">
        <v>0</v>
      </c>
      <c r="O79" s="15">
        <v>0</v>
      </c>
      <c r="Q79" s="15">
        <v>0</v>
      </c>
      <c r="R79" s="15">
        <v>0</v>
      </c>
      <c r="S79" s="15">
        <v>0</v>
      </c>
      <c r="T79" s="15">
        <v>0</v>
      </c>
      <c r="U79" s="15">
        <v>0</v>
      </c>
      <c r="V79" s="15">
        <v>0</v>
      </c>
      <c r="W79" s="15">
        <v>0</v>
      </c>
      <c r="X79" s="15">
        <v>0</v>
      </c>
      <c r="Y79" s="15">
        <v>0</v>
      </c>
      <c r="Z79" s="15">
        <v>0</v>
      </c>
      <c r="AA79" s="15">
        <v>0</v>
      </c>
      <c r="AB79" s="15">
        <v>0</v>
      </c>
    </row>
    <row r="81" spans="2:28" ht="58" x14ac:dyDescent="0.35">
      <c r="B81" s="14" t="s">
        <v>80</v>
      </c>
    </row>
    <row r="82" spans="2:28" ht="29" x14ac:dyDescent="0.35">
      <c r="B82" s="14" t="s">
        <v>255</v>
      </c>
    </row>
    <row r="83" spans="2:28" x14ac:dyDescent="0.35">
      <c r="B83" s="7" t="s">
        <v>73</v>
      </c>
      <c r="C83" s="15">
        <v>0.10274042233110001</v>
      </c>
      <c r="D83" s="15">
        <v>0.56182855633189999</v>
      </c>
      <c r="E83" s="15">
        <v>7.1501777213759998E-2</v>
      </c>
      <c r="F83" s="15">
        <v>5.3618330392570003E-2</v>
      </c>
      <c r="G83" s="15">
        <v>7.1889746846609995E-2</v>
      </c>
      <c r="I83" s="15">
        <v>0.22452581008290001</v>
      </c>
      <c r="J83" s="15">
        <v>0</v>
      </c>
      <c r="K83" s="15">
        <v>8.9158931479219994E-2</v>
      </c>
      <c r="L83" s="15">
        <v>0.1530798192251</v>
      </c>
      <c r="M83" s="15">
        <v>0.21609189827290001</v>
      </c>
      <c r="N83" s="15">
        <v>0.1256814217626</v>
      </c>
      <c r="O83" s="15">
        <v>6.6119969678479995E-2</v>
      </c>
      <c r="Q83" s="15">
        <v>0.33333333333330001</v>
      </c>
      <c r="R83" s="15">
        <v>0</v>
      </c>
      <c r="S83" s="15">
        <v>0</v>
      </c>
      <c r="T83" s="15">
        <v>0</v>
      </c>
      <c r="U83" s="15">
        <v>0.1541228170917</v>
      </c>
      <c r="W83" s="15">
        <v>0</v>
      </c>
      <c r="X83" s="15">
        <v>0</v>
      </c>
      <c r="Y83" s="15">
        <v>0.18796329817929999</v>
      </c>
      <c r="Z83" s="15">
        <v>0</v>
      </c>
      <c r="AA83" s="15">
        <v>0.23261461154079999</v>
      </c>
      <c r="AB83" s="15">
        <v>0.53864854186300004</v>
      </c>
    </row>
    <row r="84" spans="2:28" ht="29" x14ac:dyDescent="0.35">
      <c r="B84" s="7" t="s">
        <v>74</v>
      </c>
      <c r="C84" s="15">
        <v>0.1648319160185</v>
      </c>
      <c r="D84" s="15">
        <v>0.26244916433600002</v>
      </c>
      <c r="E84" s="15">
        <v>0</v>
      </c>
      <c r="F84" s="15">
        <v>4.6133865491390001E-2</v>
      </c>
      <c r="G84" s="15">
        <v>0.23486773005600001</v>
      </c>
      <c r="I84" s="15">
        <v>0.33420225859449998</v>
      </c>
      <c r="J84" s="15">
        <v>0.28654496484089997</v>
      </c>
      <c r="K84" s="15">
        <v>0.1040981684819</v>
      </c>
      <c r="L84" s="15">
        <v>0.1547016796215</v>
      </c>
      <c r="M84" s="15">
        <v>0</v>
      </c>
      <c r="N84" s="15">
        <v>0.28465935031810002</v>
      </c>
      <c r="O84" s="15">
        <v>0.14880388704700001</v>
      </c>
      <c r="Q84" s="15">
        <v>0</v>
      </c>
      <c r="R84" s="15">
        <v>0</v>
      </c>
      <c r="S84" s="15">
        <v>0.1645650668394</v>
      </c>
      <c r="T84" s="15">
        <v>0.5</v>
      </c>
      <c r="U84" s="15">
        <v>0.26956285504880001</v>
      </c>
      <c r="W84" s="15">
        <v>0.2314714319659</v>
      </c>
      <c r="X84" s="15">
        <v>0.1998555352485</v>
      </c>
      <c r="Y84" s="15">
        <v>0.18796329817929999</v>
      </c>
      <c r="Z84" s="15">
        <v>0</v>
      </c>
      <c r="AA84" s="15">
        <v>0.20020176675740001</v>
      </c>
      <c r="AB84" s="15">
        <v>0</v>
      </c>
    </row>
    <row r="85" spans="2:28" x14ac:dyDescent="0.35">
      <c r="B85" s="7" t="s">
        <v>75</v>
      </c>
      <c r="C85" s="15">
        <v>0.82252220186839997</v>
      </c>
      <c r="D85" s="15">
        <v>0.43817144366810001</v>
      </c>
      <c r="E85" s="15">
        <v>0.81126329131270003</v>
      </c>
      <c r="F85" s="15">
        <v>0.9463816696074</v>
      </c>
      <c r="G85" s="15">
        <v>0.83506853168509998</v>
      </c>
      <c r="I85" s="15">
        <v>0.44127193132260001</v>
      </c>
      <c r="J85" s="15">
        <v>0.86696152107739999</v>
      </c>
      <c r="K85" s="15">
        <v>0.82601221781559997</v>
      </c>
      <c r="L85" s="15">
        <v>0.84529832037849995</v>
      </c>
      <c r="M85" s="15">
        <v>0.78390810172710002</v>
      </c>
      <c r="N85" s="15">
        <v>0.8743185782374</v>
      </c>
      <c r="O85" s="15">
        <v>0.83482356909870004</v>
      </c>
      <c r="Q85" s="15">
        <v>1</v>
      </c>
      <c r="R85" s="15">
        <v>0.69492474224330003</v>
      </c>
      <c r="S85" s="15">
        <v>0.91771746658029996</v>
      </c>
      <c r="T85" s="15">
        <v>1</v>
      </c>
      <c r="U85" s="15">
        <v>0.61499710699419996</v>
      </c>
      <c r="W85" s="15">
        <v>1</v>
      </c>
      <c r="X85" s="15">
        <v>0.80014446475150003</v>
      </c>
      <c r="Y85" s="15">
        <v>0.81203670182069998</v>
      </c>
      <c r="Z85" s="15">
        <v>1</v>
      </c>
      <c r="AA85" s="15">
        <v>0.6672845050806</v>
      </c>
      <c r="AB85" s="15">
        <v>0.69202718720559997</v>
      </c>
    </row>
    <row r="86" spans="2:28" x14ac:dyDescent="0.35">
      <c r="B86" s="7" t="s">
        <v>61</v>
      </c>
      <c r="C86" s="15">
        <v>3.3451171944810003E-2</v>
      </c>
      <c r="D86" s="15">
        <v>0</v>
      </c>
      <c r="E86" s="15">
        <v>0.11723493147359999</v>
      </c>
      <c r="F86" s="15">
        <v>0</v>
      </c>
      <c r="G86" s="15">
        <v>2.312973691228E-2</v>
      </c>
      <c r="I86" s="15">
        <v>0</v>
      </c>
      <c r="J86" s="15">
        <v>0</v>
      </c>
      <c r="K86" s="15">
        <v>8.4828850705139999E-2</v>
      </c>
      <c r="L86" s="15">
        <v>0</v>
      </c>
      <c r="M86" s="15">
        <v>0</v>
      </c>
      <c r="N86" s="15">
        <v>0</v>
      </c>
      <c r="O86" s="15">
        <v>4.952473587905E-2</v>
      </c>
      <c r="Q86" s="15">
        <v>0</v>
      </c>
      <c r="R86" s="15">
        <v>0.30507525775670002</v>
      </c>
      <c r="S86" s="15">
        <v>0</v>
      </c>
      <c r="T86" s="15">
        <v>0</v>
      </c>
      <c r="U86" s="15">
        <v>0.11544003795710001</v>
      </c>
      <c r="W86" s="15">
        <v>0</v>
      </c>
      <c r="X86" s="15">
        <v>0</v>
      </c>
      <c r="Y86" s="15">
        <v>0</v>
      </c>
      <c r="Z86" s="15">
        <v>0</v>
      </c>
      <c r="AA86" s="15">
        <v>0</v>
      </c>
      <c r="AB86" s="15">
        <v>0</v>
      </c>
    </row>
    <row r="88" spans="2:28" ht="72.5" x14ac:dyDescent="0.35">
      <c r="B88" s="14" t="s">
        <v>81</v>
      </c>
    </row>
    <row r="89" spans="2:28" ht="43.5" x14ac:dyDescent="0.35">
      <c r="B89" s="14" t="s">
        <v>255</v>
      </c>
    </row>
    <row r="90" spans="2:28" x14ac:dyDescent="0.35">
      <c r="B90" s="7" t="s">
        <v>73</v>
      </c>
      <c r="C90" s="15">
        <v>0.16721842519710001</v>
      </c>
      <c r="D90" s="15">
        <v>0</v>
      </c>
      <c r="E90" s="15">
        <v>0.2826424892835</v>
      </c>
      <c r="F90" s="15">
        <v>0.14384235828649999</v>
      </c>
      <c r="G90" s="15">
        <v>0.15370632205750001</v>
      </c>
      <c r="I90" s="15">
        <v>0</v>
      </c>
      <c r="J90" s="15">
        <v>0.18902082298510001</v>
      </c>
      <c r="K90" s="15">
        <v>0.1524947488383</v>
      </c>
      <c r="L90" s="15">
        <v>0.1723501334791</v>
      </c>
      <c r="M90" s="15">
        <v>0</v>
      </c>
      <c r="N90" s="15">
        <v>0.10708925336650001</v>
      </c>
      <c r="O90" s="15">
        <v>0.2490636686346</v>
      </c>
      <c r="Q90" s="15">
        <v>0</v>
      </c>
      <c r="R90" s="15">
        <v>0.43581403847060002</v>
      </c>
      <c r="S90" s="15">
        <v>0.13323702349899999</v>
      </c>
      <c r="T90" s="15">
        <v>0</v>
      </c>
      <c r="U90" s="15">
        <v>0.13069814845739999</v>
      </c>
      <c r="V90" s="15">
        <v>0</v>
      </c>
      <c r="W90" s="15">
        <v>0</v>
      </c>
      <c r="X90" s="15">
        <v>0</v>
      </c>
      <c r="Y90" s="15">
        <v>0.33293223550540002</v>
      </c>
      <c r="Z90" s="15">
        <v>0.43188461065270001</v>
      </c>
      <c r="AA90" s="15">
        <v>0.2940667788336</v>
      </c>
      <c r="AB90" s="15">
        <v>0</v>
      </c>
    </row>
    <row r="91" spans="2:28" ht="29" x14ac:dyDescent="0.35">
      <c r="B91" s="7" t="s">
        <v>74</v>
      </c>
      <c r="C91" s="15">
        <v>0.2197379601303</v>
      </c>
      <c r="D91" s="15">
        <v>0</v>
      </c>
      <c r="E91" s="15">
        <v>0.10707742251330001</v>
      </c>
      <c r="F91" s="15">
        <v>0.44198798019879998</v>
      </c>
      <c r="G91" s="15">
        <v>0.1747444981872</v>
      </c>
      <c r="I91" s="15">
        <v>0</v>
      </c>
      <c r="J91" s="15">
        <v>0.31536996531270001</v>
      </c>
      <c r="K91" s="15">
        <v>0.24921260168510001</v>
      </c>
      <c r="L91" s="15">
        <v>0.1878997774634</v>
      </c>
      <c r="M91" s="15">
        <v>0.32045326380470002</v>
      </c>
      <c r="N91" s="15">
        <v>0.1211940957185</v>
      </c>
      <c r="O91" s="15">
        <v>0.2076813435439</v>
      </c>
      <c r="Q91" s="15">
        <v>0.33333333333330001</v>
      </c>
      <c r="R91" s="15">
        <v>0.18783569341270001</v>
      </c>
      <c r="S91" s="15">
        <v>0.20033708442010001</v>
      </c>
      <c r="T91" s="15">
        <v>1</v>
      </c>
      <c r="U91" s="15">
        <v>0.39303919156139999</v>
      </c>
      <c r="V91" s="15">
        <v>0</v>
      </c>
      <c r="W91" s="15">
        <v>0.5</v>
      </c>
      <c r="X91" s="15">
        <v>0</v>
      </c>
      <c r="Y91" s="15">
        <v>0.33413552898929999</v>
      </c>
      <c r="Z91" s="15">
        <v>0</v>
      </c>
      <c r="AA91" s="15">
        <v>0.1168009788641</v>
      </c>
      <c r="AB91" s="15">
        <v>0.5</v>
      </c>
    </row>
    <row r="92" spans="2:28" x14ac:dyDescent="0.35">
      <c r="B92" s="7" t="s">
        <v>75</v>
      </c>
      <c r="C92" s="15">
        <v>0.74621120074890002</v>
      </c>
      <c r="D92" s="15">
        <v>1</v>
      </c>
      <c r="E92" s="15">
        <v>0.7173575107165</v>
      </c>
      <c r="F92" s="15">
        <v>0.45981016334989999</v>
      </c>
      <c r="G92" s="15">
        <v>0.84316235497500003</v>
      </c>
      <c r="I92" s="15">
        <v>1</v>
      </c>
      <c r="J92" s="15">
        <v>0.74846010058349999</v>
      </c>
      <c r="K92" s="15">
        <v>0.65440032456819996</v>
      </c>
      <c r="L92" s="15">
        <v>0.70825825648450003</v>
      </c>
      <c r="M92" s="15">
        <v>0.67954673619530004</v>
      </c>
      <c r="N92" s="15">
        <v>1</v>
      </c>
      <c r="O92" s="15">
        <v>0.68179814365860003</v>
      </c>
      <c r="Q92" s="15">
        <v>0.66666666666670005</v>
      </c>
      <c r="R92" s="15">
        <v>0.75202165494219997</v>
      </c>
      <c r="S92" s="15">
        <v>0.79966291557989999</v>
      </c>
      <c r="T92" s="15">
        <v>1</v>
      </c>
      <c r="U92" s="15">
        <v>0.60696080843860001</v>
      </c>
      <c r="V92" s="15">
        <v>1</v>
      </c>
      <c r="W92" s="15">
        <v>0.5</v>
      </c>
      <c r="X92" s="15">
        <v>1</v>
      </c>
      <c r="Y92" s="15">
        <v>0.33293223550540002</v>
      </c>
      <c r="Z92" s="15">
        <v>0.56811538934729999</v>
      </c>
      <c r="AA92" s="15">
        <v>0.79440624025640005</v>
      </c>
      <c r="AB92" s="15">
        <v>0.5</v>
      </c>
    </row>
    <row r="93" spans="2:28" x14ac:dyDescent="0.35">
      <c r="B93" s="7" t="s">
        <v>61</v>
      </c>
      <c r="C93" s="15">
        <v>0</v>
      </c>
      <c r="D93" s="15">
        <v>0</v>
      </c>
      <c r="E93" s="15">
        <v>0</v>
      </c>
      <c r="F93" s="15">
        <v>0</v>
      </c>
      <c r="G93" s="15">
        <v>0</v>
      </c>
      <c r="I93" s="15">
        <v>0</v>
      </c>
      <c r="J93" s="15">
        <v>0</v>
      </c>
      <c r="K93" s="15">
        <v>0</v>
      </c>
      <c r="L93" s="15">
        <v>0</v>
      </c>
      <c r="M93" s="15">
        <v>0</v>
      </c>
      <c r="N93" s="15">
        <v>0</v>
      </c>
      <c r="O93" s="15">
        <v>0</v>
      </c>
      <c r="Q93" s="15">
        <v>0</v>
      </c>
      <c r="R93" s="15">
        <v>0</v>
      </c>
      <c r="S93" s="15">
        <v>0</v>
      </c>
      <c r="T93" s="15">
        <v>0</v>
      </c>
      <c r="U93" s="15">
        <v>0</v>
      </c>
      <c r="V93" s="15">
        <v>0</v>
      </c>
      <c r="W93" s="15">
        <v>0</v>
      </c>
      <c r="X93" s="15">
        <v>0</v>
      </c>
      <c r="Y93" s="15">
        <v>0</v>
      </c>
      <c r="Z93" s="15">
        <v>0</v>
      </c>
      <c r="AA93" s="15">
        <v>0</v>
      </c>
      <c r="AB93" s="15">
        <v>0</v>
      </c>
    </row>
    <row r="95" spans="2:28" ht="72.5" x14ac:dyDescent="0.35">
      <c r="B95" s="14" t="s">
        <v>82</v>
      </c>
    </row>
    <row r="96" spans="2:28" ht="43.5" x14ac:dyDescent="0.35">
      <c r="B96" s="14" t="s">
        <v>255</v>
      </c>
    </row>
    <row r="97" spans="2:28" x14ac:dyDescent="0.35">
      <c r="B97" s="7" t="s">
        <v>73</v>
      </c>
      <c r="C97" s="15">
        <v>9.3693755562540004E-2</v>
      </c>
      <c r="D97" s="15">
        <v>0.1094343101411</v>
      </c>
      <c r="E97" s="15">
        <v>0.18734328938030001</v>
      </c>
      <c r="F97" s="15">
        <v>7.2529392663410006E-2</v>
      </c>
      <c r="G97" s="15">
        <v>8.4272911772360001E-2</v>
      </c>
      <c r="I97" s="15">
        <v>0</v>
      </c>
      <c r="J97" s="15">
        <v>0.19096195067720001</v>
      </c>
      <c r="K97" s="15">
        <v>1.9358740475720001E-2</v>
      </c>
      <c r="L97" s="15">
        <v>7.0954115440910001E-2</v>
      </c>
      <c r="M97" s="15">
        <v>0</v>
      </c>
      <c r="N97" s="15">
        <v>0.173875973105</v>
      </c>
      <c r="O97" s="15">
        <v>0.16785262840679999</v>
      </c>
      <c r="Q97" s="15">
        <v>0</v>
      </c>
      <c r="R97" s="15">
        <v>0.22745701460689999</v>
      </c>
      <c r="S97" s="15">
        <v>0.1173704193219</v>
      </c>
      <c r="T97" s="15">
        <v>0</v>
      </c>
      <c r="U97" s="15">
        <v>6.3892791777069996E-2</v>
      </c>
      <c r="W97" s="15">
        <v>0.16656633184360001</v>
      </c>
      <c r="X97" s="15">
        <v>4.4326147282200003E-2</v>
      </c>
      <c r="Y97" s="15">
        <v>5.8767831039100001E-2</v>
      </c>
      <c r="Z97" s="15">
        <v>0</v>
      </c>
      <c r="AA97" s="15">
        <v>0.13504307783300001</v>
      </c>
      <c r="AB97" s="15">
        <v>8.3308242074969993E-2</v>
      </c>
    </row>
    <row r="98" spans="2:28" ht="29" x14ac:dyDescent="0.35">
      <c r="B98" s="7" t="s">
        <v>74</v>
      </c>
      <c r="C98" s="15">
        <v>0.19910738319900001</v>
      </c>
      <c r="D98" s="15">
        <v>6.6744165453910001E-2</v>
      </c>
      <c r="E98" s="15">
        <v>8.009701788036E-2</v>
      </c>
      <c r="F98" s="15">
        <v>0.23980094799650001</v>
      </c>
      <c r="G98" s="15">
        <v>0.2202270653525</v>
      </c>
      <c r="I98" s="15">
        <v>0.27780183291330002</v>
      </c>
      <c r="J98" s="15">
        <v>0.11429849264149999</v>
      </c>
      <c r="K98" s="15">
        <v>0.21951661294970001</v>
      </c>
      <c r="L98" s="15">
        <v>0.15559946371630001</v>
      </c>
      <c r="M98" s="15">
        <v>0.17201819838349999</v>
      </c>
      <c r="N98" s="15">
        <v>0.17256276684479999</v>
      </c>
      <c r="O98" s="15">
        <v>0.24354149523079999</v>
      </c>
      <c r="Q98" s="15">
        <v>0.1248871572902</v>
      </c>
      <c r="R98" s="15">
        <v>0.136402332953</v>
      </c>
      <c r="S98" s="15">
        <v>0.1987911842566</v>
      </c>
      <c r="T98" s="15">
        <v>0.50030100446930004</v>
      </c>
      <c r="U98" s="15">
        <v>0.2121360521905</v>
      </c>
      <c r="W98" s="15">
        <v>0.16656633184360001</v>
      </c>
      <c r="X98" s="15">
        <v>0.1768257053266</v>
      </c>
      <c r="Y98" s="15">
        <v>0.3530317870836</v>
      </c>
      <c r="Z98" s="15">
        <v>0</v>
      </c>
      <c r="AA98" s="15">
        <v>0.19771379095860001</v>
      </c>
      <c r="AB98" s="15">
        <v>0.16661648414989999</v>
      </c>
    </row>
    <row r="99" spans="2:28" x14ac:dyDescent="0.35">
      <c r="B99" s="7" t="s">
        <v>75</v>
      </c>
      <c r="C99" s="15">
        <v>0.84025062272350004</v>
      </c>
      <c r="D99" s="15">
        <v>0.82382152440500001</v>
      </c>
      <c r="E99" s="15">
        <v>0.78617717641189999</v>
      </c>
      <c r="F99" s="15">
        <v>0.74136453230629995</v>
      </c>
      <c r="G99" s="15">
        <v>0.8737764476255</v>
      </c>
      <c r="I99" s="15">
        <v>0.78448732694849999</v>
      </c>
      <c r="J99" s="15">
        <v>0.85562844587419995</v>
      </c>
      <c r="K99" s="15">
        <v>0.86736954710580005</v>
      </c>
      <c r="L99" s="15">
        <v>0.92405412405910003</v>
      </c>
      <c r="M99" s="15">
        <v>0.89524798775350001</v>
      </c>
      <c r="N99" s="15">
        <v>1</v>
      </c>
      <c r="O99" s="15">
        <v>0.68256971683680001</v>
      </c>
      <c r="Q99" s="15">
        <v>0.87511284270980005</v>
      </c>
      <c r="R99" s="15">
        <v>0.84074415186960005</v>
      </c>
      <c r="S99" s="15">
        <v>0.86040878012919997</v>
      </c>
      <c r="T99" s="15">
        <v>0.83343366815639996</v>
      </c>
      <c r="U99" s="15">
        <v>0.85175673958660003</v>
      </c>
      <c r="W99" s="15">
        <v>0.83343366815639996</v>
      </c>
      <c r="X99" s="15">
        <v>0.82301466673940005</v>
      </c>
      <c r="Y99" s="15">
        <v>0.70573604395550005</v>
      </c>
      <c r="Z99" s="15">
        <v>1</v>
      </c>
      <c r="AA99" s="15">
        <v>0.82734552714679999</v>
      </c>
      <c r="AB99" s="15">
        <v>0.91669175792500002</v>
      </c>
    </row>
    <row r="100" spans="2:28" x14ac:dyDescent="0.35">
      <c r="B100" s="7" t="s">
        <v>61</v>
      </c>
      <c r="C100" s="15">
        <v>0</v>
      </c>
      <c r="D100" s="15">
        <v>0</v>
      </c>
      <c r="E100" s="15">
        <v>0</v>
      </c>
      <c r="F100" s="15">
        <v>0</v>
      </c>
      <c r="G100" s="15">
        <v>0</v>
      </c>
      <c r="I100" s="15">
        <v>0</v>
      </c>
      <c r="J100" s="15">
        <v>0</v>
      </c>
      <c r="K100" s="15">
        <v>0</v>
      </c>
      <c r="L100" s="15">
        <v>0</v>
      </c>
      <c r="M100" s="15">
        <v>0</v>
      </c>
      <c r="N100" s="15">
        <v>0</v>
      </c>
      <c r="O100" s="15">
        <v>0</v>
      </c>
      <c r="Q100" s="15">
        <v>0</v>
      </c>
      <c r="R100" s="15">
        <v>0</v>
      </c>
      <c r="S100" s="15">
        <v>0</v>
      </c>
      <c r="T100" s="15">
        <v>0</v>
      </c>
      <c r="U100" s="15">
        <v>0</v>
      </c>
      <c r="W100" s="15">
        <v>0</v>
      </c>
      <c r="X100" s="15">
        <v>0</v>
      </c>
      <c r="Y100" s="15">
        <v>0</v>
      </c>
      <c r="Z100" s="15">
        <v>0</v>
      </c>
      <c r="AA100" s="15">
        <v>0</v>
      </c>
      <c r="AB100" s="15">
        <v>0</v>
      </c>
    </row>
    <row r="102" spans="2:28" ht="72.5" x14ac:dyDescent="0.35">
      <c r="B102" s="14" t="s">
        <v>83</v>
      </c>
    </row>
    <row r="103" spans="2:28" ht="43.5" x14ac:dyDescent="0.35">
      <c r="B103" s="14" t="s">
        <v>255</v>
      </c>
    </row>
    <row r="104" spans="2:28" x14ac:dyDescent="0.35">
      <c r="B104" s="7" t="s">
        <v>73</v>
      </c>
      <c r="C104" s="15">
        <v>0.18906133896409999</v>
      </c>
      <c r="D104" s="15">
        <v>0.39198033623</v>
      </c>
      <c r="E104" s="15">
        <v>5.3346545560539999E-2</v>
      </c>
      <c r="F104" s="15">
        <v>5.0412279296450001E-2</v>
      </c>
      <c r="G104" s="15">
        <v>0.20051971321000001</v>
      </c>
      <c r="I104" s="15">
        <v>0.38792147085099998</v>
      </c>
      <c r="J104" s="15">
        <v>0.32284491063280002</v>
      </c>
      <c r="K104" s="15">
        <v>7.5801339530039993E-2</v>
      </c>
      <c r="L104" s="15">
        <v>0.20982146367439999</v>
      </c>
      <c r="M104" s="15">
        <v>0.1983160520435</v>
      </c>
      <c r="N104" s="15">
        <v>0.18369064998099999</v>
      </c>
      <c r="O104" s="15">
        <v>0.18244521696880001</v>
      </c>
      <c r="Q104" s="15">
        <v>0.39341318404350001</v>
      </c>
      <c r="R104" s="15">
        <v>0.36143876335800001</v>
      </c>
      <c r="S104" s="15">
        <v>0.1853072203278</v>
      </c>
      <c r="T104" s="15">
        <v>0.15009367764619999</v>
      </c>
      <c r="U104" s="15">
        <v>0.23781375700810001</v>
      </c>
      <c r="V104" s="15">
        <v>0</v>
      </c>
      <c r="W104" s="15">
        <v>0.21239710325210001</v>
      </c>
      <c r="X104" s="15">
        <v>0.15189536548150001</v>
      </c>
      <c r="Y104" s="15">
        <v>9.3623997138600007E-2</v>
      </c>
      <c r="Z104" s="15">
        <v>0</v>
      </c>
      <c r="AA104" s="15">
        <v>0.2050663113166</v>
      </c>
      <c r="AB104" s="15">
        <v>0.29329792812459998</v>
      </c>
    </row>
    <row r="105" spans="2:28" ht="29" x14ac:dyDescent="0.35">
      <c r="B105" s="7" t="s">
        <v>74</v>
      </c>
      <c r="C105" s="15">
        <v>0.17742655375989999</v>
      </c>
      <c r="D105" s="15">
        <v>4.080614787576E-2</v>
      </c>
      <c r="E105" s="15">
        <v>0.16475819582609999</v>
      </c>
      <c r="F105" s="15">
        <v>0.1394408109434</v>
      </c>
      <c r="G105" s="15">
        <v>0.2330963333228</v>
      </c>
      <c r="I105" s="15">
        <v>0.18922964025729999</v>
      </c>
      <c r="J105" s="15">
        <v>0.18666047175950001</v>
      </c>
      <c r="K105" s="15">
        <v>0.1793320415688</v>
      </c>
      <c r="L105" s="15">
        <v>8.978415559083E-2</v>
      </c>
      <c r="M105" s="15">
        <v>8.000592786355E-2</v>
      </c>
      <c r="N105" s="15">
        <v>4.6936583762689998E-2</v>
      </c>
      <c r="O105" s="15">
        <v>0.2552827974229</v>
      </c>
      <c r="Q105" s="15">
        <v>0.24870509728910001</v>
      </c>
      <c r="R105" s="15">
        <v>0.27682113636220002</v>
      </c>
      <c r="S105" s="15">
        <v>0.17793779565279999</v>
      </c>
      <c r="T105" s="15">
        <v>0.15063615063329999</v>
      </c>
      <c r="U105" s="15">
        <v>0.22075039522580001</v>
      </c>
      <c r="V105" s="15">
        <v>0.42824905507159999</v>
      </c>
      <c r="W105" s="15">
        <v>9.0958858767659995E-2</v>
      </c>
      <c r="X105" s="15">
        <v>0.19671269057579999</v>
      </c>
      <c r="Y105" s="15">
        <v>0.18758637288300001</v>
      </c>
      <c r="Z105" s="15">
        <v>6.533174249234E-2</v>
      </c>
      <c r="AA105" s="15">
        <v>0</v>
      </c>
      <c r="AB105" s="15">
        <v>0.26501327695330001</v>
      </c>
    </row>
    <row r="106" spans="2:28" x14ac:dyDescent="0.35">
      <c r="B106" s="7" t="s">
        <v>75</v>
      </c>
      <c r="C106" s="15">
        <v>0.79464905506060002</v>
      </c>
      <c r="D106" s="15">
        <v>0.70978072001519998</v>
      </c>
      <c r="E106" s="15">
        <v>0.88657045781999999</v>
      </c>
      <c r="F106" s="15">
        <v>0.86458500888470002</v>
      </c>
      <c r="G106" s="15">
        <v>0.77728233878630004</v>
      </c>
      <c r="I106" s="15">
        <v>0.58080171443759998</v>
      </c>
      <c r="J106" s="15">
        <v>0.73120845155629999</v>
      </c>
      <c r="K106" s="15">
        <v>0.89994524513999996</v>
      </c>
      <c r="L106" s="15">
        <v>0.95852142093850001</v>
      </c>
      <c r="M106" s="15">
        <v>0.8016839479565</v>
      </c>
      <c r="N106" s="15">
        <v>0.91641777405500002</v>
      </c>
      <c r="O106" s="15">
        <v>0.70977711000919996</v>
      </c>
      <c r="Q106" s="15">
        <v>0.2147710302661</v>
      </c>
      <c r="R106" s="15">
        <v>0.72193638689329998</v>
      </c>
      <c r="S106" s="15">
        <v>0.86660691741100004</v>
      </c>
      <c r="T106" s="15">
        <v>1</v>
      </c>
      <c r="U106" s="15">
        <v>0.67740608805250002</v>
      </c>
      <c r="V106" s="15">
        <v>0.57175094492839995</v>
      </c>
      <c r="W106" s="15">
        <v>0.78760289674789996</v>
      </c>
      <c r="X106" s="15">
        <v>0.80312287894599999</v>
      </c>
      <c r="Y106" s="15">
        <v>0.81241362711700005</v>
      </c>
      <c r="Z106" s="15">
        <v>0.9346682575077</v>
      </c>
      <c r="AA106" s="15">
        <v>0.86726519344810005</v>
      </c>
      <c r="AB106" s="15">
        <v>0.91166224101560001</v>
      </c>
    </row>
    <row r="107" spans="2:28" x14ac:dyDescent="0.35">
      <c r="B107" s="7" t="s">
        <v>61</v>
      </c>
      <c r="C107" s="15">
        <v>1.164898891981E-2</v>
      </c>
      <c r="D107" s="15">
        <v>3.941562021035E-2</v>
      </c>
      <c r="E107" s="15">
        <v>0</v>
      </c>
      <c r="F107" s="15">
        <v>0</v>
      </c>
      <c r="G107" s="15">
        <v>9.3857643885740007E-3</v>
      </c>
      <c r="I107" s="15">
        <v>0</v>
      </c>
      <c r="J107" s="15">
        <v>0</v>
      </c>
      <c r="K107" s="15">
        <v>0</v>
      </c>
      <c r="L107" s="15">
        <v>0</v>
      </c>
      <c r="M107" s="15">
        <v>0</v>
      </c>
      <c r="N107" s="15">
        <v>0</v>
      </c>
      <c r="O107" s="15">
        <v>3.176900203487E-2</v>
      </c>
      <c r="Q107" s="15">
        <v>0.14311068840130001</v>
      </c>
      <c r="R107" s="15">
        <v>0</v>
      </c>
      <c r="S107" s="15">
        <v>0</v>
      </c>
      <c r="T107" s="15">
        <v>0</v>
      </c>
      <c r="U107" s="15">
        <v>5.0921758360869998E-2</v>
      </c>
      <c r="V107" s="15">
        <v>0</v>
      </c>
      <c r="W107" s="15">
        <v>0</v>
      </c>
      <c r="X107" s="15">
        <v>0</v>
      </c>
      <c r="Y107" s="15">
        <v>0</v>
      </c>
      <c r="Z107" s="15">
        <v>0</v>
      </c>
      <c r="AA107" s="15">
        <v>0</v>
      </c>
      <c r="AB107" s="15">
        <v>0</v>
      </c>
    </row>
    <row r="109" spans="2:28" ht="58" x14ac:dyDescent="0.35">
      <c r="B109" s="14" t="s">
        <v>84</v>
      </c>
    </row>
    <row r="110" spans="2:28" ht="29" x14ac:dyDescent="0.35">
      <c r="B110" s="14" t="s">
        <v>255</v>
      </c>
    </row>
    <row r="111" spans="2:28" x14ac:dyDescent="0.35">
      <c r="B111" s="7" t="s">
        <v>73</v>
      </c>
      <c r="C111" s="15">
        <v>0.21148673429840001</v>
      </c>
      <c r="D111" s="15">
        <v>0.52262989273869997</v>
      </c>
      <c r="E111" s="15">
        <v>0.32814579052890003</v>
      </c>
      <c r="F111" s="15">
        <v>0.1846501573655</v>
      </c>
      <c r="G111" s="15">
        <v>0.150176964568</v>
      </c>
      <c r="I111" s="15">
        <v>0.58623078045440002</v>
      </c>
      <c r="J111" s="15">
        <v>8.7822411615220003E-2</v>
      </c>
      <c r="K111" s="15">
        <v>0.17197021104970001</v>
      </c>
      <c r="L111" s="15">
        <v>0.1641104778346</v>
      </c>
      <c r="M111" s="15">
        <v>0.22698288330649999</v>
      </c>
      <c r="N111" s="15">
        <v>0.5081617840464</v>
      </c>
      <c r="O111" s="15">
        <v>0.1848352337435</v>
      </c>
      <c r="Q111" s="15">
        <v>0.1199227117992</v>
      </c>
      <c r="R111" s="15">
        <v>0.39916613372229998</v>
      </c>
      <c r="S111" s="15">
        <v>0.19615779140629999</v>
      </c>
      <c r="T111" s="15">
        <v>0</v>
      </c>
      <c r="U111" s="15">
        <v>0.13042363019229999</v>
      </c>
      <c r="V111" s="15">
        <v>0</v>
      </c>
      <c r="W111" s="15">
        <v>0.1199227117992</v>
      </c>
      <c r="X111" s="15">
        <v>0.24904021579169999</v>
      </c>
      <c r="Y111" s="15">
        <v>0.50099240706879999</v>
      </c>
      <c r="Z111" s="15">
        <v>0</v>
      </c>
      <c r="AA111" s="15">
        <v>0.19907516043269999</v>
      </c>
      <c r="AB111" s="15">
        <v>0.2220438849902</v>
      </c>
    </row>
    <row r="112" spans="2:28" ht="29" x14ac:dyDescent="0.35">
      <c r="B112" s="7" t="s">
        <v>74</v>
      </c>
      <c r="C112" s="15">
        <v>0.17687362471439999</v>
      </c>
      <c r="D112" s="15">
        <v>0.1231074519818</v>
      </c>
      <c r="E112" s="15">
        <v>0.13718253419859999</v>
      </c>
      <c r="F112" s="15">
        <v>0.2112090761889</v>
      </c>
      <c r="G112" s="15">
        <v>0.17989236161280001</v>
      </c>
      <c r="I112" s="15">
        <v>0.1697334902805</v>
      </c>
      <c r="J112" s="15">
        <v>0.28414960775179998</v>
      </c>
      <c r="K112" s="15">
        <v>0.15425984484749999</v>
      </c>
      <c r="L112" s="15">
        <v>5.2250256624729999E-2</v>
      </c>
      <c r="M112" s="15">
        <v>0.21892591598219999</v>
      </c>
      <c r="N112" s="15">
        <v>0.50253628341790002</v>
      </c>
      <c r="O112" s="15">
        <v>0.1155021809844</v>
      </c>
      <c r="Q112" s="15">
        <v>0.28003030101050003</v>
      </c>
      <c r="R112" s="15">
        <v>0.37043390374509999</v>
      </c>
      <c r="S112" s="15">
        <v>8.8384596980140007E-2</v>
      </c>
      <c r="T112" s="15">
        <v>0.13696700547160001</v>
      </c>
      <c r="U112" s="15">
        <v>0.39197796196090001</v>
      </c>
      <c r="V112" s="15">
        <v>0</v>
      </c>
      <c r="W112" s="15">
        <v>0.1199227117992</v>
      </c>
      <c r="X112" s="15">
        <v>0</v>
      </c>
      <c r="Y112" s="15">
        <v>0.2147710302661</v>
      </c>
      <c r="Z112" s="15">
        <v>0</v>
      </c>
      <c r="AA112" s="15">
        <v>0.45678923315870001</v>
      </c>
      <c r="AB112" s="15">
        <v>0</v>
      </c>
    </row>
    <row r="113" spans="2:28" x14ac:dyDescent="0.35">
      <c r="B113" s="7" t="s">
        <v>75</v>
      </c>
      <c r="C113" s="15">
        <v>0.79992876852700001</v>
      </c>
      <c r="D113" s="15">
        <v>0.48173115227680002</v>
      </c>
      <c r="E113" s="15">
        <v>0.67185420947109997</v>
      </c>
      <c r="F113" s="15">
        <v>0.87592869482430002</v>
      </c>
      <c r="G113" s="15">
        <v>0.8448115404048</v>
      </c>
      <c r="I113" s="15">
        <v>0.2440357292651</v>
      </c>
      <c r="J113" s="15">
        <v>0.84992565726559999</v>
      </c>
      <c r="K113" s="15">
        <v>0.82121729816980005</v>
      </c>
      <c r="L113" s="15">
        <v>0.94774974337530005</v>
      </c>
      <c r="M113" s="15">
        <v>0.55409120071119999</v>
      </c>
      <c r="N113" s="15">
        <v>0.67510853883489996</v>
      </c>
      <c r="O113" s="15">
        <v>0.82214997774639997</v>
      </c>
      <c r="Q113" s="15">
        <v>0.60004698719030003</v>
      </c>
      <c r="R113" s="15">
        <v>0.68657873242629996</v>
      </c>
      <c r="S113" s="15">
        <v>0.87266110384259998</v>
      </c>
      <c r="T113" s="15">
        <v>1</v>
      </c>
      <c r="U113" s="15">
        <v>0.60849341896179998</v>
      </c>
      <c r="V113" s="15">
        <v>1</v>
      </c>
      <c r="W113" s="15">
        <v>0.7601545764016</v>
      </c>
      <c r="X113" s="15">
        <v>0.85851642084239999</v>
      </c>
      <c r="Y113" s="15">
        <v>0.71377862319730001</v>
      </c>
      <c r="Z113" s="15">
        <v>1</v>
      </c>
      <c r="AA113" s="15">
        <v>0.71481341154900002</v>
      </c>
      <c r="AB113" s="15">
        <v>1</v>
      </c>
    </row>
    <row r="114" spans="2:28" x14ac:dyDescent="0.35">
      <c r="B114" s="7" t="s">
        <v>61</v>
      </c>
      <c r="C114" s="15">
        <v>7.7107815928889999E-3</v>
      </c>
      <c r="D114" s="15">
        <v>0</v>
      </c>
      <c r="E114" s="15">
        <v>0</v>
      </c>
      <c r="F114" s="15">
        <v>0</v>
      </c>
      <c r="G114" s="15">
        <v>1.378845856796E-2</v>
      </c>
      <c r="I114" s="15">
        <v>0</v>
      </c>
      <c r="J114" s="15">
        <v>0</v>
      </c>
      <c r="K114" s="15">
        <v>0</v>
      </c>
      <c r="L114" s="15">
        <v>0</v>
      </c>
      <c r="M114" s="15">
        <v>0</v>
      </c>
      <c r="N114" s="15">
        <v>0</v>
      </c>
      <c r="O114" s="15">
        <v>3.063127498857E-2</v>
      </c>
      <c r="Q114" s="15">
        <v>0</v>
      </c>
      <c r="R114" s="15">
        <v>0</v>
      </c>
      <c r="S114" s="15">
        <v>0</v>
      </c>
      <c r="T114" s="15">
        <v>0</v>
      </c>
      <c r="U114" s="15">
        <v>6.5211815096149997E-2</v>
      </c>
      <c r="V114" s="15">
        <v>0</v>
      </c>
      <c r="W114" s="15">
        <v>0</v>
      </c>
      <c r="X114" s="15">
        <v>0</v>
      </c>
      <c r="Y114" s="15">
        <v>0</v>
      </c>
      <c r="Z114" s="15">
        <v>0</v>
      </c>
      <c r="AA114" s="15">
        <v>0</v>
      </c>
      <c r="AB114" s="15">
        <v>0</v>
      </c>
    </row>
    <row r="116" spans="2:28" ht="58" x14ac:dyDescent="0.35">
      <c r="B116" s="14" t="s">
        <v>85</v>
      </c>
    </row>
    <row r="117" spans="2:28" ht="43.5" x14ac:dyDescent="0.35">
      <c r="B117" s="14" t="s">
        <v>255</v>
      </c>
    </row>
    <row r="118" spans="2:28" x14ac:dyDescent="0.35">
      <c r="B118" s="7" t="s">
        <v>73</v>
      </c>
      <c r="C118" s="15">
        <v>0.39050300832059998</v>
      </c>
      <c r="D118" s="15">
        <v>0.55837199949259997</v>
      </c>
      <c r="E118" s="15">
        <v>0.32552938436849999</v>
      </c>
      <c r="F118" s="15">
        <v>0.40620437102410001</v>
      </c>
      <c r="G118" s="15">
        <v>0.36163465771179998</v>
      </c>
      <c r="I118" s="15">
        <v>0.71544725501770001</v>
      </c>
      <c r="J118" s="15">
        <v>0.18696487866479999</v>
      </c>
      <c r="K118" s="15">
        <v>0.38296471167489998</v>
      </c>
      <c r="L118" s="15">
        <v>0.3988447207893</v>
      </c>
      <c r="M118" s="15">
        <v>0.4416766631897</v>
      </c>
      <c r="N118" s="15">
        <v>0.38727985202990001</v>
      </c>
      <c r="O118" s="15">
        <v>0.40010914013120003</v>
      </c>
      <c r="Q118" s="15">
        <v>0.67571390549090005</v>
      </c>
      <c r="R118" s="15">
        <v>0.49177158876830002</v>
      </c>
      <c r="S118" s="15">
        <v>0.33710878180019999</v>
      </c>
      <c r="T118" s="15">
        <v>9.1052346293190006E-2</v>
      </c>
      <c r="U118" s="15">
        <v>0.27016487781269999</v>
      </c>
      <c r="V118" s="15">
        <v>0.29951741497149997</v>
      </c>
      <c r="W118" s="15">
        <v>0.59547454510179998</v>
      </c>
      <c r="X118" s="15">
        <v>0.39688745949409998</v>
      </c>
      <c r="Y118" s="15">
        <v>0.5228458359132</v>
      </c>
      <c r="Z118" s="15">
        <v>0.2004330814294</v>
      </c>
      <c r="AA118" s="15">
        <v>0.39792832787929999</v>
      </c>
      <c r="AB118" s="15">
        <v>0.37952285545460002</v>
      </c>
    </row>
    <row r="119" spans="2:28" ht="29" x14ac:dyDescent="0.35">
      <c r="B119" s="7" t="s">
        <v>74</v>
      </c>
      <c r="C119" s="15">
        <v>0.21256546825059999</v>
      </c>
      <c r="D119" s="15">
        <v>7.6494007483759993E-2</v>
      </c>
      <c r="E119" s="15">
        <v>8.8422770269019998E-2</v>
      </c>
      <c r="F119" s="15">
        <v>0.27897396008960001</v>
      </c>
      <c r="G119" s="15">
        <v>0.24295922032059999</v>
      </c>
      <c r="I119" s="15">
        <v>0.11278802144</v>
      </c>
      <c r="J119" s="15">
        <v>0.20172677072799999</v>
      </c>
      <c r="K119" s="15">
        <v>0.25345845330709998</v>
      </c>
      <c r="L119" s="15">
        <v>0.13768354170979999</v>
      </c>
      <c r="M119" s="15">
        <v>0.15520208275540001</v>
      </c>
      <c r="N119" s="15">
        <v>0.37919597225939999</v>
      </c>
      <c r="O119" s="15">
        <v>0.18974477599549999</v>
      </c>
      <c r="Q119" s="15">
        <v>0.16199667396789999</v>
      </c>
      <c r="R119" s="15">
        <v>0.15797853340109999</v>
      </c>
      <c r="S119" s="15">
        <v>0.2613288850346</v>
      </c>
      <c r="T119" s="15">
        <v>0.33282157956039998</v>
      </c>
      <c r="U119" s="15">
        <v>0.15013170708070001</v>
      </c>
      <c r="V119" s="15">
        <v>0.30059993962760001</v>
      </c>
      <c r="W119" s="15">
        <v>0.12770946197210001</v>
      </c>
      <c r="X119" s="15">
        <v>0.10359208048</v>
      </c>
      <c r="Y119" s="15">
        <v>0.18471112117319999</v>
      </c>
      <c r="Z119" s="15">
        <v>0.40014436047649998</v>
      </c>
      <c r="AA119" s="15">
        <v>0.2606537412037</v>
      </c>
      <c r="AB119" s="15">
        <v>0.32040223049950001</v>
      </c>
    </row>
    <row r="120" spans="2:28" x14ac:dyDescent="0.35">
      <c r="B120" s="7" t="s">
        <v>75</v>
      </c>
      <c r="C120" s="15">
        <v>0.54020345747050003</v>
      </c>
      <c r="D120" s="15">
        <v>0.3651339930236</v>
      </c>
      <c r="E120" s="15">
        <v>0.64787303988470002</v>
      </c>
      <c r="F120" s="15">
        <v>0.45601188809859999</v>
      </c>
      <c r="G120" s="15">
        <v>0.58743942886660006</v>
      </c>
      <c r="I120" s="15">
        <v>0.2822538141539</v>
      </c>
      <c r="J120" s="15">
        <v>0.74630660300020002</v>
      </c>
      <c r="K120" s="15">
        <v>0.60086050517909995</v>
      </c>
      <c r="L120" s="15">
        <v>0.61630880179530001</v>
      </c>
      <c r="M120" s="15">
        <v>0.51509612008429995</v>
      </c>
      <c r="N120" s="15">
        <v>0.442435808697</v>
      </c>
      <c r="O120" s="15">
        <v>0.47253508590710003</v>
      </c>
      <c r="Q120" s="15">
        <v>0.40528443149299997</v>
      </c>
      <c r="R120" s="15">
        <v>0.455568900098</v>
      </c>
      <c r="S120" s="15">
        <v>0.67895911135139997</v>
      </c>
      <c r="T120" s="15">
        <v>0.66717842043959996</v>
      </c>
      <c r="U120" s="15">
        <v>0.60972975652280004</v>
      </c>
      <c r="V120" s="15">
        <v>0.39988264540090002</v>
      </c>
      <c r="W120" s="15">
        <v>0.40452545489820002</v>
      </c>
      <c r="X120" s="15">
        <v>0.60329974327890001</v>
      </c>
      <c r="Y120" s="15">
        <v>0.38471523028639998</v>
      </c>
      <c r="Z120" s="15">
        <v>0.39942255809409999</v>
      </c>
      <c r="AA120" s="15">
        <v>0.49977414282830002</v>
      </c>
      <c r="AB120" s="15">
        <v>0.42032178758139999</v>
      </c>
    </row>
    <row r="121" spans="2:28" x14ac:dyDescent="0.35">
      <c r="B121" s="7" t="s">
        <v>61</v>
      </c>
      <c r="C121" s="15">
        <v>8.624176161604E-3</v>
      </c>
      <c r="D121" s="15">
        <v>0</v>
      </c>
      <c r="E121" s="15">
        <v>0</v>
      </c>
      <c r="F121" s="15">
        <v>0</v>
      </c>
      <c r="G121" s="15">
        <v>1.5513172715309999E-2</v>
      </c>
      <c r="I121" s="15">
        <v>0</v>
      </c>
      <c r="J121" s="15">
        <v>0</v>
      </c>
      <c r="K121" s="15">
        <v>0</v>
      </c>
      <c r="L121" s="15">
        <v>0</v>
      </c>
      <c r="M121" s="15">
        <v>0</v>
      </c>
      <c r="N121" s="15">
        <v>0</v>
      </c>
      <c r="O121" s="15">
        <v>2.9338701654900001E-2</v>
      </c>
      <c r="Q121" s="15">
        <v>0</v>
      </c>
      <c r="R121" s="15">
        <v>0</v>
      </c>
      <c r="S121" s="15">
        <v>0</v>
      </c>
      <c r="T121" s="15">
        <v>0</v>
      </c>
      <c r="U121" s="15">
        <v>3.002634141613E-2</v>
      </c>
      <c r="V121" s="15">
        <v>0</v>
      </c>
      <c r="W121" s="15">
        <v>0</v>
      </c>
      <c r="X121" s="15">
        <v>0</v>
      </c>
      <c r="Y121" s="15">
        <v>0</v>
      </c>
      <c r="Z121" s="15">
        <v>0</v>
      </c>
      <c r="AA121" s="15">
        <v>0</v>
      </c>
      <c r="AB121" s="15">
        <v>6.0014982809180002E-2</v>
      </c>
    </row>
    <row r="123" spans="2:28" ht="58" x14ac:dyDescent="0.35">
      <c r="B123" s="14" t="s">
        <v>86</v>
      </c>
    </row>
    <row r="124" spans="2:28" ht="29" x14ac:dyDescent="0.35">
      <c r="B124" s="14" t="s">
        <v>255</v>
      </c>
    </row>
    <row r="125" spans="2:28" x14ac:dyDescent="0.35">
      <c r="B125" s="7" t="s">
        <v>73</v>
      </c>
      <c r="C125" s="15">
        <v>0.18292986160220001</v>
      </c>
      <c r="D125" s="15">
        <v>0</v>
      </c>
      <c r="E125" s="15">
        <v>0.5923981042052</v>
      </c>
      <c r="F125" s="15">
        <v>0.1140420736934</v>
      </c>
      <c r="G125" s="15">
        <v>0.1399933958432</v>
      </c>
      <c r="I125" s="15">
        <v>0.18792627237619999</v>
      </c>
      <c r="J125" s="15">
        <v>0.17919340128380001</v>
      </c>
      <c r="K125" s="15">
        <v>5.5206131214319998E-2</v>
      </c>
      <c r="L125" s="15">
        <v>0.15963224314810001</v>
      </c>
      <c r="N125" s="15">
        <v>0.40090141766039999</v>
      </c>
      <c r="O125" s="15">
        <v>0.28552095680060002</v>
      </c>
      <c r="Q125" s="15">
        <v>0</v>
      </c>
      <c r="R125" s="15">
        <v>0.49909807252880001</v>
      </c>
      <c r="S125" s="15">
        <v>0.19572770759579999</v>
      </c>
      <c r="T125" s="15">
        <v>0</v>
      </c>
      <c r="U125" s="15">
        <v>0.15823204812870001</v>
      </c>
      <c r="W125" s="15">
        <v>0.4361101054621</v>
      </c>
      <c r="X125" s="15">
        <v>0.18025986978620001</v>
      </c>
      <c r="Y125" s="15">
        <v>0</v>
      </c>
      <c r="Z125" s="15">
        <v>0</v>
      </c>
      <c r="AA125" s="15">
        <v>0.3053302675906</v>
      </c>
      <c r="AB125" s="15">
        <v>0</v>
      </c>
    </row>
    <row r="126" spans="2:28" ht="29" x14ac:dyDescent="0.35">
      <c r="B126" s="7" t="s">
        <v>74</v>
      </c>
      <c r="C126" s="15">
        <v>0.28578429571480002</v>
      </c>
      <c r="D126" s="15">
        <v>1</v>
      </c>
      <c r="E126" s="15">
        <v>0.2974367275582</v>
      </c>
      <c r="F126" s="15">
        <v>0.14202485848470001</v>
      </c>
      <c r="G126" s="15">
        <v>0.2914095049355</v>
      </c>
      <c r="I126" s="15">
        <v>0.37582602631310003</v>
      </c>
      <c r="J126" s="15">
        <v>0.19276238579919999</v>
      </c>
      <c r="K126" s="15">
        <v>0.12616547085739999</v>
      </c>
      <c r="L126" s="15">
        <v>0.1400154817799</v>
      </c>
      <c r="N126" s="15">
        <v>0.4256417028367</v>
      </c>
      <c r="O126" s="15">
        <v>0.66380481665890001</v>
      </c>
      <c r="Q126" s="15">
        <v>0</v>
      </c>
      <c r="R126" s="15">
        <v>0.49909807252880001</v>
      </c>
      <c r="S126" s="15">
        <v>0.19572770759579999</v>
      </c>
      <c r="T126" s="15">
        <v>0.50045137083939994</v>
      </c>
      <c r="U126" s="15">
        <v>0.50030301206549999</v>
      </c>
      <c r="W126" s="15">
        <v>0.37592659635859998</v>
      </c>
      <c r="X126" s="15">
        <v>0.18025986978620001</v>
      </c>
      <c r="Y126" s="15">
        <v>0.33333333333330001</v>
      </c>
      <c r="Z126" s="15">
        <v>0</v>
      </c>
      <c r="AA126" s="15">
        <v>0.2321138385115</v>
      </c>
      <c r="AB126" s="15">
        <v>0</v>
      </c>
    </row>
    <row r="127" spans="2:28" x14ac:dyDescent="0.35">
      <c r="B127" s="7" t="s">
        <v>75</v>
      </c>
      <c r="C127" s="15">
        <v>0.77636688154019995</v>
      </c>
      <c r="D127" s="15">
        <v>0</v>
      </c>
      <c r="E127" s="15">
        <v>0.4076018957948</v>
      </c>
      <c r="F127" s="15">
        <v>0.88595792630659997</v>
      </c>
      <c r="G127" s="15">
        <v>0.83500036378770004</v>
      </c>
      <c r="I127" s="15">
        <v>0.62417397368689997</v>
      </c>
      <c r="J127" s="15">
        <v>0.73124620082680003</v>
      </c>
      <c r="K127" s="15">
        <v>0.94479386878570004</v>
      </c>
      <c r="L127" s="15">
        <v>0.91911676844269996</v>
      </c>
      <c r="N127" s="15">
        <v>0.56809536302219998</v>
      </c>
      <c r="O127" s="15">
        <v>0.59765125091570004</v>
      </c>
      <c r="Q127" s="15">
        <v>1</v>
      </c>
      <c r="R127" s="15">
        <v>1</v>
      </c>
      <c r="S127" s="15">
        <v>0.8695148616028</v>
      </c>
      <c r="T127" s="15">
        <v>1</v>
      </c>
      <c r="U127" s="15">
        <v>0.65735818073910002</v>
      </c>
      <c r="W127" s="15">
        <v>0.56388989453789995</v>
      </c>
      <c r="X127" s="15">
        <v>0.81974013021379999</v>
      </c>
      <c r="Y127" s="15">
        <v>0.66666666666670005</v>
      </c>
      <c r="Z127" s="15">
        <v>0</v>
      </c>
      <c r="AA127" s="15">
        <v>0.6946697324094</v>
      </c>
      <c r="AB127" s="15">
        <v>1</v>
      </c>
    </row>
    <row r="128" spans="2:28" x14ac:dyDescent="0.35">
      <c r="B128" s="7" t="s">
        <v>61</v>
      </c>
      <c r="C128" s="15">
        <v>1.9557712734279999E-2</v>
      </c>
      <c r="D128" s="15">
        <v>0</v>
      </c>
      <c r="E128" s="15">
        <v>0</v>
      </c>
      <c r="F128" s="15">
        <v>0</v>
      </c>
      <c r="G128" s="15">
        <v>2.729899454372E-2</v>
      </c>
      <c r="I128" s="15">
        <v>0</v>
      </c>
      <c r="J128" s="15">
        <v>0</v>
      </c>
      <c r="K128" s="15">
        <v>0</v>
      </c>
      <c r="L128" s="15">
        <v>0</v>
      </c>
      <c r="N128" s="15">
        <v>0.2438390874627</v>
      </c>
      <c r="O128" s="15">
        <v>0</v>
      </c>
      <c r="Q128" s="15">
        <v>0</v>
      </c>
      <c r="R128" s="15">
        <v>0</v>
      </c>
      <c r="S128" s="15">
        <v>0</v>
      </c>
      <c r="T128" s="15">
        <v>0</v>
      </c>
      <c r="U128" s="15">
        <v>0</v>
      </c>
      <c r="W128" s="15">
        <v>0</v>
      </c>
      <c r="X128" s="15">
        <v>0</v>
      </c>
      <c r="Y128" s="15">
        <v>0</v>
      </c>
      <c r="Z128" s="15">
        <v>1</v>
      </c>
      <c r="AA128" s="15">
        <v>0</v>
      </c>
      <c r="AB128" s="15">
        <v>0</v>
      </c>
    </row>
    <row r="130" spans="2:28" ht="72.5" x14ac:dyDescent="0.35">
      <c r="B130" s="14" t="s">
        <v>87</v>
      </c>
    </row>
    <row r="131" spans="2:28" ht="43.5" x14ac:dyDescent="0.35">
      <c r="B131" s="14" t="s">
        <v>255</v>
      </c>
    </row>
    <row r="132" spans="2:28" x14ac:dyDescent="0.35">
      <c r="B132" s="7" t="s">
        <v>73</v>
      </c>
      <c r="C132" s="15">
        <v>0.28512204220729997</v>
      </c>
      <c r="D132" s="15">
        <v>0.25651233090309999</v>
      </c>
      <c r="E132" s="15">
        <v>0.1923030516243</v>
      </c>
      <c r="F132" s="15">
        <v>0.37500951895360002</v>
      </c>
      <c r="G132" s="15">
        <v>0.28133366451910002</v>
      </c>
      <c r="I132" s="15">
        <v>1</v>
      </c>
      <c r="J132" s="15">
        <v>0.40860692780800001</v>
      </c>
      <c r="K132" s="15">
        <v>0.15830749183209999</v>
      </c>
      <c r="M132" s="15">
        <v>0</v>
      </c>
      <c r="N132" s="15">
        <v>0.80843799351550005</v>
      </c>
      <c r="O132" s="15">
        <v>8.9493585079880006E-2</v>
      </c>
      <c r="R132" s="15">
        <v>0</v>
      </c>
      <c r="S132" s="15">
        <v>0.37494360410049998</v>
      </c>
      <c r="T132" s="15">
        <v>0.57175094492839995</v>
      </c>
      <c r="U132" s="15">
        <v>0.2998420013309</v>
      </c>
      <c r="V132" s="15">
        <v>0</v>
      </c>
      <c r="W132" s="15">
        <v>1</v>
      </c>
      <c r="X132" s="15">
        <v>0.33413552898929999</v>
      </c>
      <c r="Y132" s="15">
        <v>0</v>
      </c>
      <c r="Z132" s="15">
        <v>0</v>
      </c>
      <c r="AA132" s="15">
        <v>0.3699181701359</v>
      </c>
      <c r="AB132" s="15">
        <v>0</v>
      </c>
    </row>
    <row r="133" spans="2:28" ht="29" x14ac:dyDescent="0.35">
      <c r="B133" s="7" t="s">
        <v>74</v>
      </c>
      <c r="C133" s="15">
        <v>0.29938117159909999</v>
      </c>
      <c r="D133" s="15">
        <v>0.74348766909690001</v>
      </c>
      <c r="E133" s="15">
        <v>0.47999969401140002</v>
      </c>
      <c r="F133" s="15">
        <v>0.15268640790079999</v>
      </c>
      <c r="G133" s="15">
        <v>0.24231705738189999</v>
      </c>
      <c r="I133" s="15">
        <v>0</v>
      </c>
      <c r="J133" s="15">
        <v>0.21916390980219999</v>
      </c>
      <c r="K133" s="15">
        <v>0.13621150806669999</v>
      </c>
      <c r="M133" s="15">
        <v>0</v>
      </c>
      <c r="N133" s="15">
        <v>0.36060469638920001</v>
      </c>
      <c r="O133" s="15">
        <v>0.38416367550300001</v>
      </c>
      <c r="R133" s="15">
        <v>0</v>
      </c>
      <c r="S133" s="15">
        <v>0.12483081230159999</v>
      </c>
      <c r="T133" s="15">
        <v>0</v>
      </c>
      <c r="U133" s="15">
        <v>0.4003159973382</v>
      </c>
      <c r="V133" s="15">
        <v>1</v>
      </c>
      <c r="W133" s="15">
        <v>0</v>
      </c>
      <c r="X133" s="15">
        <v>0</v>
      </c>
      <c r="Y133" s="15">
        <v>0.76872205305100005</v>
      </c>
      <c r="Z133" s="15">
        <v>0</v>
      </c>
      <c r="AA133" s="15">
        <v>0.40725214697899997</v>
      </c>
      <c r="AB133" s="15">
        <v>0</v>
      </c>
    </row>
    <row r="134" spans="2:28" x14ac:dyDescent="0.35">
      <c r="B134" s="7" t="s">
        <v>75</v>
      </c>
      <c r="C134" s="15">
        <v>0.61140617781149997</v>
      </c>
      <c r="D134" s="15">
        <v>0.4453604091842</v>
      </c>
      <c r="E134" s="15">
        <v>0.71230335761289998</v>
      </c>
      <c r="F134" s="15">
        <v>0.47230407314560002</v>
      </c>
      <c r="G134" s="15">
        <v>0.65673181192889996</v>
      </c>
      <c r="I134" s="15">
        <v>0</v>
      </c>
      <c r="J134" s="15">
        <v>0.3722291623897</v>
      </c>
      <c r="K134" s="15">
        <v>0.86378849193329998</v>
      </c>
      <c r="M134" s="15">
        <v>1</v>
      </c>
      <c r="N134" s="15">
        <v>0.55191218333850001</v>
      </c>
      <c r="O134" s="15">
        <v>0.66143855938969998</v>
      </c>
      <c r="R134" s="15">
        <v>1</v>
      </c>
      <c r="S134" s="15">
        <v>0.7498872082011</v>
      </c>
      <c r="T134" s="15">
        <v>0.42824905507159999</v>
      </c>
      <c r="U134" s="15">
        <v>0.7001579986691</v>
      </c>
      <c r="V134" s="15">
        <v>0</v>
      </c>
      <c r="W134" s="15">
        <v>0.5</v>
      </c>
      <c r="X134" s="15">
        <v>0.66586447101070001</v>
      </c>
      <c r="Y134" s="15">
        <v>0.462555893898</v>
      </c>
      <c r="Z134" s="15">
        <v>1</v>
      </c>
      <c r="AA134" s="15">
        <v>0.51700665738679996</v>
      </c>
      <c r="AB134" s="15">
        <v>1</v>
      </c>
    </row>
    <row r="135" spans="2:28" x14ac:dyDescent="0.35">
      <c r="B135" s="7" t="s">
        <v>61</v>
      </c>
      <c r="C135" s="15">
        <v>0</v>
      </c>
      <c r="D135" s="15">
        <v>0</v>
      </c>
      <c r="E135" s="15">
        <v>0</v>
      </c>
      <c r="F135" s="15">
        <v>0</v>
      </c>
      <c r="G135" s="15">
        <v>0</v>
      </c>
      <c r="I135" s="15">
        <v>0</v>
      </c>
      <c r="J135" s="15">
        <v>0</v>
      </c>
      <c r="K135" s="15">
        <v>0</v>
      </c>
      <c r="M135" s="15">
        <v>0</v>
      </c>
      <c r="N135" s="15">
        <v>0</v>
      </c>
      <c r="O135" s="15">
        <v>0</v>
      </c>
      <c r="R135" s="15">
        <v>0</v>
      </c>
      <c r="S135" s="15">
        <v>0</v>
      </c>
      <c r="T135" s="15">
        <v>0</v>
      </c>
      <c r="U135" s="15">
        <v>0</v>
      </c>
      <c r="V135" s="15">
        <v>0</v>
      </c>
      <c r="W135" s="15">
        <v>0</v>
      </c>
      <c r="X135" s="15">
        <v>0</v>
      </c>
      <c r="Y135" s="15">
        <v>0</v>
      </c>
      <c r="Z135" s="15">
        <v>0</v>
      </c>
      <c r="AA135" s="15">
        <v>0</v>
      </c>
      <c r="AB135" s="15">
        <v>0</v>
      </c>
    </row>
    <row r="137" spans="2:28" ht="43.5" x14ac:dyDescent="0.35">
      <c r="B137" s="14" t="s">
        <v>88</v>
      </c>
    </row>
    <row r="138" spans="2:28" x14ac:dyDescent="0.35">
      <c r="B138" s="14" t="s">
        <v>12</v>
      </c>
    </row>
    <row r="139" spans="2:28" x14ac:dyDescent="0.35">
      <c r="B139" s="7" t="s">
        <v>68</v>
      </c>
      <c r="C139" s="15">
        <v>5.9018070884920004E-3</v>
      </c>
      <c r="D139" s="15">
        <v>4.4539722927149999E-2</v>
      </c>
      <c r="E139" s="15">
        <v>0</v>
      </c>
      <c r="F139" s="15">
        <v>0</v>
      </c>
      <c r="G139" s="15">
        <v>2.5922746273910001E-3</v>
      </c>
      <c r="I139" s="15">
        <v>5.8551818526230003E-2</v>
      </c>
      <c r="J139" s="15">
        <v>0</v>
      </c>
      <c r="K139" s="15">
        <v>0</v>
      </c>
      <c r="L139" s="15">
        <v>0</v>
      </c>
      <c r="M139" s="15">
        <v>0</v>
      </c>
      <c r="N139" s="15">
        <v>0</v>
      </c>
      <c r="O139" s="15">
        <v>5.2598842288020002E-3</v>
      </c>
      <c r="Q139" s="15">
        <v>0</v>
      </c>
      <c r="R139" s="15">
        <v>0</v>
      </c>
      <c r="S139" s="15">
        <v>0</v>
      </c>
      <c r="T139" s="15">
        <v>0</v>
      </c>
      <c r="U139" s="15">
        <v>0</v>
      </c>
      <c r="V139" s="15">
        <v>0</v>
      </c>
      <c r="W139" s="15">
        <v>0</v>
      </c>
      <c r="X139" s="15">
        <v>2.8650153550519999E-2</v>
      </c>
      <c r="Y139" s="15">
        <v>0</v>
      </c>
      <c r="Z139" s="15">
        <v>0</v>
      </c>
      <c r="AA139" s="15">
        <v>1.8651354154310001E-2</v>
      </c>
      <c r="AB139" s="15">
        <v>0</v>
      </c>
    </row>
    <row r="140" spans="2:28" x14ac:dyDescent="0.35">
      <c r="B140" s="7" t="s">
        <v>69</v>
      </c>
      <c r="C140" s="15">
        <v>2.4012184145520001E-2</v>
      </c>
      <c r="D140" s="15">
        <v>0</v>
      </c>
      <c r="E140" s="15">
        <v>3.643465102711E-2</v>
      </c>
      <c r="F140" s="15">
        <v>4.5197865705599999E-2</v>
      </c>
      <c r="G140" s="15">
        <v>1.8827501571019999E-2</v>
      </c>
      <c r="I140" s="15">
        <v>0</v>
      </c>
      <c r="J140" s="15">
        <v>0</v>
      </c>
      <c r="K140" s="15">
        <v>0</v>
      </c>
      <c r="L140" s="15">
        <v>5.0439075859429999E-2</v>
      </c>
      <c r="M140" s="15">
        <v>0</v>
      </c>
      <c r="N140" s="15">
        <v>2.133171810007E-2</v>
      </c>
      <c r="O140" s="15">
        <v>5.4152457707419999E-2</v>
      </c>
      <c r="Q140" s="15">
        <v>3.7506478556360003E-2</v>
      </c>
      <c r="R140" s="15">
        <v>4.9316223496179999E-2</v>
      </c>
      <c r="S140" s="15">
        <v>1.028059498805E-2</v>
      </c>
      <c r="T140" s="15">
        <v>0</v>
      </c>
      <c r="U140" s="15">
        <v>0</v>
      </c>
      <c r="V140" s="15">
        <v>0</v>
      </c>
      <c r="W140" s="15">
        <v>4.1336936527459997E-2</v>
      </c>
      <c r="X140" s="15">
        <v>2.1459345707259998E-2</v>
      </c>
      <c r="Y140" s="15">
        <v>0</v>
      </c>
      <c r="Z140" s="15">
        <v>7.6250931664369997E-2</v>
      </c>
      <c r="AA140" s="15">
        <v>3.7302708308620001E-2</v>
      </c>
      <c r="AB140" s="15">
        <v>4.124219815519E-2</v>
      </c>
    </row>
    <row r="141" spans="2:28" x14ac:dyDescent="0.35">
      <c r="B141" s="7" t="s">
        <v>89</v>
      </c>
      <c r="C141" s="15">
        <v>0.58302157577860003</v>
      </c>
      <c r="D141" s="15">
        <v>0.47523241781859998</v>
      </c>
      <c r="E141" s="15">
        <v>0.52892340182679998</v>
      </c>
      <c r="F141" s="15">
        <v>0.49505793142429999</v>
      </c>
      <c r="G141" s="15">
        <v>0.64038210337870005</v>
      </c>
      <c r="I141" s="15">
        <v>0.5540192744529</v>
      </c>
      <c r="J141" s="15">
        <v>0.62011781978449998</v>
      </c>
      <c r="K141" s="15">
        <v>0.63143985022299998</v>
      </c>
      <c r="L141" s="15">
        <v>0.57317092346239995</v>
      </c>
      <c r="M141" s="15">
        <v>0.55284793292620005</v>
      </c>
      <c r="N141" s="15">
        <v>0.78148954323270003</v>
      </c>
      <c r="O141" s="15">
        <v>0.48040150140659998</v>
      </c>
      <c r="Q141" s="15">
        <v>0.52536181382629998</v>
      </c>
      <c r="R141" s="15">
        <v>0.41800576654080002</v>
      </c>
      <c r="S141" s="15">
        <v>0.64130209043539999</v>
      </c>
      <c r="T141" s="15">
        <v>0.63093518233599999</v>
      </c>
      <c r="U141" s="15">
        <v>0.69140316072069996</v>
      </c>
      <c r="V141" s="15">
        <v>0.63882698141189997</v>
      </c>
      <c r="W141" s="15">
        <v>0.52073202345790004</v>
      </c>
      <c r="X141" s="15">
        <v>0.50725538562420003</v>
      </c>
      <c r="Y141" s="15">
        <v>0.53450392692030002</v>
      </c>
      <c r="Z141" s="15">
        <v>0.73091336742919999</v>
      </c>
      <c r="AA141" s="15">
        <v>0.65273027047669996</v>
      </c>
      <c r="AB141" s="15">
        <v>0.58891471621290004</v>
      </c>
    </row>
    <row r="142" spans="2:28" x14ac:dyDescent="0.35">
      <c r="B142" s="7" t="s">
        <v>90</v>
      </c>
      <c r="C142" s="15">
        <v>0.38706443298740001</v>
      </c>
      <c r="D142" s="15">
        <v>0.48022785925419997</v>
      </c>
      <c r="E142" s="15">
        <v>0.43464194714609999</v>
      </c>
      <c r="F142" s="15">
        <v>0.45974420287009998</v>
      </c>
      <c r="G142" s="15">
        <v>0.33819812042289998</v>
      </c>
      <c r="I142" s="15">
        <v>0.38742890702089999</v>
      </c>
      <c r="J142" s="15">
        <v>0.37988218021550002</v>
      </c>
      <c r="K142" s="15">
        <v>0.36856014977700002</v>
      </c>
      <c r="L142" s="15">
        <v>0.3763900006782</v>
      </c>
      <c r="M142" s="15">
        <v>0.44715206707380001</v>
      </c>
      <c r="N142" s="15">
        <v>0.19717873866730001</v>
      </c>
      <c r="O142" s="15">
        <v>0.46018615665719997</v>
      </c>
      <c r="Q142" s="15">
        <v>0.4371317076174</v>
      </c>
      <c r="R142" s="15">
        <v>0.53267800996299997</v>
      </c>
      <c r="S142" s="15">
        <v>0.34841731457660002</v>
      </c>
      <c r="T142" s="15">
        <v>0.36906481766400001</v>
      </c>
      <c r="U142" s="15">
        <v>0.30859683927929998</v>
      </c>
      <c r="V142" s="15">
        <v>0.36117301858810003</v>
      </c>
      <c r="W142" s="15">
        <v>0.43793104001459998</v>
      </c>
      <c r="X142" s="15">
        <v>0.4426351151181</v>
      </c>
      <c r="Y142" s="15">
        <v>0.46549607307969998</v>
      </c>
      <c r="Z142" s="15">
        <v>0.19283570090650001</v>
      </c>
      <c r="AA142" s="15">
        <v>0.29131566706029999</v>
      </c>
      <c r="AB142" s="15">
        <v>0.36984308563200002</v>
      </c>
    </row>
    <row r="144" spans="2:28" ht="43.5" x14ac:dyDescent="0.35">
      <c r="B144" s="14" t="s">
        <v>91</v>
      </c>
    </row>
    <row r="145" spans="2:28" x14ac:dyDescent="0.35">
      <c r="B145" s="14" t="s">
        <v>13</v>
      </c>
    </row>
    <row r="146" spans="2:28" ht="29" x14ac:dyDescent="0.35">
      <c r="B146" s="7" t="s">
        <v>92</v>
      </c>
      <c r="C146" s="15">
        <v>0.23723293234350001</v>
      </c>
      <c r="D146" s="15">
        <v>0</v>
      </c>
      <c r="E146" s="15">
        <v>0.595599169702</v>
      </c>
      <c r="F146" s="15">
        <v>0</v>
      </c>
      <c r="G146" s="15">
        <v>0.29565245297370002</v>
      </c>
      <c r="I146" s="15">
        <v>0</v>
      </c>
      <c r="L146" s="15">
        <v>0.23958094663849999</v>
      </c>
      <c r="N146" s="15">
        <v>1</v>
      </c>
      <c r="O146" s="15">
        <v>0.200062117096</v>
      </c>
      <c r="Q146" s="15">
        <v>1</v>
      </c>
      <c r="R146" s="15">
        <v>0</v>
      </c>
      <c r="S146" s="15">
        <v>0</v>
      </c>
      <c r="W146" s="15">
        <v>0</v>
      </c>
      <c r="X146" s="15">
        <v>0</v>
      </c>
      <c r="Z146" s="15">
        <v>1</v>
      </c>
      <c r="AA146" s="15">
        <v>0.33333333333330001</v>
      </c>
      <c r="AB146" s="15">
        <v>0</v>
      </c>
    </row>
    <row r="147" spans="2:28" ht="29" x14ac:dyDescent="0.35">
      <c r="B147" s="7" t="s">
        <v>93</v>
      </c>
      <c r="C147" s="15">
        <v>0.1331571323072</v>
      </c>
      <c r="D147" s="15">
        <v>0</v>
      </c>
      <c r="E147" s="15">
        <v>0</v>
      </c>
      <c r="F147" s="15">
        <v>0</v>
      </c>
      <c r="G147" s="15">
        <v>0.31945200698190002</v>
      </c>
      <c r="I147" s="15">
        <v>0</v>
      </c>
      <c r="L147" s="15">
        <v>0.39281898934589998</v>
      </c>
      <c r="N147" s="15">
        <v>0</v>
      </c>
      <c r="O147" s="15">
        <v>8.8531844687229994E-2</v>
      </c>
      <c r="Q147" s="15">
        <v>0</v>
      </c>
      <c r="R147" s="15">
        <v>0.49909807252880001</v>
      </c>
      <c r="S147" s="15">
        <v>0</v>
      </c>
      <c r="W147" s="15">
        <v>0</v>
      </c>
      <c r="X147" s="15">
        <v>0</v>
      </c>
      <c r="Z147" s="15">
        <v>0</v>
      </c>
      <c r="AA147" s="15">
        <v>0.33333333333330001</v>
      </c>
      <c r="AB147" s="15">
        <v>0</v>
      </c>
    </row>
    <row r="148" spans="2:28" ht="29" x14ac:dyDescent="0.35">
      <c r="B148" s="7" t="s">
        <v>94</v>
      </c>
      <c r="C148" s="15">
        <v>0.40221195983609997</v>
      </c>
      <c r="D148" s="15">
        <v>0</v>
      </c>
      <c r="E148" s="15">
        <v>0</v>
      </c>
      <c r="F148" s="15">
        <v>0.35224393973430002</v>
      </c>
      <c r="G148" s="15">
        <v>0.75795502218330002</v>
      </c>
      <c r="I148" s="15">
        <v>0</v>
      </c>
      <c r="L148" s="15">
        <v>0.39281898934589998</v>
      </c>
      <c r="N148" s="15">
        <v>1</v>
      </c>
      <c r="O148" s="15">
        <v>0.43297291101590002</v>
      </c>
      <c r="Q148" s="15">
        <v>1</v>
      </c>
      <c r="R148" s="15">
        <v>0.49909807252880001</v>
      </c>
      <c r="S148" s="15">
        <v>0</v>
      </c>
      <c r="W148" s="15">
        <v>0</v>
      </c>
      <c r="X148" s="15">
        <v>0.42824905507159999</v>
      </c>
      <c r="Z148" s="15">
        <v>0</v>
      </c>
      <c r="AA148" s="15">
        <v>0.33333333333330001</v>
      </c>
      <c r="AB148" s="15">
        <v>1</v>
      </c>
    </row>
    <row r="149" spans="2:28" ht="29" x14ac:dyDescent="0.35">
      <c r="B149" s="7" t="s">
        <v>95</v>
      </c>
      <c r="C149" s="15">
        <v>0.57147113260320004</v>
      </c>
      <c r="D149" s="15">
        <v>1</v>
      </c>
      <c r="E149" s="15">
        <v>1</v>
      </c>
      <c r="F149" s="15">
        <v>0</v>
      </c>
      <c r="G149" s="15">
        <v>0.55952550410970003</v>
      </c>
      <c r="I149" s="15">
        <v>1</v>
      </c>
      <c r="L149" s="15">
        <v>0.36760006401560003</v>
      </c>
      <c r="N149" s="15">
        <v>1</v>
      </c>
      <c r="O149" s="15">
        <v>0.4816255891365</v>
      </c>
      <c r="Q149" s="15">
        <v>1</v>
      </c>
      <c r="R149" s="15">
        <v>0</v>
      </c>
      <c r="S149" s="15">
        <v>0</v>
      </c>
      <c r="W149" s="15">
        <v>1</v>
      </c>
      <c r="X149" s="15">
        <v>1</v>
      </c>
      <c r="Z149" s="15">
        <v>1</v>
      </c>
      <c r="AA149" s="15">
        <v>0.33333333333330001</v>
      </c>
      <c r="AB149" s="15">
        <v>0</v>
      </c>
    </row>
    <row r="150" spans="2:28" ht="29" x14ac:dyDescent="0.35">
      <c r="B150" s="7" t="s">
        <v>96</v>
      </c>
      <c r="C150" s="15">
        <v>0.17829286115340001</v>
      </c>
      <c r="D150" s="15">
        <v>0</v>
      </c>
      <c r="E150" s="15">
        <v>0.404400830298</v>
      </c>
      <c r="F150" s="15">
        <v>0</v>
      </c>
      <c r="G150" s="15">
        <v>0.24204497781670001</v>
      </c>
      <c r="I150" s="15">
        <v>0</v>
      </c>
      <c r="L150" s="15">
        <v>0.60718101065410002</v>
      </c>
      <c r="N150" s="15">
        <v>0</v>
      </c>
      <c r="O150" s="15">
        <v>8.8531844687229994E-2</v>
      </c>
      <c r="Q150" s="15">
        <v>0</v>
      </c>
      <c r="R150" s="15">
        <v>0</v>
      </c>
      <c r="S150" s="15">
        <v>0</v>
      </c>
      <c r="W150" s="15">
        <v>1</v>
      </c>
      <c r="X150" s="15">
        <v>0</v>
      </c>
      <c r="Z150" s="15">
        <v>0</v>
      </c>
      <c r="AA150" s="15">
        <v>0.66666666666670005</v>
      </c>
      <c r="AB150" s="15">
        <v>0</v>
      </c>
    </row>
    <row r="151" spans="2:28" ht="29" x14ac:dyDescent="0.35">
      <c r="B151" s="7" t="s">
        <v>97</v>
      </c>
      <c r="C151" s="15">
        <v>0.15835333008479999</v>
      </c>
      <c r="D151" s="15">
        <v>0</v>
      </c>
      <c r="E151" s="15">
        <v>0</v>
      </c>
      <c r="F151" s="15">
        <v>0.30883613599300003</v>
      </c>
      <c r="G151" s="15">
        <v>0.19842951807359999</v>
      </c>
      <c r="I151" s="15">
        <v>0</v>
      </c>
      <c r="L151" s="15">
        <v>0.39281898934589998</v>
      </c>
      <c r="N151" s="15">
        <v>0</v>
      </c>
      <c r="O151" s="15">
        <v>0.13275091722320001</v>
      </c>
      <c r="Q151" s="15">
        <v>0</v>
      </c>
      <c r="R151" s="15">
        <v>0.49909807252880001</v>
      </c>
      <c r="S151" s="15">
        <v>1</v>
      </c>
      <c r="W151" s="15">
        <v>0</v>
      </c>
      <c r="X151" s="15">
        <v>0</v>
      </c>
      <c r="Z151" s="15">
        <v>0</v>
      </c>
      <c r="AA151" s="15">
        <v>0</v>
      </c>
      <c r="AB151" s="15">
        <v>0</v>
      </c>
    </row>
    <row r="152" spans="2:28" x14ac:dyDescent="0.35">
      <c r="B152" s="7" t="s">
        <v>98</v>
      </c>
      <c r="C152" s="15">
        <v>7.7401289239629995E-2</v>
      </c>
      <c r="D152" s="15">
        <v>0</v>
      </c>
      <c r="E152" s="15">
        <v>0.404400830298</v>
      </c>
      <c r="F152" s="15">
        <v>0</v>
      </c>
      <c r="G152" s="15">
        <v>0</v>
      </c>
      <c r="I152" s="15">
        <v>0</v>
      </c>
      <c r="L152" s="15">
        <v>0.36760006401560003</v>
      </c>
      <c r="N152" s="15">
        <v>0</v>
      </c>
      <c r="O152" s="15">
        <v>0</v>
      </c>
      <c r="Q152" s="15">
        <v>0</v>
      </c>
      <c r="R152" s="15">
        <v>0</v>
      </c>
      <c r="S152" s="15">
        <v>0</v>
      </c>
      <c r="W152" s="15">
        <v>1</v>
      </c>
      <c r="X152" s="15">
        <v>0</v>
      </c>
      <c r="Z152" s="15">
        <v>0</v>
      </c>
      <c r="AA152" s="15">
        <v>0</v>
      </c>
      <c r="AB152" s="15">
        <v>0</v>
      </c>
    </row>
    <row r="153" spans="2:28" ht="29" x14ac:dyDescent="0.35">
      <c r="B153" s="7" t="s">
        <v>99</v>
      </c>
      <c r="C153" s="15">
        <v>0.16043595040879999</v>
      </c>
      <c r="D153" s="15">
        <v>0</v>
      </c>
      <c r="E153" s="15">
        <v>0</v>
      </c>
      <c r="F153" s="15">
        <v>0</v>
      </c>
      <c r="G153" s="15">
        <v>0.38489554004440002</v>
      </c>
      <c r="I153" s="15">
        <v>0</v>
      </c>
      <c r="L153" s="15">
        <v>0</v>
      </c>
      <c r="N153" s="15">
        <v>0</v>
      </c>
      <c r="O153" s="15">
        <v>0.28156347204049997</v>
      </c>
      <c r="Q153" s="15">
        <v>0</v>
      </c>
      <c r="R153" s="15">
        <v>0</v>
      </c>
      <c r="S153" s="15">
        <v>0</v>
      </c>
      <c r="W153" s="15">
        <v>0</v>
      </c>
      <c r="X153" s="15">
        <v>0.42824905507159999</v>
      </c>
      <c r="Z153" s="15">
        <v>0</v>
      </c>
      <c r="AA153" s="15">
        <v>0.33333333333330001</v>
      </c>
      <c r="AB153" s="15">
        <v>0</v>
      </c>
    </row>
    <row r="154" spans="2:28" x14ac:dyDescent="0.35">
      <c r="B154" s="7" t="s">
        <v>100</v>
      </c>
      <c r="C154" s="15">
        <v>5.0445785956899997E-2</v>
      </c>
      <c r="D154" s="15">
        <v>0</v>
      </c>
      <c r="E154" s="15">
        <v>0</v>
      </c>
      <c r="F154" s="15">
        <v>0</v>
      </c>
      <c r="G154" s="15">
        <v>0.1210224889083</v>
      </c>
      <c r="I154" s="15">
        <v>0</v>
      </c>
      <c r="L154" s="15">
        <v>0</v>
      </c>
      <c r="N154" s="15">
        <v>0</v>
      </c>
      <c r="O154" s="15">
        <v>8.8531844687229994E-2</v>
      </c>
      <c r="Q154" s="15">
        <v>0</v>
      </c>
      <c r="R154" s="15">
        <v>0</v>
      </c>
      <c r="S154" s="15">
        <v>0</v>
      </c>
      <c r="W154" s="15">
        <v>0</v>
      </c>
      <c r="X154" s="15">
        <v>0</v>
      </c>
      <c r="Z154" s="15">
        <v>0</v>
      </c>
      <c r="AA154" s="15">
        <v>0.33333333333330001</v>
      </c>
      <c r="AB154" s="15">
        <v>0</v>
      </c>
    </row>
    <row r="155" spans="2:28" x14ac:dyDescent="0.35">
      <c r="B155" s="7" t="s">
        <v>61</v>
      </c>
      <c r="C155" s="15">
        <v>8.3010284132489995E-2</v>
      </c>
      <c r="D155" s="15">
        <v>0</v>
      </c>
      <c r="E155" s="15">
        <v>0</v>
      </c>
      <c r="F155" s="15">
        <v>0.33891992427270001</v>
      </c>
      <c r="G155" s="15">
        <v>0</v>
      </c>
      <c r="I155" s="15">
        <v>0</v>
      </c>
      <c r="L155" s="15">
        <v>0</v>
      </c>
      <c r="N155" s="15">
        <v>0</v>
      </c>
      <c r="O155" s="15">
        <v>0.14568220997760001</v>
      </c>
      <c r="Q155" s="15">
        <v>0</v>
      </c>
      <c r="R155" s="15">
        <v>0.50090192747119999</v>
      </c>
      <c r="S155" s="15">
        <v>0</v>
      </c>
      <c r="W155" s="15">
        <v>0</v>
      </c>
      <c r="X155" s="15">
        <v>0</v>
      </c>
      <c r="Z155" s="15">
        <v>0</v>
      </c>
      <c r="AA155" s="15">
        <v>0</v>
      </c>
      <c r="AB155" s="15">
        <v>0</v>
      </c>
    </row>
    <row r="157" spans="2:28" ht="43.5" x14ac:dyDescent="0.35">
      <c r="B157" s="14" t="s">
        <v>101</v>
      </c>
    </row>
    <row r="158" spans="2:28" x14ac:dyDescent="0.35">
      <c r="B158" s="14" t="s">
        <v>256</v>
      </c>
    </row>
    <row r="159" spans="2:28" x14ac:dyDescent="0.35">
      <c r="B159" s="7" t="s">
        <v>61</v>
      </c>
      <c r="C159" s="15">
        <v>2.0646673175439998E-3</v>
      </c>
      <c r="D159" s="15">
        <v>0</v>
      </c>
      <c r="E159" s="15">
        <v>0</v>
      </c>
      <c r="F159" s="15">
        <v>0</v>
      </c>
      <c r="G159" s="15">
        <v>3.9240322258510003E-3</v>
      </c>
      <c r="I159" s="15">
        <v>0</v>
      </c>
      <c r="J159" s="15">
        <v>0</v>
      </c>
      <c r="K159" s="15">
        <v>0</v>
      </c>
      <c r="L159" s="15">
        <v>1.6558069699129999E-2</v>
      </c>
      <c r="M159" s="15">
        <v>0</v>
      </c>
      <c r="N159" s="15">
        <v>0</v>
      </c>
      <c r="O159" s="15">
        <v>0</v>
      </c>
      <c r="Q159" s="15">
        <v>2.971088600565E-2</v>
      </c>
      <c r="R159" s="15">
        <v>0</v>
      </c>
      <c r="S159" s="15">
        <v>0</v>
      </c>
      <c r="T159" s="15">
        <v>0</v>
      </c>
      <c r="U159" s="15">
        <v>0</v>
      </c>
      <c r="V159" s="15">
        <v>0</v>
      </c>
      <c r="W159" s="15">
        <v>0</v>
      </c>
      <c r="X159" s="15">
        <v>0</v>
      </c>
      <c r="Y159" s="15">
        <v>0</v>
      </c>
      <c r="Z159" s="15">
        <v>0</v>
      </c>
      <c r="AA159" s="15">
        <v>0</v>
      </c>
      <c r="AB159" s="15">
        <v>0</v>
      </c>
    </row>
    <row r="160" spans="2:28" x14ac:dyDescent="0.35">
      <c r="B160" s="7" t="s">
        <v>102</v>
      </c>
      <c r="C160" s="15">
        <v>6.7863714074099996E-2</v>
      </c>
      <c r="D160" s="15">
        <v>7.7627912046059996E-2</v>
      </c>
      <c r="E160" s="15">
        <v>8.8459591077429997E-2</v>
      </c>
      <c r="F160" s="15">
        <v>2.9012980511409998E-2</v>
      </c>
      <c r="G160" s="15">
        <v>7.0361817643680005E-2</v>
      </c>
      <c r="I160" s="15">
        <v>0.10466850945139999</v>
      </c>
      <c r="J160" s="15">
        <v>9.1861474027959994E-2</v>
      </c>
      <c r="K160" s="15">
        <v>8.0415454641570003E-2</v>
      </c>
      <c r="L160" s="15">
        <v>2.7015543475260001E-2</v>
      </c>
      <c r="M160" s="15">
        <v>2.3542292679270001E-2</v>
      </c>
      <c r="N160" s="15">
        <v>4.0057160115080002E-2</v>
      </c>
      <c r="O160" s="15">
        <v>8.0368696398130005E-2</v>
      </c>
      <c r="Q160" s="15">
        <v>2.971088600565E-2</v>
      </c>
      <c r="R160" s="15">
        <v>3.107970589583E-2</v>
      </c>
      <c r="S160" s="15">
        <v>8.0808357838310002E-2</v>
      </c>
      <c r="T160" s="15">
        <v>0.16157140095540001</v>
      </c>
      <c r="U160" s="15">
        <v>0.1170024890311</v>
      </c>
      <c r="V160" s="15">
        <v>0</v>
      </c>
      <c r="W160" s="15">
        <v>6.5569043899009999E-2</v>
      </c>
      <c r="X160" s="15">
        <v>5.0844330240089997E-2</v>
      </c>
      <c r="Y160" s="15">
        <v>7.6649331388879999E-2</v>
      </c>
      <c r="Z160" s="15">
        <v>0.16119075602720001</v>
      </c>
      <c r="AA160" s="15">
        <v>6.3424476375239999E-2</v>
      </c>
      <c r="AB160" s="15">
        <v>0</v>
      </c>
    </row>
    <row r="161" spans="2:28" x14ac:dyDescent="0.35">
      <c r="B161" s="7" t="s">
        <v>103</v>
      </c>
      <c r="C161" s="15">
        <v>0.4383409271184</v>
      </c>
      <c r="D161" s="15">
        <v>0.4056147516916</v>
      </c>
      <c r="E161" s="15">
        <v>0.37996534706890001</v>
      </c>
      <c r="F161" s="15">
        <v>0.41403224263670002</v>
      </c>
      <c r="G161" s="15">
        <v>0.47325323761060001</v>
      </c>
      <c r="I161" s="15">
        <v>0.39505121580469998</v>
      </c>
      <c r="J161" s="15">
        <v>0.38506958900400001</v>
      </c>
      <c r="K161" s="15">
        <v>0.50382080147480002</v>
      </c>
      <c r="L161" s="15">
        <v>0.39799739875669998</v>
      </c>
      <c r="M161" s="15">
        <v>0.55466890571939997</v>
      </c>
      <c r="N161" s="15">
        <v>0.57584785663430005</v>
      </c>
      <c r="O161" s="15">
        <v>0.35567922773080002</v>
      </c>
      <c r="Q161" s="15">
        <v>0.28741698565879997</v>
      </c>
      <c r="R161" s="15">
        <v>0.58195000951489995</v>
      </c>
      <c r="S161" s="15">
        <v>0.49953848592970002</v>
      </c>
      <c r="T161" s="15">
        <v>0.53134442685890004</v>
      </c>
      <c r="U161" s="15">
        <v>0.4020923957618</v>
      </c>
      <c r="V161" s="15">
        <v>0.63882698141189997</v>
      </c>
      <c r="W161" s="15">
        <v>0.32738028936270003</v>
      </c>
      <c r="X161" s="15">
        <v>0.38643731316960001</v>
      </c>
      <c r="Y161" s="15">
        <v>0.33866319436659997</v>
      </c>
      <c r="Z161" s="15">
        <v>0.35735340389019998</v>
      </c>
      <c r="AA161" s="15">
        <v>0.42821057495609999</v>
      </c>
      <c r="AB161" s="15">
        <v>0.5767235945043</v>
      </c>
    </row>
    <row r="162" spans="2:28" x14ac:dyDescent="0.35">
      <c r="B162" s="7" t="s">
        <v>104</v>
      </c>
      <c r="C162" s="15">
        <v>0.28300142258349997</v>
      </c>
      <c r="D162" s="15">
        <v>0.32584960933849999</v>
      </c>
      <c r="E162" s="15">
        <v>0.31242525031559998</v>
      </c>
      <c r="F162" s="15">
        <v>0.31059128505069999</v>
      </c>
      <c r="G162" s="15">
        <v>0.25319125653989999</v>
      </c>
      <c r="I162" s="15">
        <v>0.27528627875369999</v>
      </c>
      <c r="J162" s="15">
        <v>0.13406875721639999</v>
      </c>
      <c r="K162" s="15">
        <v>0.292187101023</v>
      </c>
      <c r="L162" s="15">
        <v>0.36256770432509999</v>
      </c>
      <c r="M162" s="15">
        <v>0.24180783860130001</v>
      </c>
      <c r="N162" s="15">
        <v>0.2319491459886</v>
      </c>
      <c r="O162" s="15">
        <v>0.31866006042470002</v>
      </c>
      <c r="Q162" s="15">
        <v>0.41521021385779999</v>
      </c>
      <c r="R162" s="15">
        <v>0.24821367448590001</v>
      </c>
      <c r="S162" s="15">
        <v>0.1832705204584</v>
      </c>
      <c r="T162" s="15">
        <v>0.16157140095540001</v>
      </c>
      <c r="U162" s="15">
        <v>0.29133599711739999</v>
      </c>
      <c r="V162" s="15">
        <v>0</v>
      </c>
      <c r="W162" s="15">
        <v>0.36459896301529998</v>
      </c>
      <c r="X162" s="15">
        <v>0.43115582678679998</v>
      </c>
      <c r="Y162" s="15">
        <v>0.36135978075250003</v>
      </c>
      <c r="Z162" s="15">
        <v>0.3737367230159</v>
      </c>
      <c r="AA162" s="15">
        <v>0.16772150038</v>
      </c>
      <c r="AB162" s="15">
        <v>0.192411000956</v>
      </c>
    </row>
    <row r="163" spans="2:28" x14ac:dyDescent="0.35">
      <c r="B163" s="7" t="s">
        <v>105</v>
      </c>
      <c r="C163" s="15">
        <v>0.13628759930350001</v>
      </c>
      <c r="D163" s="15">
        <v>0.13216723255349999</v>
      </c>
      <c r="E163" s="15">
        <v>0.1868128843546</v>
      </c>
      <c r="F163" s="15">
        <v>0.2083514647652</v>
      </c>
      <c r="G163" s="15">
        <v>0.1000247650479</v>
      </c>
      <c r="I163" s="15">
        <v>0.12588655933740001</v>
      </c>
      <c r="J163" s="15">
        <v>0.24393034100489999</v>
      </c>
      <c r="K163" s="15">
        <v>6.5421683922159996E-2</v>
      </c>
      <c r="L163" s="15">
        <v>0.1173412092881</v>
      </c>
      <c r="M163" s="15">
        <v>0.15972461788289999</v>
      </c>
      <c r="N163" s="15">
        <v>9.6069920318929997E-2</v>
      </c>
      <c r="O163" s="15">
        <v>0.1727657924439</v>
      </c>
      <c r="Q163" s="15">
        <v>0.20824014246649999</v>
      </c>
      <c r="R163" s="15">
        <v>8.4744702503139993E-2</v>
      </c>
      <c r="S163" s="15">
        <v>0.15181071477880001</v>
      </c>
      <c r="T163" s="15">
        <v>4.8620986789740001E-2</v>
      </c>
      <c r="U163" s="15">
        <v>0.1237768858487</v>
      </c>
      <c r="V163" s="15">
        <v>0.36117301858810003</v>
      </c>
      <c r="W163" s="15">
        <v>0.16789183131829999</v>
      </c>
      <c r="X163" s="15">
        <v>8.7734753808679997E-2</v>
      </c>
      <c r="Y163" s="15">
        <v>0.100079206066</v>
      </c>
      <c r="Z163" s="15">
        <v>0.1077191170667</v>
      </c>
      <c r="AA163" s="15">
        <v>0.22484324003949999</v>
      </c>
      <c r="AB163" s="15">
        <v>0.1153632107513</v>
      </c>
    </row>
    <row r="164" spans="2:28" x14ac:dyDescent="0.35">
      <c r="B164" s="7" t="s">
        <v>106</v>
      </c>
      <c r="C164" s="15">
        <v>7.2441669602940004E-2</v>
      </c>
      <c r="D164" s="15">
        <v>5.8740494370359997E-2</v>
      </c>
      <c r="E164" s="15">
        <v>3.233692718351E-2</v>
      </c>
      <c r="F164" s="15">
        <v>3.8012027035900002E-2</v>
      </c>
      <c r="G164" s="15">
        <v>9.9244890932160004E-2</v>
      </c>
      <c r="I164" s="15">
        <v>9.9107436652760006E-2</v>
      </c>
      <c r="J164" s="15">
        <v>0.14506983874669999</v>
      </c>
      <c r="K164" s="15">
        <v>5.815495893843E-2</v>
      </c>
      <c r="L164" s="15">
        <v>7.8520074455660005E-2</v>
      </c>
      <c r="M164" s="15">
        <v>2.0256345117200002E-2</v>
      </c>
      <c r="N164" s="15">
        <v>5.6075916943159998E-2</v>
      </c>
      <c r="O164" s="15">
        <v>7.2526223002500001E-2</v>
      </c>
      <c r="Q164" s="15">
        <v>2.971088600565E-2</v>
      </c>
      <c r="R164" s="15">
        <v>5.4011907600240001E-2</v>
      </c>
      <c r="S164" s="15">
        <v>8.4571920994850003E-2</v>
      </c>
      <c r="T164" s="15">
        <v>9.6891784440599996E-2</v>
      </c>
      <c r="U164" s="15">
        <v>6.5792232240980006E-2</v>
      </c>
      <c r="V164" s="15">
        <v>0</v>
      </c>
      <c r="W164" s="15">
        <v>7.4559872404760003E-2</v>
      </c>
      <c r="X164" s="15">
        <v>4.3827775994869998E-2</v>
      </c>
      <c r="Y164" s="15">
        <v>0.123248487426</v>
      </c>
      <c r="Z164" s="15">
        <v>0</v>
      </c>
      <c r="AA164" s="15">
        <v>0.11580020824910001</v>
      </c>
      <c r="AB164" s="15">
        <v>0.1155021937885</v>
      </c>
    </row>
    <row r="166" spans="2:28" ht="29" x14ac:dyDescent="0.35">
      <c r="B166" s="14" t="s">
        <v>107</v>
      </c>
    </row>
    <row r="167" spans="2:28" x14ac:dyDescent="0.35">
      <c r="B167" s="14" t="s">
        <v>256</v>
      </c>
    </row>
    <row r="168" spans="2:28" x14ac:dyDescent="0.35">
      <c r="B168" s="7" t="s">
        <v>108</v>
      </c>
      <c r="C168" s="15">
        <v>0.18611568074480001</v>
      </c>
      <c r="D168" s="15">
        <v>0.1197440852843</v>
      </c>
      <c r="E168" s="15">
        <v>0.19847614137319999</v>
      </c>
      <c r="F168" s="15">
        <v>0.2661989054985</v>
      </c>
      <c r="G168" s="15">
        <v>0.1772300099304</v>
      </c>
      <c r="I168" s="15">
        <v>0.25579479133569999</v>
      </c>
      <c r="J168" s="15">
        <v>0.23854783091430001</v>
      </c>
      <c r="K168" s="15">
        <v>0.2122719570361</v>
      </c>
      <c r="L168" s="15">
        <v>0.15050591605819999</v>
      </c>
      <c r="M168" s="15">
        <v>0.14098422165509999</v>
      </c>
      <c r="N168" s="15">
        <v>7.9820158119079998E-2</v>
      </c>
      <c r="O168" s="15">
        <v>0.19198753645309999</v>
      </c>
      <c r="Q168" s="15">
        <v>0.12846398196450001</v>
      </c>
      <c r="R168" s="15">
        <v>0.17846047244810001</v>
      </c>
      <c r="S168" s="15">
        <v>0.24604388759900001</v>
      </c>
      <c r="T168" s="15">
        <v>0.24222946110150001</v>
      </c>
      <c r="U168" s="15">
        <v>0.2774506198924</v>
      </c>
      <c r="V168" s="15">
        <v>0</v>
      </c>
      <c r="W168" s="15">
        <v>0.1587995156799</v>
      </c>
      <c r="X168" s="15">
        <v>0.1096486418061</v>
      </c>
      <c r="Y168" s="15">
        <v>0.1694201750737</v>
      </c>
      <c r="Z168" s="15">
        <v>0.1077191170667</v>
      </c>
      <c r="AA168" s="15">
        <v>0.24300444183870001</v>
      </c>
      <c r="AB168" s="15">
        <v>0.166703292709</v>
      </c>
    </row>
    <row r="169" spans="2:28" x14ac:dyDescent="0.35">
      <c r="B169" s="7" t="s">
        <v>109</v>
      </c>
      <c r="C169" s="15">
        <v>0.27543302462879998</v>
      </c>
      <c r="D169" s="15">
        <v>0.2139494416478</v>
      </c>
      <c r="E169" s="15">
        <v>0.29465194376760001</v>
      </c>
      <c r="F169" s="15">
        <v>0.2072149811722</v>
      </c>
      <c r="G169" s="15">
        <v>0.3077297087716</v>
      </c>
      <c r="I169" s="15">
        <v>0.44663927041309998</v>
      </c>
      <c r="J169" s="15">
        <v>0.21570480726050001</v>
      </c>
      <c r="K169" s="15">
        <v>0.28495168580230001</v>
      </c>
      <c r="L169" s="15">
        <v>0.27789686049540002</v>
      </c>
      <c r="M169" s="15">
        <v>0.2420868771844</v>
      </c>
      <c r="N169" s="15">
        <v>0.17231253947690001</v>
      </c>
      <c r="O169" s="15">
        <v>0.27812191037579997</v>
      </c>
      <c r="Q169" s="15">
        <v>0.1782653160339</v>
      </c>
      <c r="R169" s="15">
        <v>0.15466617664939999</v>
      </c>
      <c r="S169" s="15">
        <v>0.2921316190437</v>
      </c>
      <c r="T169" s="15">
        <v>0.16084944849989999</v>
      </c>
      <c r="U169" s="15">
        <v>0.27027014305780001</v>
      </c>
      <c r="V169" s="15">
        <v>0.63475006973199999</v>
      </c>
      <c r="W169" s="15">
        <v>0.31676212494</v>
      </c>
      <c r="X169" s="15">
        <v>0.19709310069960001</v>
      </c>
      <c r="Y169" s="15">
        <v>0.36931799388859998</v>
      </c>
      <c r="Z169" s="15">
        <v>0.28650474822729999</v>
      </c>
      <c r="AA169" s="15">
        <v>0.2542490500945</v>
      </c>
      <c r="AB169" s="15">
        <v>0.48750216582729999</v>
      </c>
    </row>
    <row r="170" spans="2:28" ht="29" x14ac:dyDescent="0.35">
      <c r="B170" s="7" t="s">
        <v>110</v>
      </c>
      <c r="C170" s="15">
        <v>0.49319219073330001</v>
      </c>
      <c r="D170" s="15">
        <v>0.51638763524349995</v>
      </c>
      <c r="E170" s="15">
        <v>0.50707512112300002</v>
      </c>
      <c r="F170" s="15">
        <v>0.47258702532449998</v>
      </c>
      <c r="G170" s="15">
        <v>0.4884089970014</v>
      </c>
      <c r="I170" s="15">
        <v>0.45227675095800002</v>
      </c>
      <c r="J170" s="15">
        <v>0.3681962309256</v>
      </c>
      <c r="K170" s="15">
        <v>0.56453885940449999</v>
      </c>
      <c r="L170" s="15">
        <v>0.47058814838430002</v>
      </c>
      <c r="M170" s="15">
        <v>0.52360349557840002</v>
      </c>
      <c r="N170" s="15">
        <v>0.51105051984560002</v>
      </c>
      <c r="O170" s="15">
        <v>0.48349504506469998</v>
      </c>
      <c r="Q170" s="15">
        <v>0.53548941636299996</v>
      </c>
      <c r="R170" s="15">
        <v>0.34075897018750001</v>
      </c>
      <c r="S170" s="15">
        <v>0.49969131709260001</v>
      </c>
      <c r="T170" s="15">
        <v>0.67812600843079995</v>
      </c>
      <c r="U170" s="15">
        <v>0.51080196340210005</v>
      </c>
      <c r="V170" s="15">
        <v>0.36524993026800001</v>
      </c>
      <c r="W170" s="15">
        <v>0.39278033123959999</v>
      </c>
      <c r="X170" s="15">
        <v>0.53301264971189999</v>
      </c>
      <c r="Y170" s="15">
        <v>0.56938268777589995</v>
      </c>
      <c r="Z170" s="15">
        <v>0.55191657617269996</v>
      </c>
      <c r="AA170" s="15">
        <v>0.50886110808030005</v>
      </c>
      <c r="AB170" s="15">
        <v>0.43545004396800002</v>
      </c>
    </row>
    <row r="171" spans="2:28" x14ac:dyDescent="0.35">
      <c r="B171" s="7" t="s">
        <v>111</v>
      </c>
      <c r="C171" s="15">
        <v>0.4357528743104</v>
      </c>
      <c r="D171" s="15">
        <v>0.24998930490009999</v>
      </c>
      <c r="E171" s="15">
        <v>0.39564971647739999</v>
      </c>
      <c r="F171" s="15">
        <v>0.52530630995000005</v>
      </c>
      <c r="G171" s="15">
        <v>0.47470695799820001</v>
      </c>
      <c r="I171" s="15">
        <v>0.34007456781630002</v>
      </c>
      <c r="J171" s="15">
        <v>0.51875178609929995</v>
      </c>
      <c r="K171" s="15">
        <v>0.45766055745360001</v>
      </c>
      <c r="L171" s="15">
        <v>0.53739201523049995</v>
      </c>
      <c r="M171" s="15">
        <v>0.29670203069040002</v>
      </c>
      <c r="N171" s="15">
        <v>0.46689315268330001</v>
      </c>
      <c r="O171" s="15">
        <v>0.41338284336559999</v>
      </c>
      <c r="Q171" s="15">
        <v>0.39607671993260002</v>
      </c>
      <c r="R171" s="15">
        <v>0.36487201291120003</v>
      </c>
      <c r="S171" s="15">
        <v>0.54581725632809996</v>
      </c>
      <c r="T171" s="15">
        <v>0.4834453925246</v>
      </c>
      <c r="U171" s="15">
        <v>0.33637942626150003</v>
      </c>
      <c r="V171" s="15">
        <v>0.27357705114390002</v>
      </c>
      <c r="W171" s="15">
        <v>0.4391123584976</v>
      </c>
      <c r="X171" s="15">
        <v>0.40140408993370003</v>
      </c>
      <c r="Y171" s="15">
        <v>0.44639479366689999</v>
      </c>
      <c r="Z171" s="15">
        <v>0.42740232176289999</v>
      </c>
      <c r="AA171" s="15">
        <v>0.41583495789559999</v>
      </c>
      <c r="AB171" s="15">
        <v>0.51293190799999999</v>
      </c>
    </row>
    <row r="172" spans="2:28" ht="29" x14ac:dyDescent="0.35">
      <c r="B172" s="7" t="s">
        <v>112</v>
      </c>
      <c r="C172" s="15">
        <v>0.41861838289469999</v>
      </c>
      <c r="D172" s="15">
        <v>0.24527502912509999</v>
      </c>
      <c r="E172" s="15">
        <v>0.37844164959600002</v>
      </c>
      <c r="F172" s="15">
        <v>0.41510046854319999</v>
      </c>
      <c r="G172" s="15">
        <v>0.48208678753459999</v>
      </c>
      <c r="I172" s="15">
        <v>0.34303738181900001</v>
      </c>
      <c r="J172" s="15">
        <v>0.52588044234039999</v>
      </c>
      <c r="K172" s="15">
        <v>0.47299135031989997</v>
      </c>
      <c r="L172" s="15">
        <v>0.47269452962140002</v>
      </c>
      <c r="M172" s="15">
        <v>0.32759265455839998</v>
      </c>
      <c r="N172" s="15">
        <v>0.41334073144979999</v>
      </c>
      <c r="O172" s="15">
        <v>0.37426683084079998</v>
      </c>
      <c r="Q172" s="15">
        <v>0.37632164875160001</v>
      </c>
      <c r="R172" s="15">
        <v>0.40345100622289998</v>
      </c>
      <c r="S172" s="15">
        <v>0.44371308707809998</v>
      </c>
      <c r="T172" s="15">
        <v>0.41894087057930002</v>
      </c>
      <c r="U172" s="15">
        <v>0.44595388392250002</v>
      </c>
      <c r="V172" s="15">
        <v>0.27357705114390002</v>
      </c>
      <c r="W172" s="15">
        <v>0.38326956239139998</v>
      </c>
      <c r="X172" s="15">
        <v>0.32102221526000002</v>
      </c>
      <c r="Y172" s="15">
        <v>0.49238932553379999</v>
      </c>
      <c r="Z172" s="15">
        <v>0.58878703757649997</v>
      </c>
      <c r="AA172" s="15">
        <v>0.41583495789559999</v>
      </c>
      <c r="AB172" s="15">
        <v>0.43531106093080002</v>
      </c>
    </row>
    <row r="173" spans="2:28" x14ac:dyDescent="0.35">
      <c r="B173" s="7" t="s">
        <v>113</v>
      </c>
      <c r="C173" s="15">
        <v>0.25805231252939997</v>
      </c>
      <c r="D173" s="15">
        <v>7.6936035998229999E-2</v>
      </c>
      <c r="E173" s="15">
        <v>0.25072585847410001</v>
      </c>
      <c r="F173" s="15">
        <v>0.2349584753399</v>
      </c>
      <c r="G173" s="15">
        <v>0.31944350273330002</v>
      </c>
      <c r="I173" s="15">
        <v>0.18771971099070001</v>
      </c>
      <c r="J173" s="15">
        <v>0.35729036401890002</v>
      </c>
      <c r="K173" s="15">
        <v>0.26917400752670001</v>
      </c>
      <c r="L173" s="15">
        <v>0.36221285418010002</v>
      </c>
      <c r="M173" s="15">
        <v>0.1309073501844</v>
      </c>
      <c r="N173" s="15">
        <v>0.23918467608839999</v>
      </c>
      <c r="O173" s="15">
        <v>0.24186321296320001</v>
      </c>
      <c r="Q173" s="15">
        <v>0.18822113085850001</v>
      </c>
      <c r="R173" s="15">
        <v>0.1705757431954</v>
      </c>
      <c r="S173" s="15">
        <v>0.3870792834581</v>
      </c>
      <c r="T173" s="15">
        <v>0.16084944849989999</v>
      </c>
      <c r="U173" s="15">
        <v>0.27752988263310002</v>
      </c>
      <c r="V173" s="15">
        <v>0</v>
      </c>
      <c r="W173" s="15">
        <v>0.1589010028125</v>
      </c>
      <c r="X173" s="15">
        <v>0.27014161385230001</v>
      </c>
      <c r="Y173" s="15">
        <v>0.23867770654529999</v>
      </c>
      <c r="Z173" s="15">
        <v>0.3565536661</v>
      </c>
      <c r="AA173" s="15">
        <v>0.30048918938949998</v>
      </c>
      <c r="AB173" s="15">
        <v>0.1153632107513</v>
      </c>
    </row>
    <row r="174" spans="2:28" ht="29" x14ac:dyDescent="0.35">
      <c r="B174" s="7" t="s">
        <v>114</v>
      </c>
      <c r="C174" s="15">
        <v>0.44247320584979999</v>
      </c>
      <c r="D174" s="15">
        <v>0.41897836069580002</v>
      </c>
      <c r="E174" s="15">
        <v>0.35119274150090002</v>
      </c>
      <c r="F174" s="15">
        <v>0.52010685113830002</v>
      </c>
      <c r="G174" s="15">
        <v>0.45422058064080001</v>
      </c>
      <c r="I174" s="15">
        <v>0.53416317707289995</v>
      </c>
      <c r="J174" s="15">
        <v>0.51843293167409998</v>
      </c>
      <c r="K174" s="15">
        <v>0.4529054659076</v>
      </c>
      <c r="L174" s="15">
        <v>0.43236153918920001</v>
      </c>
      <c r="M174" s="15">
        <v>0.49517703396680002</v>
      </c>
      <c r="N174" s="15">
        <v>0.4061678673686</v>
      </c>
      <c r="O174" s="15">
        <v>0.38344911030310003</v>
      </c>
      <c r="Q174" s="15">
        <v>0.42600236985540002</v>
      </c>
      <c r="R174" s="15">
        <v>0.3028352680177</v>
      </c>
      <c r="S174" s="15">
        <v>0.51768339224839999</v>
      </c>
      <c r="T174" s="15">
        <v>0.62895816375500002</v>
      </c>
      <c r="U174" s="15">
        <v>0.35839919939600001</v>
      </c>
      <c r="V174" s="15">
        <v>0.36524993026800001</v>
      </c>
      <c r="W174" s="15">
        <v>0.25223296172600002</v>
      </c>
      <c r="X174" s="15">
        <v>0.50383484320539995</v>
      </c>
      <c r="Y174" s="15">
        <v>0.49969768791489999</v>
      </c>
      <c r="Z174" s="15">
        <v>0.35674762588640002</v>
      </c>
      <c r="AA174" s="15">
        <v>0.49169776356540001</v>
      </c>
      <c r="AB174" s="15">
        <v>0.4739044475518</v>
      </c>
    </row>
    <row r="175" spans="2:28" ht="29" x14ac:dyDescent="0.35">
      <c r="B175" s="7" t="s">
        <v>115</v>
      </c>
      <c r="C175" s="15">
        <v>0.31277587577900001</v>
      </c>
      <c r="D175" s="15">
        <v>0.20299329546459999</v>
      </c>
      <c r="E175" s="15">
        <v>0.27135734526959998</v>
      </c>
      <c r="F175" s="15">
        <v>0.24155849526459999</v>
      </c>
      <c r="G175" s="15">
        <v>0.3787460043675</v>
      </c>
      <c r="I175" s="15">
        <v>0.36441012583799998</v>
      </c>
      <c r="J175" s="15">
        <v>0.28776597304399998</v>
      </c>
      <c r="K175" s="15">
        <v>0.31377443751369999</v>
      </c>
      <c r="L175" s="15">
        <v>0.35404406472650002</v>
      </c>
      <c r="M175" s="15">
        <v>0.1818859672408</v>
      </c>
      <c r="N175" s="15">
        <v>0.30581430090950001</v>
      </c>
      <c r="O175" s="15">
        <v>0.33137379856670002</v>
      </c>
      <c r="Q175" s="15">
        <v>0.33654756596270002</v>
      </c>
      <c r="R175" s="15">
        <v>0.1553599986352</v>
      </c>
      <c r="S175" s="15">
        <v>0.37674174782929998</v>
      </c>
      <c r="T175" s="15">
        <v>0.3063622197302</v>
      </c>
      <c r="U175" s="15">
        <v>0.33560356529500002</v>
      </c>
      <c r="V175" s="15">
        <v>0</v>
      </c>
      <c r="W175" s="15">
        <v>0.32727880223009997</v>
      </c>
      <c r="X175" s="15">
        <v>0.27748473418030001</v>
      </c>
      <c r="Y175" s="15">
        <v>0.38444562457640002</v>
      </c>
      <c r="Z175" s="15">
        <v>0.28551105065069998</v>
      </c>
      <c r="AA175" s="15">
        <v>0.29493346102180001</v>
      </c>
      <c r="AB175" s="15">
        <v>0.39685665734710002</v>
      </c>
    </row>
    <row r="176" spans="2:28" x14ac:dyDescent="0.35">
      <c r="B176" s="7" t="s">
        <v>116</v>
      </c>
      <c r="C176" s="15">
        <v>0.45031216837970001</v>
      </c>
      <c r="D176" s="15">
        <v>0.20753879101530001</v>
      </c>
      <c r="E176" s="15">
        <v>0.36609788327499998</v>
      </c>
      <c r="F176" s="15">
        <v>0.43364859265170003</v>
      </c>
      <c r="G176" s="15">
        <v>0.55143424591349999</v>
      </c>
      <c r="I176" s="15">
        <v>0.32780018395490002</v>
      </c>
      <c r="J176" s="15">
        <v>0.55505839676919999</v>
      </c>
      <c r="K176" s="15">
        <v>0.55886359474320002</v>
      </c>
      <c r="L176" s="15">
        <v>0.52134421027970002</v>
      </c>
      <c r="M176" s="15">
        <v>0.2945579979015</v>
      </c>
      <c r="N176" s="15">
        <v>0.41189604245889999</v>
      </c>
      <c r="O176" s="15">
        <v>0.4027563003495</v>
      </c>
      <c r="Q176" s="15">
        <v>0.48565213679079999</v>
      </c>
      <c r="R176" s="15">
        <v>0.3175358294765</v>
      </c>
      <c r="S176" s="15">
        <v>0.44733190116220001</v>
      </c>
      <c r="T176" s="15">
        <v>0.33929634011150001</v>
      </c>
      <c r="U176" s="15">
        <v>0.51080196340210005</v>
      </c>
      <c r="V176" s="15">
        <v>0.36117301858810003</v>
      </c>
      <c r="W176" s="15">
        <v>0.44847516329069997</v>
      </c>
      <c r="X176" s="15">
        <v>0.52644479401970001</v>
      </c>
      <c r="Y176" s="15">
        <v>0.53839413810909997</v>
      </c>
      <c r="Z176" s="15">
        <v>0.39303620793089999</v>
      </c>
      <c r="AA176" s="15">
        <v>0.38711344395460001</v>
      </c>
      <c r="AB176" s="15">
        <v>0.43545004396800002</v>
      </c>
    </row>
    <row r="177" spans="2:28" ht="43.5" x14ac:dyDescent="0.35">
      <c r="B177" s="7" t="s">
        <v>117</v>
      </c>
      <c r="C177" s="15">
        <v>0.29836970529790002</v>
      </c>
      <c r="D177" s="15">
        <v>9.0215592144940002E-2</v>
      </c>
      <c r="E177" s="15">
        <v>0.25126943604230001</v>
      </c>
      <c r="F177" s="15">
        <v>0.36205926451760001</v>
      </c>
      <c r="G177" s="15">
        <v>0.35374692324660001</v>
      </c>
      <c r="I177" s="15">
        <v>0.23949744486210001</v>
      </c>
      <c r="J177" s="15">
        <v>0.32726523975589999</v>
      </c>
      <c r="K177" s="15">
        <v>0.32863318177</v>
      </c>
      <c r="L177" s="15">
        <v>0.423085443364</v>
      </c>
      <c r="M177" s="15">
        <v>0.19977084851980001</v>
      </c>
      <c r="N177" s="15">
        <v>0.34453863496330001</v>
      </c>
      <c r="O177" s="15">
        <v>0.24834298792590001</v>
      </c>
      <c r="Q177" s="15">
        <v>0.23800923392100001</v>
      </c>
      <c r="R177" s="15">
        <v>0.26277412790409999</v>
      </c>
      <c r="S177" s="15">
        <v>0.41902300057559999</v>
      </c>
      <c r="T177" s="15">
        <v>0.40342909874029997</v>
      </c>
      <c r="U177" s="15">
        <v>0.29235941261949999</v>
      </c>
      <c r="V177" s="15">
        <v>0</v>
      </c>
      <c r="W177" s="15">
        <v>0.14991017430680001</v>
      </c>
      <c r="X177" s="15">
        <v>0.20432074804110001</v>
      </c>
      <c r="Y177" s="15">
        <v>0.2999770248809</v>
      </c>
      <c r="Z177" s="15">
        <v>0.33937060918400003</v>
      </c>
      <c r="AA177" s="15">
        <v>0.34730919289560003</v>
      </c>
      <c r="AB177" s="15">
        <v>0.34622861529100002</v>
      </c>
    </row>
    <row r="178" spans="2:28" x14ac:dyDescent="0.35">
      <c r="B178" s="7" t="s">
        <v>118</v>
      </c>
      <c r="C178" s="15">
        <v>0.65194242969820004</v>
      </c>
      <c r="D178" s="15">
        <v>0.55262694805970003</v>
      </c>
      <c r="E178" s="15">
        <v>0.62597182091939996</v>
      </c>
      <c r="F178" s="15">
        <v>0.59035553649759998</v>
      </c>
      <c r="G178" s="15">
        <v>0.70718917919619995</v>
      </c>
      <c r="I178" s="15">
        <v>0.7029257432971</v>
      </c>
      <c r="J178" s="15">
        <v>0.56875861995940002</v>
      </c>
      <c r="K178" s="15">
        <v>0.72163201421309997</v>
      </c>
      <c r="L178" s="15">
        <v>0.75382971540059995</v>
      </c>
      <c r="M178" s="15">
        <v>0.69451879691490004</v>
      </c>
      <c r="N178" s="15">
        <v>0.66150154238809999</v>
      </c>
      <c r="O178" s="15">
        <v>0.55025249212009997</v>
      </c>
      <c r="Q178" s="15">
        <v>0.57405583559350004</v>
      </c>
      <c r="R178" s="15">
        <v>0.55815571371619999</v>
      </c>
      <c r="S178" s="15">
        <v>0.74665015074179997</v>
      </c>
      <c r="T178" s="15">
        <v>0.56482540512620005</v>
      </c>
      <c r="U178" s="15">
        <v>0.71535913695959996</v>
      </c>
      <c r="V178" s="15">
        <v>0.36524993026800001</v>
      </c>
      <c r="W178" s="15">
        <v>0.57872133445880003</v>
      </c>
      <c r="X178" s="15">
        <v>0.72243606400070004</v>
      </c>
      <c r="Y178" s="15">
        <v>0.67642622536969998</v>
      </c>
      <c r="Z178" s="15">
        <v>0.69691797286059998</v>
      </c>
      <c r="AA178" s="15">
        <v>0.54375220721670003</v>
      </c>
      <c r="AB178" s="15">
        <v>0.58940664134020004</v>
      </c>
    </row>
    <row r="179" spans="2:28" x14ac:dyDescent="0.35">
      <c r="B179" s="7" t="s">
        <v>59</v>
      </c>
      <c r="C179" s="15">
        <v>6.8741410256190003E-3</v>
      </c>
      <c r="D179" s="15">
        <v>0</v>
      </c>
      <c r="E179" s="15">
        <v>1.8923334113860001E-2</v>
      </c>
      <c r="F179" s="15">
        <v>0</v>
      </c>
      <c r="G179" s="15">
        <v>7.1782639177599998E-3</v>
      </c>
      <c r="I179" s="15">
        <v>0</v>
      </c>
      <c r="J179" s="15">
        <v>0</v>
      </c>
      <c r="K179" s="15">
        <v>1.052120594693E-2</v>
      </c>
      <c r="L179" s="15">
        <v>2.48389283214E-2</v>
      </c>
      <c r="M179" s="15">
        <v>0</v>
      </c>
      <c r="N179" s="15">
        <v>0</v>
      </c>
      <c r="O179" s="15">
        <v>4.8588047639780002E-3</v>
      </c>
      <c r="Q179" s="15">
        <v>0</v>
      </c>
      <c r="R179" s="15">
        <v>5.4011907600240001E-2</v>
      </c>
      <c r="S179" s="15">
        <v>0</v>
      </c>
      <c r="T179" s="15">
        <v>0</v>
      </c>
      <c r="U179" s="15">
        <v>0</v>
      </c>
      <c r="V179" s="15">
        <v>0</v>
      </c>
      <c r="W179" s="15">
        <v>0</v>
      </c>
      <c r="X179" s="15">
        <v>0</v>
      </c>
      <c r="Y179" s="15">
        <v>0</v>
      </c>
      <c r="Z179" s="15">
        <v>0</v>
      </c>
      <c r="AA179" s="15">
        <v>1.7351481217090001E-2</v>
      </c>
      <c r="AB179" s="15">
        <v>0</v>
      </c>
    </row>
    <row r="180" spans="2:28" x14ac:dyDescent="0.35">
      <c r="B180" s="7" t="s">
        <v>119</v>
      </c>
      <c r="C180" s="15">
        <v>2.1375058777290002E-3</v>
      </c>
      <c r="D180" s="15">
        <v>0</v>
      </c>
      <c r="E180" s="15">
        <v>0</v>
      </c>
      <c r="F180" s="15">
        <v>0</v>
      </c>
      <c r="G180" s="15">
        <v>4.0624665658630004E-3</v>
      </c>
      <c r="I180" s="15">
        <v>0</v>
      </c>
      <c r="J180" s="15">
        <v>0</v>
      </c>
      <c r="K180" s="15">
        <v>0</v>
      </c>
      <c r="L180" s="15">
        <v>0</v>
      </c>
      <c r="M180" s="15">
        <v>0</v>
      </c>
      <c r="N180" s="15">
        <v>0</v>
      </c>
      <c r="O180" s="15">
        <v>7.2583744219339996E-3</v>
      </c>
      <c r="Q180" s="15">
        <v>0</v>
      </c>
      <c r="R180" s="15">
        <v>0</v>
      </c>
      <c r="S180" s="15">
        <v>0</v>
      </c>
      <c r="T180" s="15">
        <v>0</v>
      </c>
      <c r="U180" s="15">
        <v>2.1930744080330002E-2</v>
      </c>
      <c r="V180" s="15">
        <v>0</v>
      </c>
      <c r="W180" s="15">
        <v>0</v>
      </c>
      <c r="X180" s="15">
        <v>0</v>
      </c>
      <c r="Y180" s="15">
        <v>0</v>
      </c>
      <c r="Z180" s="15">
        <v>0</v>
      </c>
      <c r="AA180" s="15">
        <v>0</v>
      </c>
      <c r="AB180" s="15">
        <v>0</v>
      </c>
    </row>
    <row r="182" spans="2:28" ht="29" x14ac:dyDescent="0.35">
      <c r="B182" s="14" t="s">
        <v>120</v>
      </c>
    </row>
    <row r="183" spans="2:28" x14ac:dyDescent="0.35">
      <c r="B183" s="14" t="s">
        <v>256</v>
      </c>
    </row>
    <row r="184" spans="2:28" x14ac:dyDescent="0.35">
      <c r="B184" s="7" t="s">
        <v>121</v>
      </c>
      <c r="C184" s="15">
        <v>0.22132915869120001</v>
      </c>
      <c r="D184" s="15">
        <v>0.2634784586542</v>
      </c>
      <c r="E184" s="15">
        <v>0.14789694789220001</v>
      </c>
      <c r="F184" s="15">
        <v>0.24332343765209999</v>
      </c>
      <c r="G184" s="15">
        <v>0.22540310082010001</v>
      </c>
      <c r="I184" s="15">
        <v>0.1684506348674</v>
      </c>
      <c r="J184" s="15">
        <v>0.34837033835510001</v>
      </c>
      <c r="K184" s="15">
        <v>0.22369143646860001</v>
      </c>
      <c r="L184" s="15">
        <v>0.18970448467189999</v>
      </c>
      <c r="M184" s="15">
        <v>0.30353376074510002</v>
      </c>
      <c r="N184" s="15">
        <v>0.12166947780450001</v>
      </c>
      <c r="O184" s="15">
        <v>0.21316849333689999</v>
      </c>
      <c r="Q184" s="15">
        <v>0.1883285128171</v>
      </c>
      <c r="R184" s="15">
        <v>0.163206197044</v>
      </c>
      <c r="S184" s="15">
        <v>0.207742654912</v>
      </c>
      <c r="T184" s="15">
        <v>9.7066879010040005E-2</v>
      </c>
      <c r="U184" s="15">
        <v>0.19683862397839999</v>
      </c>
      <c r="V184" s="15">
        <v>0</v>
      </c>
      <c r="W184" s="15">
        <v>0.2244700467115</v>
      </c>
      <c r="X184" s="15">
        <v>0.27752100534789997</v>
      </c>
      <c r="Y184" s="15">
        <v>0.19998125635110001</v>
      </c>
      <c r="Z184" s="15">
        <v>0.34075222633340002</v>
      </c>
      <c r="AA184" s="15">
        <v>0.28313770817240003</v>
      </c>
      <c r="AB184" s="15">
        <v>0.28206650346029999</v>
      </c>
    </row>
    <row r="185" spans="2:28" ht="29" x14ac:dyDescent="0.35">
      <c r="B185" s="7" t="s">
        <v>122</v>
      </c>
      <c r="C185" s="15">
        <v>0.24937683250670001</v>
      </c>
      <c r="D185" s="15">
        <v>0.15402574265419999</v>
      </c>
      <c r="E185" s="15">
        <v>0.25344581064799998</v>
      </c>
      <c r="F185" s="15">
        <v>0.2308400938912</v>
      </c>
      <c r="G185" s="15">
        <v>0.28115509635629998</v>
      </c>
      <c r="I185" s="15">
        <v>0.16856943048850001</v>
      </c>
      <c r="J185" s="15">
        <v>0.30825620423099998</v>
      </c>
      <c r="K185" s="15">
        <v>0.2281222200884</v>
      </c>
      <c r="L185" s="15">
        <v>0.33065681188529999</v>
      </c>
      <c r="M185" s="15">
        <v>0.21718090689139999</v>
      </c>
      <c r="N185" s="15">
        <v>0.29536630284960003</v>
      </c>
      <c r="O185" s="15">
        <v>0.2326881914053</v>
      </c>
      <c r="Q185" s="15">
        <v>0.1487691939454</v>
      </c>
      <c r="R185" s="15">
        <v>0.25549908458300002</v>
      </c>
      <c r="S185" s="15">
        <v>0.30654308790610002</v>
      </c>
      <c r="T185" s="15">
        <v>0.19378356888119999</v>
      </c>
      <c r="U185" s="15">
        <v>0.2189278935401</v>
      </c>
      <c r="V185" s="15">
        <v>0.36524993026800001</v>
      </c>
      <c r="W185" s="15">
        <v>0.18646094356170001</v>
      </c>
      <c r="X185" s="15">
        <v>0.24814852403599999</v>
      </c>
      <c r="Y185" s="15">
        <v>0.36109918743550001</v>
      </c>
      <c r="Z185" s="15">
        <v>0.1245142544098</v>
      </c>
      <c r="AA185" s="15">
        <v>0.27744882828430001</v>
      </c>
      <c r="AB185" s="15">
        <v>0.15381761433509999</v>
      </c>
    </row>
    <row r="186" spans="2:28" ht="29" x14ac:dyDescent="0.35">
      <c r="B186" s="7" t="s">
        <v>123</v>
      </c>
      <c r="C186" s="15">
        <v>0.30811136104859999</v>
      </c>
      <c r="D186" s="15">
        <v>0.17983800461550001</v>
      </c>
      <c r="E186" s="15">
        <v>0.22955283365849999</v>
      </c>
      <c r="F186" s="15">
        <v>0.3751749034522</v>
      </c>
      <c r="G186" s="15">
        <v>0.34925720912250002</v>
      </c>
      <c r="I186" s="15">
        <v>0.13458646898019999</v>
      </c>
      <c r="J186" s="15">
        <v>0.40179756475849998</v>
      </c>
      <c r="K186" s="15">
        <v>0.34031858154849998</v>
      </c>
      <c r="L186" s="15">
        <v>0.38262857244780002</v>
      </c>
      <c r="M186" s="15">
        <v>9.815201483338E-2</v>
      </c>
      <c r="N186" s="15">
        <v>0.36239488330339997</v>
      </c>
      <c r="O186" s="15">
        <v>0.32422608996579999</v>
      </c>
      <c r="Q186" s="15">
        <v>0.21814678078140001</v>
      </c>
      <c r="R186" s="15">
        <v>0.39542616892970001</v>
      </c>
      <c r="S186" s="15">
        <v>0.35602846878099997</v>
      </c>
      <c r="T186" s="15">
        <v>0.45259694341610002</v>
      </c>
      <c r="U186" s="15">
        <v>0.27785669990930001</v>
      </c>
      <c r="V186" s="15">
        <v>0</v>
      </c>
      <c r="W186" s="15">
        <v>0.28021135568510003</v>
      </c>
      <c r="X186" s="15">
        <v>0.2993986221778</v>
      </c>
      <c r="Y186" s="15">
        <v>0.3770990512438</v>
      </c>
      <c r="Z186" s="15">
        <v>0.24902850881970001</v>
      </c>
      <c r="AA186" s="15">
        <v>0.20229903834599999</v>
      </c>
      <c r="AB186" s="15">
        <v>0.31994785017959998</v>
      </c>
    </row>
    <row r="187" spans="2:28" ht="43.5" x14ac:dyDescent="0.35">
      <c r="B187" s="7" t="s">
        <v>124</v>
      </c>
      <c r="C187" s="15">
        <v>0.18241360713320001</v>
      </c>
      <c r="D187" s="15">
        <v>0.1854784336874</v>
      </c>
      <c r="E187" s="15">
        <v>0.1006328509092</v>
      </c>
      <c r="F187" s="15">
        <v>0.1327308852097</v>
      </c>
      <c r="G187" s="15">
        <v>0.22195351643059999</v>
      </c>
      <c r="I187" s="15">
        <v>0.15032148841199999</v>
      </c>
      <c r="J187" s="15">
        <v>0.2104862137355</v>
      </c>
      <c r="K187" s="15">
        <v>0.2141950543942</v>
      </c>
      <c r="L187" s="15">
        <v>0.17841121484319999</v>
      </c>
      <c r="M187" s="15">
        <v>0.20006401371009999</v>
      </c>
      <c r="N187" s="15">
        <v>0.1732194328235</v>
      </c>
      <c r="O187" s="15">
        <v>0.157821050012</v>
      </c>
      <c r="Q187" s="15">
        <v>0.1782653160339</v>
      </c>
      <c r="R187" s="15">
        <v>0.15492895158809999</v>
      </c>
      <c r="S187" s="15">
        <v>0.23624259445240001</v>
      </c>
      <c r="T187" s="15">
        <v>0.1453376766609</v>
      </c>
      <c r="U187" s="15">
        <v>0.17552521538329999</v>
      </c>
      <c r="V187" s="15">
        <v>0.36524993026800001</v>
      </c>
      <c r="W187" s="15">
        <v>0.1213103528726</v>
      </c>
      <c r="X187" s="15">
        <v>8.7655551989739997E-2</v>
      </c>
      <c r="Y187" s="15">
        <v>0.20024184966809999</v>
      </c>
      <c r="Z187" s="15">
        <v>0.302888067353</v>
      </c>
      <c r="AA187" s="15">
        <v>0.2081133427023</v>
      </c>
      <c r="AB187" s="15">
        <v>0.15381761433509999</v>
      </c>
    </row>
    <row r="188" spans="2:28" x14ac:dyDescent="0.35">
      <c r="B188" s="7" t="s">
        <v>125</v>
      </c>
      <c r="C188" s="15">
        <v>0.1647741954553</v>
      </c>
      <c r="D188" s="15">
        <v>0.17227778187100001</v>
      </c>
      <c r="E188" s="15">
        <v>0.21284647901449999</v>
      </c>
      <c r="F188" s="15">
        <v>0.1596844219787</v>
      </c>
      <c r="G188" s="15">
        <v>0.14919481143710001</v>
      </c>
      <c r="I188" s="15">
        <v>0.2139126967478</v>
      </c>
      <c r="J188" s="15">
        <v>8.7127314667890005E-2</v>
      </c>
      <c r="K188" s="15">
        <v>0.19970227398740001</v>
      </c>
      <c r="L188" s="15">
        <v>0.16835619681880001</v>
      </c>
      <c r="M188" s="15">
        <v>0.18575490060819999</v>
      </c>
      <c r="N188" s="15">
        <v>0.19126284643210001</v>
      </c>
      <c r="O188" s="15">
        <v>0.1316640468229</v>
      </c>
      <c r="Q188" s="15">
        <v>0.1884358947758</v>
      </c>
      <c r="R188" s="15">
        <v>0.10065426904910001</v>
      </c>
      <c r="S188" s="15">
        <v>0.1900227420426</v>
      </c>
      <c r="T188" s="15">
        <v>0.2424045556709</v>
      </c>
      <c r="U188" s="15">
        <v>0.1087888303809</v>
      </c>
      <c r="V188" s="15">
        <v>0</v>
      </c>
      <c r="W188" s="15">
        <v>0.1589010028125</v>
      </c>
      <c r="X188" s="15">
        <v>0.1531861228858</v>
      </c>
      <c r="Y188" s="15">
        <v>0.1382926805776</v>
      </c>
      <c r="Z188" s="15">
        <v>5.385955853333E-2</v>
      </c>
      <c r="AA188" s="15">
        <v>0.23651356842070001</v>
      </c>
      <c r="AB188" s="15">
        <v>0.32079887311830002</v>
      </c>
    </row>
    <row r="189" spans="2:28" x14ac:dyDescent="0.35">
      <c r="B189" s="7" t="s">
        <v>126</v>
      </c>
      <c r="C189" s="15">
        <v>0.20362750549370001</v>
      </c>
      <c r="D189" s="15">
        <v>0.22401663746950001</v>
      </c>
      <c r="E189" s="15">
        <v>0.1998280735946</v>
      </c>
      <c r="F189" s="15">
        <v>0.26973484110279999</v>
      </c>
      <c r="G189" s="15">
        <v>0.17900289196140001</v>
      </c>
      <c r="I189" s="15">
        <v>0.27577918946509999</v>
      </c>
      <c r="J189" s="15">
        <v>0.21632023546990001</v>
      </c>
      <c r="K189" s="15">
        <v>0.16426649232310001</v>
      </c>
      <c r="L189" s="15">
        <v>0.2363262514361</v>
      </c>
      <c r="M189" s="15">
        <v>0.25897158587039998</v>
      </c>
      <c r="N189" s="15">
        <v>0.1128600678813</v>
      </c>
      <c r="O189" s="15">
        <v>0.204728786636</v>
      </c>
      <c r="Q189" s="15">
        <v>0.32719106844770002</v>
      </c>
      <c r="R189" s="15">
        <v>0.31002617528460003</v>
      </c>
      <c r="S189" s="15">
        <v>0.16899438516609999</v>
      </c>
      <c r="T189" s="15">
        <v>0.22570415958410001</v>
      </c>
      <c r="U189" s="15">
        <v>0.25584669308829999</v>
      </c>
      <c r="V189" s="15">
        <v>0.36524993026800001</v>
      </c>
      <c r="W189" s="15">
        <v>0.22363314029180001</v>
      </c>
      <c r="X189" s="15">
        <v>0.1315625298036</v>
      </c>
      <c r="Y189" s="15">
        <v>0.1925060188976</v>
      </c>
      <c r="Z189" s="15">
        <v>0.14249704911610001</v>
      </c>
      <c r="AA189" s="15">
        <v>0.17327722874769999</v>
      </c>
      <c r="AB189" s="15">
        <v>0.1153632107513</v>
      </c>
    </row>
    <row r="190" spans="2:28" x14ac:dyDescent="0.35">
      <c r="B190" s="7" t="s">
        <v>127</v>
      </c>
      <c r="C190" s="15">
        <v>0.17473309418880001</v>
      </c>
      <c r="D190" s="15">
        <v>0.1558755999917</v>
      </c>
      <c r="E190" s="15">
        <v>0.25767091312180002</v>
      </c>
      <c r="F190" s="15">
        <v>0.1694822620277</v>
      </c>
      <c r="G190" s="15">
        <v>0.1559466514209</v>
      </c>
      <c r="I190" s="15">
        <v>9.4867496280199998E-2</v>
      </c>
      <c r="J190" s="15">
        <v>0.118289446506</v>
      </c>
      <c r="K190" s="15">
        <v>0.17577452708169999</v>
      </c>
      <c r="L190" s="15">
        <v>0.15660007056399999</v>
      </c>
      <c r="M190" s="15">
        <v>0.1420752356553</v>
      </c>
      <c r="N190" s="15">
        <v>0.1359444841712</v>
      </c>
      <c r="O190" s="15">
        <v>0.24397537438440001</v>
      </c>
      <c r="Q190" s="15">
        <v>8.9347421934150004E-2</v>
      </c>
      <c r="R190" s="15">
        <v>0.1005701329949</v>
      </c>
      <c r="S190" s="15">
        <v>0.21816939596400001</v>
      </c>
      <c r="T190" s="15">
        <v>0.12935923302960001</v>
      </c>
      <c r="U190" s="15">
        <v>0.123697623108</v>
      </c>
      <c r="V190" s="15">
        <v>0.36117301858810003</v>
      </c>
      <c r="W190" s="15">
        <v>3.7489162807310003E-2</v>
      </c>
      <c r="X190" s="15">
        <v>0.1315625298036</v>
      </c>
      <c r="Y190" s="15">
        <v>0.3229239238753</v>
      </c>
      <c r="Z190" s="15">
        <v>0.42720836197649997</v>
      </c>
      <c r="AA190" s="15">
        <v>0.115737496015</v>
      </c>
      <c r="AB190" s="15">
        <v>0.192411000956</v>
      </c>
    </row>
    <row r="191" spans="2:28" ht="29" x14ac:dyDescent="0.35">
      <c r="B191" s="7" t="s">
        <v>128</v>
      </c>
      <c r="C191" s="15">
        <v>0.18097235305769999</v>
      </c>
      <c r="D191" s="15">
        <v>0.13856775087439999</v>
      </c>
      <c r="E191" s="15">
        <v>0.1883183248195</v>
      </c>
      <c r="F191" s="15">
        <v>0.2160494339065</v>
      </c>
      <c r="G191" s="15">
        <v>0.18031835977730001</v>
      </c>
      <c r="I191" s="15">
        <v>0.12810332737149999</v>
      </c>
      <c r="J191" s="15">
        <v>0.24954953256920001</v>
      </c>
      <c r="K191" s="15">
        <v>0.18075413384799999</v>
      </c>
      <c r="L191" s="15">
        <v>0.1006511995476</v>
      </c>
      <c r="M191" s="15">
        <v>0.23504053389570001</v>
      </c>
      <c r="N191" s="15">
        <v>8.7277199561960006E-2</v>
      </c>
      <c r="O191" s="15">
        <v>0.2204304234311</v>
      </c>
      <c r="Q191" s="15">
        <v>0.1189509259812</v>
      </c>
      <c r="R191" s="15">
        <v>0.1239333817465</v>
      </c>
      <c r="S191" s="15">
        <v>0.14104818570069999</v>
      </c>
      <c r="T191" s="15">
        <v>0.2580914220794</v>
      </c>
      <c r="U191" s="15">
        <v>0.33560356529500002</v>
      </c>
      <c r="V191" s="15">
        <v>0.36117301858810003</v>
      </c>
      <c r="W191" s="15">
        <v>0.31780200562499999</v>
      </c>
      <c r="X191" s="15">
        <v>0.18281262794540001</v>
      </c>
      <c r="Y191" s="15">
        <v>0.14641776878599999</v>
      </c>
      <c r="Z191" s="15">
        <v>0.1247082141962</v>
      </c>
      <c r="AA191" s="15">
        <v>0.1330889772321</v>
      </c>
      <c r="AB191" s="15">
        <v>0.16626921888169999</v>
      </c>
    </row>
    <row r="192" spans="2:28" x14ac:dyDescent="0.35">
      <c r="B192" s="7" t="s">
        <v>129</v>
      </c>
      <c r="C192" s="15">
        <v>0.1431861357252</v>
      </c>
      <c r="D192" s="15">
        <v>8.2475288405950004E-2</v>
      </c>
      <c r="E192" s="15">
        <v>0.105901025794</v>
      </c>
      <c r="F192" s="15">
        <v>0.1563879821519</v>
      </c>
      <c r="G192" s="15">
        <v>0.16828325156669999</v>
      </c>
      <c r="I192" s="15">
        <v>0.17036906795359999</v>
      </c>
      <c r="J192" s="15">
        <v>0.14210354933630001</v>
      </c>
      <c r="K192" s="15">
        <v>0.16698148266320001</v>
      </c>
      <c r="L192" s="15">
        <v>0.2250116804767</v>
      </c>
      <c r="M192" s="15">
        <v>8.3293367688349995E-2</v>
      </c>
      <c r="N192" s="15">
        <v>0.1483595973871</v>
      </c>
      <c r="O192" s="15">
        <v>0.1006615338599</v>
      </c>
      <c r="Q192" s="15">
        <v>0.1188435440226</v>
      </c>
      <c r="R192" s="15">
        <v>0.27106174013599998</v>
      </c>
      <c r="S192" s="15">
        <v>0.10586773240650001</v>
      </c>
      <c r="T192" s="15">
        <v>6.3957664059300007E-2</v>
      </c>
      <c r="U192" s="15">
        <v>0.2487454789944</v>
      </c>
      <c r="V192" s="15">
        <v>0</v>
      </c>
      <c r="W192" s="15">
        <v>0.16779034418559999</v>
      </c>
      <c r="X192" s="15">
        <v>9.5077874136679993E-2</v>
      </c>
      <c r="Y192" s="15">
        <v>0.11551265665550001</v>
      </c>
      <c r="Z192" s="15">
        <v>7.0848655662899995E-2</v>
      </c>
      <c r="AA192" s="15">
        <v>0.1792586772408</v>
      </c>
      <c r="AB192" s="15">
        <v>0.12824888912519999</v>
      </c>
    </row>
    <row r="193" spans="2:28" ht="29" x14ac:dyDescent="0.35">
      <c r="B193" s="7" t="s">
        <v>130</v>
      </c>
      <c r="C193" s="15">
        <v>8.7026204082850001E-2</v>
      </c>
      <c r="D193" s="15">
        <v>7.540792522558E-2</v>
      </c>
      <c r="E193" s="15">
        <v>0.1087777842814</v>
      </c>
      <c r="F193" s="15">
        <v>9.1971754371670003E-2</v>
      </c>
      <c r="G193" s="15">
        <v>8.2113695059629996E-2</v>
      </c>
      <c r="I193" s="15">
        <v>9.9745893762919993E-2</v>
      </c>
      <c r="J193" s="15">
        <v>5.5185526053149997E-2</v>
      </c>
      <c r="K193" s="15">
        <v>7.227149529943E-2</v>
      </c>
      <c r="L193" s="15">
        <v>6.3872394467350005E-2</v>
      </c>
      <c r="M193" s="15">
        <v>8.3396409560370005E-2</v>
      </c>
      <c r="N193" s="15">
        <v>0.1141632336035</v>
      </c>
      <c r="O193" s="15">
        <v>0.1070196656904</v>
      </c>
      <c r="Q193" s="15">
        <v>7.8447883977960001E-2</v>
      </c>
      <c r="R193" s="15">
        <v>2.3363248751560001E-2</v>
      </c>
      <c r="S193" s="15">
        <v>7.7619244954610006E-2</v>
      </c>
      <c r="T193" s="15">
        <v>0.17653631490839999</v>
      </c>
      <c r="U193" s="15">
        <v>0.1241037031249</v>
      </c>
      <c r="V193" s="15">
        <v>0</v>
      </c>
      <c r="W193" s="15">
        <v>0.10222130028659999</v>
      </c>
      <c r="X193" s="15">
        <v>8.7734753808679997E-2</v>
      </c>
      <c r="Y193" s="15">
        <v>0.1078150368365</v>
      </c>
      <c r="Z193" s="15">
        <v>0.10733119749389999</v>
      </c>
      <c r="AA193" s="15">
        <v>7.5024365470149998E-2</v>
      </c>
      <c r="AB193" s="15">
        <v>0.1153632107513</v>
      </c>
    </row>
    <row r="194" spans="2:28" ht="29" x14ac:dyDescent="0.35">
      <c r="B194" s="7" t="s">
        <v>131</v>
      </c>
      <c r="C194" s="15">
        <v>0.13975710654949999</v>
      </c>
      <c r="D194" s="15">
        <v>6.8844875868689995E-2</v>
      </c>
      <c r="E194" s="15">
        <v>0.17259120874100001</v>
      </c>
      <c r="F194" s="15">
        <v>0.1431791626859</v>
      </c>
      <c r="G194" s="15">
        <v>0.14892875708180001</v>
      </c>
      <c r="I194" s="15">
        <v>0.16134570293299999</v>
      </c>
      <c r="J194" s="15">
        <v>0.17204098460440001</v>
      </c>
      <c r="K194" s="15">
        <v>0.1315832717199</v>
      </c>
      <c r="L194" s="15">
        <v>0.1145543506356</v>
      </c>
      <c r="M194" s="15">
        <v>0.12884090673599999</v>
      </c>
      <c r="N194" s="15">
        <v>9.0018435506930006E-2</v>
      </c>
      <c r="O194" s="15">
        <v>0.15910855802689999</v>
      </c>
      <c r="Q194" s="15">
        <v>8.9240039975549995E-2</v>
      </c>
      <c r="R194" s="15">
        <v>0.17018322699210001</v>
      </c>
      <c r="S194" s="15">
        <v>0.11259924379279999</v>
      </c>
      <c r="T194" s="15">
        <v>0.1610245430693</v>
      </c>
      <c r="U194" s="15">
        <v>0.18956911808970001</v>
      </c>
      <c r="V194" s="15">
        <v>0.27357705114390002</v>
      </c>
      <c r="W194" s="15">
        <v>0.1213103528726</v>
      </c>
      <c r="X194" s="15">
        <v>0.23373616000440001</v>
      </c>
      <c r="Y194" s="15">
        <v>0.1228210190366</v>
      </c>
      <c r="Z194" s="15">
        <v>0.10733119749389999</v>
      </c>
      <c r="AA194" s="15">
        <v>5.2117155885340001E-2</v>
      </c>
      <c r="AB194" s="15">
        <v>7.6908807167529999E-2</v>
      </c>
    </row>
    <row r="195" spans="2:28" ht="29" x14ac:dyDescent="0.35">
      <c r="B195" s="7" t="s">
        <v>132</v>
      </c>
      <c r="C195" s="15">
        <v>0.1227764947383</v>
      </c>
      <c r="D195" s="15">
        <v>7.0909591048719994E-2</v>
      </c>
      <c r="E195" s="15">
        <v>0.1226389903614</v>
      </c>
      <c r="F195" s="15">
        <v>0.113005294517</v>
      </c>
      <c r="G195" s="15">
        <v>0.14069970049960001</v>
      </c>
      <c r="I195" s="15">
        <v>0.1226402420605</v>
      </c>
      <c r="J195" s="15">
        <v>0.1634711115451</v>
      </c>
      <c r="K195" s="15">
        <v>0.1124387272979</v>
      </c>
      <c r="L195" s="15">
        <v>9.7498953716499998E-2</v>
      </c>
      <c r="M195" s="15">
        <v>6.140046763432E-2</v>
      </c>
      <c r="N195" s="15">
        <v>7.2930689160000006E-2</v>
      </c>
      <c r="O195" s="15">
        <v>0.163661601677</v>
      </c>
      <c r="Q195" s="15">
        <v>0.15861762681149999</v>
      </c>
      <c r="R195" s="15">
        <v>4.6642361448890002E-2</v>
      </c>
      <c r="S195" s="15">
        <v>0.1197476665379</v>
      </c>
      <c r="T195" s="15">
        <v>0.2248071125592</v>
      </c>
      <c r="U195" s="15">
        <v>5.7905390867060001E-2</v>
      </c>
      <c r="V195" s="15">
        <v>0</v>
      </c>
      <c r="W195" s="15">
        <v>8.4239643275100001E-2</v>
      </c>
      <c r="X195" s="15">
        <v>0.16074033631000001</v>
      </c>
      <c r="Y195" s="15">
        <v>4.6171687647729998E-2</v>
      </c>
      <c r="Z195" s="15">
        <v>0.302888067353</v>
      </c>
      <c r="AA195" s="15">
        <v>0.19088728595330001</v>
      </c>
      <c r="AB195" s="15">
        <v>0.15395659737219999</v>
      </c>
    </row>
    <row r="196" spans="2:28" x14ac:dyDescent="0.35">
      <c r="B196" s="7" t="s">
        <v>59</v>
      </c>
      <c r="C196" s="15">
        <v>0.147038827722</v>
      </c>
      <c r="D196" s="15">
        <v>0.12712607238580001</v>
      </c>
      <c r="E196" s="15">
        <v>7.6305325654789993E-2</v>
      </c>
      <c r="F196" s="15">
        <v>0.14423427743020001</v>
      </c>
      <c r="G196" s="15">
        <v>0.17562102496590001</v>
      </c>
      <c r="I196" s="15">
        <v>0.1274212184828</v>
      </c>
      <c r="J196" s="15">
        <v>9.4951826016110005E-2</v>
      </c>
      <c r="K196" s="15">
        <v>0.23694378038460001</v>
      </c>
      <c r="L196" s="15">
        <v>0.1998725739552</v>
      </c>
      <c r="M196" s="15">
        <v>0.16263051391639999</v>
      </c>
      <c r="N196" s="15">
        <v>0.1028471317171</v>
      </c>
      <c r="O196" s="15">
        <v>8.6498374460240002E-2</v>
      </c>
      <c r="Q196" s="15">
        <v>0.1978415688005</v>
      </c>
      <c r="R196" s="15">
        <v>0.1476435414909</v>
      </c>
      <c r="S196" s="15">
        <v>0.14777969708710001</v>
      </c>
      <c r="T196" s="15">
        <v>9.6891784440599996E-2</v>
      </c>
      <c r="U196" s="15">
        <v>0.19745595946360001</v>
      </c>
      <c r="V196" s="15">
        <v>0</v>
      </c>
      <c r="W196" s="15">
        <v>0.21547921820579999</v>
      </c>
      <c r="X196" s="15">
        <v>0.1679152941931</v>
      </c>
      <c r="Y196" s="15">
        <v>6.9257531471600006E-2</v>
      </c>
      <c r="Z196" s="15">
        <v>0.10733119749389999</v>
      </c>
      <c r="AA196" s="15">
        <v>0.1099859038929</v>
      </c>
      <c r="AB196" s="15">
        <v>0.15395659737219999</v>
      </c>
    </row>
    <row r="197" spans="2:28" x14ac:dyDescent="0.35">
      <c r="B197" s="7" t="s">
        <v>119</v>
      </c>
      <c r="C197" s="15">
        <v>2.1375058777290002E-3</v>
      </c>
      <c r="D197" s="15">
        <v>0</v>
      </c>
      <c r="E197" s="15">
        <v>0</v>
      </c>
      <c r="F197" s="15">
        <v>0</v>
      </c>
      <c r="G197" s="15">
        <v>4.0624665658630004E-3</v>
      </c>
      <c r="I197" s="15">
        <v>0</v>
      </c>
      <c r="J197" s="15">
        <v>0</v>
      </c>
      <c r="K197" s="15">
        <v>0</v>
      </c>
      <c r="L197" s="15">
        <v>0</v>
      </c>
      <c r="M197" s="15">
        <v>0</v>
      </c>
      <c r="N197" s="15">
        <v>0</v>
      </c>
      <c r="O197" s="15">
        <v>7.2583744219339996E-3</v>
      </c>
      <c r="Q197" s="15">
        <v>0</v>
      </c>
      <c r="R197" s="15">
        <v>0</v>
      </c>
      <c r="S197" s="15">
        <v>0</v>
      </c>
      <c r="T197" s="15">
        <v>0</v>
      </c>
      <c r="U197" s="15">
        <v>2.1930744080330002E-2</v>
      </c>
      <c r="V197" s="15">
        <v>0</v>
      </c>
      <c r="W197" s="15">
        <v>0</v>
      </c>
      <c r="X197" s="15">
        <v>0</v>
      </c>
      <c r="Y197" s="15">
        <v>0</v>
      </c>
      <c r="Z197" s="15">
        <v>0</v>
      </c>
      <c r="AA197" s="15">
        <v>0</v>
      </c>
      <c r="AB197" s="15">
        <v>0</v>
      </c>
    </row>
    <row r="199" spans="2:28" ht="43.5" x14ac:dyDescent="0.35">
      <c r="B199" s="14" t="s">
        <v>133</v>
      </c>
    </row>
    <row r="200" spans="2:28" x14ac:dyDescent="0.35">
      <c r="B200" s="14" t="s">
        <v>256</v>
      </c>
    </row>
    <row r="201" spans="2:28" ht="29" x14ac:dyDescent="0.35">
      <c r="B201" s="7" t="s">
        <v>134</v>
      </c>
      <c r="C201" s="15">
        <v>0.33999267804599997</v>
      </c>
      <c r="D201" s="15">
        <v>8.9392517504220004E-2</v>
      </c>
      <c r="E201" s="15">
        <v>0.17237989815169999</v>
      </c>
      <c r="F201" s="15">
        <v>0.40488651130289999</v>
      </c>
      <c r="G201" s="15">
        <v>0.44471578463439998</v>
      </c>
      <c r="I201" s="15">
        <v>0.1307497069804</v>
      </c>
      <c r="J201" s="15">
        <v>0.26669748514539998</v>
      </c>
      <c r="K201" s="15">
        <v>0.4586927991411</v>
      </c>
      <c r="L201" s="15">
        <v>0.38232186151719999</v>
      </c>
      <c r="M201" s="15">
        <v>0.24467058463560001</v>
      </c>
      <c r="N201" s="15">
        <v>0.3513317251036</v>
      </c>
      <c r="O201" s="15">
        <v>0.34174214072039999</v>
      </c>
      <c r="Q201" s="15">
        <v>0.28653146797610002</v>
      </c>
      <c r="R201" s="15">
        <v>0.23304353513600001</v>
      </c>
      <c r="S201" s="15">
        <v>0.48656408234600002</v>
      </c>
      <c r="T201" s="15">
        <v>0.33947143468099999</v>
      </c>
      <c r="U201" s="15">
        <v>0.40895582163369998</v>
      </c>
      <c r="V201" s="15">
        <v>0.63882698141189997</v>
      </c>
      <c r="W201" s="15">
        <v>0.17757160218859999</v>
      </c>
      <c r="X201" s="15">
        <v>0.21921808179329999</v>
      </c>
      <c r="Y201" s="15">
        <v>0.2384171132283</v>
      </c>
      <c r="Z201" s="15">
        <v>0.39303620793089999</v>
      </c>
      <c r="AA201" s="15">
        <v>0.25473748245400002</v>
      </c>
      <c r="AB201" s="15">
        <v>0.55081325471929998</v>
      </c>
    </row>
    <row r="202" spans="2:28" ht="29" x14ac:dyDescent="0.35">
      <c r="B202" s="7" t="s">
        <v>135</v>
      </c>
      <c r="C202" s="15">
        <v>0.17724266446940001</v>
      </c>
      <c r="D202" s="15">
        <v>0.1924256847144</v>
      </c>
      <c r="E202" s="15">
        <v>0.14236510187170001</v>
      </c>
      <c r="F202" s="15">
        <v>0.17743875080579999</v>
      </c>
      <c r="G202" s="15">
        <v>0.1836613344902</v>
      </c>
      <c r="I202" s="15">
        <v>0.15584572697310001</v>
      </c>
      <c r="J202" s="15">
        <v>0.21458970871229999</v>
      </c>
      <c r="K202" s="15">
        <v>0.12281576372069999</v>
      </c>
      <c r="L202" s="15">
        <v>0.224148575701</v>
      </c>
      <c r="M202" s="15">
        <v>0.2481927539289</v>
      </c>
      <c r="N202" s="15">
        <v>9.9567010479160001E-2</v>
      </c>
      <c r="O202" s="15">
        <v>0.19411717444000001</v>
      </c>
      <c r="Q202" s="15">
        <v>0.15861762681149999</v>
      </c>
      <c r="R202" s="15">
        <v>9.3200586843560002E-2</v>
      </c>
      <c r="S202" s="15">
        <v>0.20106684890929999</v>
      </c>
      <c r="T202" s="15">
        <v>0.16119963763879999</v>
      </c>
      <c r="U202" s="15">
        <v>0.21157912491069999</v>
      </c>
      <c r="V202" s="15">
        <v>0.36117301858810003</v>
      </c>
      <c r="W202" s="15">
        <v>0.14991017430680001</v>
      </c>
      <c r="X202" s="15">
        <v>0.21166386836910001</v>
      </c>
      <c r="Y202" s="15">
        <v>0.17715600584419999</v>
      </c>
      <c r="Z202" s="15">
        <v>0.17817985315679999</v>
      </c>
      <c r="AA202" s="15">
        <v>0.1965761658414</v>
      </c>
      <c r="AB202" s="15">
        <v>7.6908807167529999E-2</v>
      </c>
    </row>
    <row r="203" spans="2:28" x14ac:dyDescent="0.35">
      <c r="B203" s="7" t="s">
        <v>136</v>
      </c>
      <c r="C203" s="15">
        <v>0.46432807749170002</v>
      </c>
      <c r="D203" s="15">
        <v>0.1834597995127</v>
      </c>
      <c r="E203" s="15">
        <v>0.41927416157480002</v>
      </c>
      <c r="F203" s="15">
        <v>0.47822008358700002</v>
      </c>
      <c r="G203" s="15">
        <v>0.55502233956619995</v>
      </c>
      <c r="I203" s="15">
        <v>0.43336855870230001</v>
      </c>
      <c r="J203" s="15">
        <v>0.51841445630240002</v>
      </c>
      <c r="K203" s="15">
        <v>0.54543450762900003</v>
      </c>
      <c r="L203" s="15">
        <v>0.53531245983069997</v>
      </c>
      <c r="M203" s="15">
        <v>0.31235552449640003</v>
      </c>
      <c r="N203" s="15">
        <v>0.50199538003730004</v>
      </c>
      <c r="O203" s="15">
        <v>0.40251576230710001</v>
      </c>
      <c r="Q203" s="15">
        <v>0.47569632196619999</v>
      </c>
      <c r="R203" s="15">
        <v>0.44155334727720003</v>
      </c>
      <c r="S203" s="15">
        <v>0.56353716919749997</v>
      </c>
      <c r="T203" s="15">
        <v>0.45152480182170002</v>
      </c>
      <c r="U203" s="15">
        <v>0.52586928161049995</v>
      </c>
      <c r="V203" s="15">
        <v>0</v>
      </c>
      <c r="W203" s="15">
        <v>0.39267884410699999</v>
      </c>
      <c r="X203" s="15">
        <v>0.36489292190619999</v>
      </c>
      <c r="Y203" s="15">
        <v>0.49196185714439999</v>
      </c>
      <c r="Z203" s="15">
        <v>0.58958677536670001</v>
      </c>
      <c r="AA203" s="15">
        <v>0.4505379203298</v>
      </c>
      <c r="AB203" s="15">
        <v>0.39742971421149997</v>
      </c>
    </row>
    <row r="204" spans="2:28" ht="29" x14ac:dyDescent="0.35">
      <c r="B204" s="7" t="s">
        <v>137</v>
      </c>
      <c r="C204" s="15">
        <v>0.43490132291709999</v>
      </c>
      <c r="D204" s="15">
        <v>0.169400935522</v>
      </c>
      <c r="E204" s="15">
        <v>0.2491978305142</v>
      </c>
      <c r="F204" s="15">
        <v>0.51770020093839997</v>
      </c>
      <c r="G204" s="15">
        <v>0.544142419509</v>
      </c>
      <c r="I204" s="15">
        <v>0.31400913377349998</v>
      </c>
      <c r="J204" s="15">
        <v>0.4138038237426</v>
      </c>
      <c r="K204" s="15">
        <v>0.52384248334600003</v>
      </c>
      <c r="L204" s="15">
        <v>0.61700883513240001</v>
      </c>
      <c r="M204" s="15">
        <v>0.32694593455190002</v>
      </c>
      <c r="N204" s="15">
        <v>0.37699010605639999</v>
      </c>
      <c r="O204" s="15">
        <v>0.383693469121</v>
      </c>
      <c r="Q204" s="15">
        <v>0.52509084269700002</v>
      </c>
      <c r="R204" s="15">
        <v>0.31025041937940001</v>
      </c>
      <c r="S204" s="15">
        <v>0.44743373469269998</v>
      </c>
      <c r="T204" s="15">
        <v>0.38791732690129999</v>
      </c>
      <c r="U204" s="15">
        <v>0.40201313302109998</v>
      </c>
      <c r="V204" s="15">
        <v>0</v>
      </c>
      <c r="W204" s="15">
        <v>0.4760815809624</v>
      </c>
      <c r="X204" s="15">
        <v>0.4089680621649</v>
      </c>
      <c r="Y204" s="15">
        <v>0.53856101318149996</v>
      </c>
      <c r="Z204" s="15">
        <v>0.50094928478400003</v>
      </c>
      <c r="AA204" s="15">
        <v>0.47457613871929999</v>
      </c>
      <c r="AB204" s="15">
        <v>0.46159182604229998</v>
      </c>
    </row>
    <row r="205" spans="2:28" ht="29" x14ac:dyDescent="0.35">
      <c r="B205" s="7" t="s">
        <v>138</v>
      </c>
      <c r="C205" s="15">
        <v>0.4131305224024</v>
      </c>
      <c r="D205" s="15">
        <v>0.39035304237559998</v>
      </c>
      <c r="E205" s="15">
        <v>0.2870712010448</v>
      </c>
      <c r="F205" s="15">
        <v>0.45486076078510002</v>
      </c>
      <c r="G205" s="15">
        <v>0.44631739291419997</v>
      </c>
      <c r="I205" s="15">
        <v>0.35269649099830003</v>
      </c>
      <c r="J205" s="15">
        <v>0.31001647993179998</v>
      </c>
      <c r="K205" s="15">
        <v>0.48821367577489999</v>
      </c>
      <c r="L205" s="15">
        <v>0.46252154641139998</v>
      </c>
      <c r="M205" s="15">
        <v>0.4190100773357</v>
      </c>
      <c r="N205" s="15">
        <v>0.31811747841060001</v>
      </c>
      <c r="O205" s="15">
        <v>0.41104913565579998</v>
      </c>
      <c r="Q205" s="15">
        <v>0.34705352158730002</v>
      </c>
      <c r="R205" s="15">
        <v>0.3648616461352</v>
      </c>
      <c r="S205" s="15">
        <v>0.46160332870330001</v>
      </c>
      <c r="T205" s="15">
        <v>0.32242084945529997</v>
      </c>
      <c r="U205" s="15">
        <v>0.38751042031089999</v>
      </c>
      <c r="V205" s="15">
        <v>0.63475006973199999</v>
      </c>
      <c r="W205" s="15">
        <v>0.30797427069950001</v>
      </c>
      <c r="X205" s="15">
        <v>0.54790998346410003</v>
      </c>
      <c r="Y205" s="15">
        <v>0.27719700095869998</v>
      </c>
      <c r="Z205" s="15">
        <v>0.37393068280230002</v>
      </c>
      <c r="AA205" s="15">
        <v>0.41641482210679998</v>
      </c>
      <c r="AB205" s="15">
        <v>0.43602310083250001</v>
      </c>
    </row>
    <row r="206" spans="2:28" ht="29" x14ac:dyDescent="0.35">
      <c r="B206" s="7" t="s">
        <v>139</v>
      </c>
      <c r="C206" s="15">
        <v>0.46704039253590002</v>
      </c>
      <c r="D206" s="15">
        <v>0.27313851977429998</v>
      </c>
      <c r="E206" s="15">
        <v>0.41976963539000001</v>
      </c>
      <c r="F206" s="15">
        <v>0.3356490464295</v>
      </c>
      <c r="G206" s="15">
        <v>0.57719760070170001</v>
      </c>
      <c r="I206" s="15">
        <v>0.43747353863159999</v>
      </c>
      <c r="J206" s="15">
        <v>0.54412715660379996</v>
      </c>
      <c r="K206" s="15">
        <v>0.55384384105079998</v>
      </c>
      <c r="L206" s="15">
        <v>0.54815451076849997</v>
      </c>
      <c r="M206" s="15">
        <v>0.30085305914150001</v>
      </c>
      <c r="N206" s="15">
        <v>0.52904136319570005</v>
      </c>
      <c r="O206" s="15">
        <v>0.3863966026913</v>
      </c>
      <c r="Q206" s="15">
        <v>0.39596933797400002</v>
      </c>
      <c r="R206" s="15">
        <v>0.48043364637149999</v>
      </c>
      <c r="S206" s="15">
        <v>0.47512997721580003</v>
      </c>
      <c r="T206" s="15">
        <v>0.62860797461609996</v>
      </c>
      <c r="U206" s="15">
        <v>0.45289657253499999</v>
      </c>
      <c r="V206" s="15">
        <v>0.27357705114390002</v>
      </c>
      <c r="W206" s="15">
        <v>0.44869064223529997</v>
      </c>
      <c r="X206" s="15">
        <v>0.43072354652450001</v>
      </c>
      <c r="Y206" s="15">
        <v>0.53847757564529997</v>
      </c>
      <c r="Z206" s="15">
        <v>0.42740232176289999</v>
      </c>
      <c r="AA206" s="15">
        <v>0.4742835701143</v>
      </c>
      <c r="AB206" s="15">
        <v>0.52552249558380004</v>
      </c>
    </row>
    <row r="207" spans="2:28" ht="29" x14ac:dyDescent="0.35">
      <c r="B207" s="7" t="s">
        <v>140</v>
      </c>
      <c r="C207" s="15">
        <v>0.40848131751729999</v>
      </c>
      <c r="D207" s="15">
        <v>0.2401959433385</v>
      </c>
      <c r="E207" s="15">
        <v>0.3073197497356</v>
      </c>
      <c r="F207" s="15">
        <v>0.408777597755</v>
      </c>
      <c r="G207" s="15">
        <v>0.4883137109556</v>
      </c>
      <c r="I207" s="15">
        <v>0.26919532142820002</v>
      </c>
      <c r="J207" s="15">
        <v>0.52903683343980001</v>
      </c>
      <c r="K207" s="15">
        <v>0.47545735935920003</v>
      </c>
      <c r="L207" s="15">
        <v>0.45591847317099998</v>
      </c>
      <c r="M207" s="15">
        <v>0.36168560953709999</v>
      </c>
      <c r="N207" s="15">
        <v>0.51538898751060003</v>
      </c>
      <c r="O207" s="15">
        <v>0.32353163343230001</v>
      </c>
      <c r="Q207" s="15">
        <v>0.37632164875160001</v>
      </c>
      <c r="R207" s="15">
        <v>0.31813514863210002</v>
      </c>
      <c r="S207" s="15">
        <v>0.5456215096232</v>
      </c>
      <c r="T207" s="15">
        <v>0.3063622197302</v>
      </c>
      <c r="U207" s="15">
        <v>0.33614163803949998</v>
      </c>
      <c r="V207" s="15">
        <v>0.36524993026800001</v>
      </c>
      <c r="W207" s="15">
        <v>0.27080207396939998</v>
      </c>
      <c r="X207" s="15">
        <v>0.35812373192480002</v>
      </c>
      <c r="Y207" s="15">
        <v>0.39971220009359998</v>
      </c>
      <c r="Z207" s="15">
        <v>0.28551105065069998</v>
      </c>
      <c r="AA207" s="15">
        <v>0.45111778454090001</v>
      </c>
      <c r="AB207" s="15">
        <v>0.60243130275129997</v>
      </c>
    </row>
    <row r="208" spans="2:28" x14ac:dyDescent="0.35">
      <c r="B208" s="7" t="s">
        <v>59</v>
      </c>
      <c r="C208" s="15">
        <v>6.8454260140159998E-2</v>
      </c>
      <c r="D208" s="15">
        <v>0.20150289385369999</v>
      </c>
      <c r="E208" s="15">
        <v>0.12869190550199999</v>
      </c>
      <c r="F208" s="15">
        <v>3.025107615912E-2</v>
      </c>
      <c r="G208" s="15">
        <v>2.2929156229830001E-2</v>
      </c>
      <c r="I208" s="15">
        <v>0.1046637999913</v>
      </c>
      <c r="J208" s="15">
        <v>2.3786851724390001E-2</v>
      </c>
      <c r="K208" s="15">
        <v>6.5127568787009996E-2</v>
      </c>
      <c r="L208" s="15">
        <v>1.8814696596960001E-2</v>
      </c>
      <c r="M208" s="15">
        <v>5.9533667717030003E-2</v>
      </c>
      <c r="N208" s="15">
        <v>7.8043540442100004E-2</v>
      </c>
      <c r="O208" s="15">
        <v>9.5181271961830002E-2</v>
      </c>
      <c r="Q208" s="15">
        <v>7.9333401660609995E-2</v>
      </c>
      <c r="R208" s="15">
        <v>0.1705301379851</v>
      </c>
      <c r="S208" s="15">
        <v>3.8641728464259999E-2</v>
      </c>
      <c r="T208" s="15">
        <v>6.4679616514789998E-2</v>
      </c>
      <c r="U208" s="15">
        <v>2.8952695433530001E-2</v>
      </c>
      <c r="V208" s="15">
        <v>0</v>
      </c>
      <c r="W208" s="15">
        <v>0.16831028452810001</v>
      </c>
      <c r="X208" s="15">
        <v>7.9853974301679995E-2</v>
      </c>
      <c r="Y208" s="15">
        <v>5.390751841824E-2</v>
      </c>
      <c r="Z208" s="15">
        <v>0</v>
      </c>
      <c r="AA208" s="15">
        <v>8.659026194859E-2</v>
      </c>
      <c r="AB208" s="15">
        <v>0</v>
      </c>
    </row>
    <row r="209" spans="2:28" x14ac:dyDescent="0.35">
      <c r="B209" s="7" t="s">
        <v>119</v>
      </c>
      <c r="C209" s="15">
        <v>6.4647930779399999E-3</v>
      </c>
      <c r="D209" s="15">
        <v>0</v>
      </c>
      <c r="E209" s="15">
        <v>1.154137254949E-2</v>
      </c>
      <c r="F209" s="15">
        <v>0</v>
      </c>
      <c r="G209" s="15">
        <v>8.6965783702169994E-3</v>
      </c>
      <c r="I209" s="15">
        <v>0</v>
      </c>
      <c r="J209" s="15">
        <v>2.101848424217E-2</v>
      </c>
      <c r="K209" s="15">
        <v>0</v>
      </c>
      <c r="L209" s="15">
        <v>0</v>
      </c>
      <c r="M209" s="15">
        <v>0</v>
      </c>
      <c r="N209" s="15">
        <v>0</v>
      </c>
      <c r="O209" s="15">
        <v>1.553810252401E-2</v>
      </c>
      <c r="Q209" s="15">
        <v>0</v>
      </c>
      <c r="R209" s="15">
        <v>0</v>
      </c>
      <c r="S209" s="15">
        <v>0</v>
      </c>
      <c r="T209" s="15">
        <v>0</v>
      </c>
      <c r="U209" s="15">
        <v>2.1930744080330002E-2</v>
      </c>
      <c r="V209" s="15">
        <v>0</v>
      </c>
      <c r="W209" s="15">
        <v>0</v>
      </c>
      <c r="X209" s="15">
        <v>0</v>
      </c>
      <c r="Y209" s="15">
        <v>0</v>
      </c>
      <c r="Z209" s="15">
        <v>0</v>
      </c>
      <c r="AA209" s="15">
        <v>2.290720958481E-2</v>
      </c>
      <c r="AB209" s="15">
        <v>3.8454403583759997E-2</v>
      </c>
    </row>
    <row r="211" spans="2:28" ht="43.5" x14ac:dyDescent="0.35">
      <c r="B211" s="14" t="s">
        <v>141</v>
      </c>
    </row>
    <row r="212" spans="2:28" x14ac:dyDescent="0.35">
      <c r="B212" s="14" t="s">
        <v>12</v>
      </c>
    </row>
    <row r="213" spans="2:28" x14ac:dyDescent="0.35">
      <c r="B213" s="7" t="s">
        <v>121</v>
      </c>
      <c r="C213" s="15">
        <v>0.23183008979190001</v>
      </c>
      <c r="D213" s="15">
        <v>0.3167288627048</v>
      </c>
      <c r="E213" s="15">
        <v>0.20646648265119999</v>
      </c>
      <c r="F213" s="15">
        <v>0.20692422700159999</v>
      </c>
      <c r="G213" s="15">
        <v>0.21484311691890001</v>
      </c>
      <c r="I213" s="15">
        <v>0.410178714665</v>
      </c>
      <c r="J213" s="15">
        <v>0.20857383415479999</v>
      </c>
      <c r="K213" s="15">
        <v>0.21497613022299999</v>
      </c>
      <c r="L213" s="15">
        <v>0.1777547331713</v>
      </c>
      <c r="M213" s="15">
        <v>0.17002972509149999</v>
      </c>
      <c r="N213" s="15">
        <v>0.22508598354180001</v>
      </c>
      <c r="O213" s="15">
        <v>0.23649079438609999</v>
      </c>
      <c r="Q213" s="15">
        <v>0.22169612730480001</v>
      </c>
      <c r="R213" s="15">
        <v>0.17682065440600001</v>
      </c>
      <c r="S213" s="15">
        <v>0.22445600322850001</v>
      </c>
      <c r="T213" s="15">
        <v>0.19794490727969999</v>
      </c>
      <c r="U213" s="15">
        <v>0.21673637712759999</v>
      </c>
      <c r="V213" s="15">
        <v>0.1668340183158</v>
      </c>
      <c r="W213" s="15">
        <v>0.27264781016810002</v>
      </c>
      <c r="X213" s="15">
        <v>0.3301227356018</v>
      </c>
      <c r="Y213" s="15">
        <v>0.17676314812079999</v>
      </c>
      <c r="Z213" s="15">
        <v>9.4048333303930004E-2</v>
      </c>
      <c r="AA213" s="15">
        <v>0.29378577116339999</v>
      </c>
      <c r="AB213" s="15">
        <v>0.2254983031201</v>
      </c>
    </row>
    <row r="214" spans="2:28" ht="29" x14ac:dyDescent="0.35">
      <c r="B214" s="7" t="s">
        <v>122</v>
      </c>
      <c r="C214" s="15">
        <v>0.24818691506109999</v>
      </c>
      <c r="D214" s="15">
        <v>0.1546416733514</v>
      </c>
      <c r="E214" s="15">
        <v>0.22586614235210001</v>
      </c>
      <c r="F214" s="15">
        <v>0.28894229418579997</v>
      </c>
      <c r="G214" s="15">
        <v>0.28240856736440001</v>
      </c>
      <c r="I214" s="15">
        <v>0.1383387160647</v>
      </c>
      <c r="J214" s="15">
        <v>0.29862271547469998</v>
      </c>
      <c r="K214" s="15">
        <v>0.30695634794679999</v>
      </c>
      <c r="L214" s="15">
        <v>0.31350728972370001</v>
      </c>
      <c r="M214" s="15">
        <v>0.1233811482466</v>
      </c>
      <c r="N214" s="15">
        <v>0.29469555879140003</v>
      </c>
      <c r="O214" s="15">
        <v>0.22908524393009999</v>
      </c>
      <c r="Q214" s="15">
        <v>0.20634323315479999</v>
      </c>
      <c r="R214" s="15">
        <v>0.33585273986960001</v>
      </c>
      <c r="S214" s="15">
        <v>0.22184767007879999</v>
      </c>
      <c r="T214" s="15">
        <v>0.11136600511359999</v>
      </c>
      <c r="U214" s="15">
        <v>0.22736366635659999</v>
      </c>
      <c r="V214" s="15">
        <v>0.1674369947348</v>
      </c>
      <c r="W214" s="15">
        <v>0.19293425759720001</v>
      </c>
      <c r="X214" s="15">
        <v>0.26505209665599999</v>
      </c>
      <c r="Y214" s="15">
        <v>0.3588605860065</v>
      </c>
      <c r="Z214" s="15">
        <v>0.2027867606723</v>
      </c>
      <c r="AA214" s="15">
        <v>0.2477227048442</v>
      </c>
      <c r="AB214" s="15">
        <v>0.25224701016459999</v>
      </c>
    </row>
    <row r="215" spans="2:28" ht="29" x14ac:dyDescent="0.35">
      <c r="B215" s="7" t="s">
        <v>123</v>
      </c>
      <c r="C215" s="15">
        <v>0.30072792245930002</v>
      </c>
      <c r="D215" s="15">
        <v>0.1660289327351</v>
      </c>
      <c r="E215" s="15">
        <v>0.32760865534709999</v>
      </c>
      <c r="F215" s="15">
        <v>0.29190152832909999</v>
      </c>
      <c r="G215" s="15">
        <v>0.34909015391530002</v>
      </c>
      <c r="I215" s="15">
        <v>0.26337391095320001</v>
      </c>
      <c r="J215" s="15">
        <v>0.31417851367420002</v>
      </c>
      <c r="K215" s="15">
        <v>0.37225078226070002</v>
      </c>
      <c r="L215" s="15">
        <v>0.35562969689489998</v>
      </c>
      <c r="M215" s="15">
        <v>0.205589889109</v>
      </c>
      <c r="N215" s="15">
        <v>0.24635942250240001</v>
      </c>
      <c r="O215" s="15">
        <v>0.29163645777609998</v>
      </c>
      <c r="Q215" s="15">
        <v>0.259836933361</v>
      </c>
      <c r="R215" s="15">
        <v>0.34073068211430002</v>
      </c>
      <c r="S215" s="15">
        <v>0.38239134355120002</v>
      </c>
      <c r="T215" s="15">
        <v>0.295842974679</v>
      </c>
      <c r="U215" s="15">
        <v>0.31087202408550002</v>
      </c>
      <c r="V215" s="15">
        <v>0</v>
      </c>
      <c r="W215" s="15">
        <v>0.21296742349950001</v>
      </c>
      <c r="X215" s="15">
        <v>0.31915375003329999</v>
      </c>
      <c r="Y215" s="15">
        <v>0.417794448283</v>
      </c>
      <c r="Z215" s="15">
        <v>0.15584741879569999</v>
      </c>
      <c r="AA215" s="15">
        <v>0.24714617198200001</v>
      </c>
      <c r="AB215" s="15">
        <v>0.19804104241500001</v>
      </c>
    </row>
    <row r="216" spans="2:28" ht="43.5" x14ac:dyDescent="0.35">
      <c r="B216" s="7" t="s">
        <v>124</v>
      </c>
      <c r="C216" s="15">
        <v>0.19412667966</v>
      </c>
      <c r="D216" s="15">
        <v>0.1366296753996</v>
      </c>
      <c r="E216" s="15">
        <v>0.17921510836339999</v>
      </c>
      <c r="F216" s="15">
        <v>0.2152020618404</v>
      </c>
      <c r="G216" s="15">
        <v>0.21695840278719999</v>
      </c>
      <c r="I216" s="15">
        <v>8.7442721609730004E-2</v>
      </c>
      <c r="J216" s="15">
        <v>0.1944852500099</v>
      </c>
      <c r="K216" s="15">
        <v>0.20787493924389999</v>
      </c>
      <c r="L216" s="15">
        <v>0.3151364951233</v>
      </c>
      <c r="M216" s="15">
        <v>0.16729571042310001</v>
      </c>
      <c r="N216" s="15">
        <v>0.1682933931186</v>
      </c>
      <c r="O216" s="15">
        <v>0.19122107950299999</v>
      </c>
      <c r="Q216" s="15">
        <v>0.12196098701660001</v>
      </c>
      <c r="R216" s="15">
        <v>0.14042745276560001</v>
      </c>
      <c r="S216" s="15">
        <v>0.19844896284249999</v>
      </c>
      <c r="T216" s="15">
        <v>0.1231036997832</v>
      </c>
      <c r="U216" s="15">
        <v>0.2333656645885</v>
      </c>
      <c r="V216" s="15">
        <v>0</v>
      </c>
      <c r="W216" s="15">
        <v>0.25981906930080001</v>
      </c>
      <c r="X216" s="15">
        <v>0.21637250245</v>
      </c>
      <c r="Y216" s="15">
        <v>0.29400764066860002</v>
      </c>
      <c r="Z216" s="15">
        <v>0.2027867606723</v>
      </c>
      <c r="AA216" s="15">
        <v>0.20103239757579999</v>
      </c>
      <c r="AB216" s="15">
        <v>0.12604209098050001</v>
      </c>
    </row>
    <row r="217" spans="2:28" x14ac:dyDescent="0.35">
      <c r="B217" s="7" t="s">
        <v>125</v>
      </c>
      <c r="C217" s="15">
        <v>0.2008687180257</v>
      </c>
      <c r="D217" s="15">
        <v>0.1727237181181</v>
      </c>
      <c r="E217" s="15">
        <v>0.2050309032175</v>
      </c>
      <c r="F217" s="15">
        <v>0.18601171842649999</v>
      </c>
      <c r="G217" s="15">
        <v>0.2158876030521</v>
      </c>
      <c r="I217" s="15">
        <v>0.26452669760500003</v>
      </c>
      <c r="J217" s="15">
        <v>0.22579913943339999</v>
      </c>
      <c r="K217" s="15">
        <v>0.21623113445639999</v>
      </c>
      <c r="L217" s="15">
        <v>0.25101288516170001</v>
      </c>
      <c r="M217" s="15">
        <v>0.19878136246059999</v>
      </c>
      <c r="N217" s="15">
        <v>0.1667321543966</v>
      </c>
      <c r="O217" s="15">
        <v>0.16228676296690001</v>
      </c>
      <c r="Q217" s="15">
        <v>0.2057811679771</v>
      </c>
      <c r="R217" s="15">
        <v>0.115905165654</v>
      </c>
      <c r="S217" s="15">
        <v>0.2422507070364</v>
      </c>
      <c r="T217" s="15">
        <v>0.2226593734566</v>
      </c>
      <c r="U217" s="15">
        <v>0.1998658093838</v>
      </c>
      <c r="V217" s="15">
        <v>0</v>
      </c>
      <c r="W217" s="15">
        <v>0.2328468592122</v>
      </c>
      <c r="X217" s="15">
        <v>0.1785959684847</v>
      </c>
      <c r="Y217" s="15">
        <v>0.22235842232469999</v>
      </c>
      <c r="Z217" s="15">
        <v>0.28163605125919999</v>
      </c>
      <c r="AA217" s="15">
        <v>0.18154477914139999</v>
      </c>
      <c r="AB217" s="15">
        <v>0.23375752068950001</v>
      </c>
    </row>
    <row r="218" spans="2:28" x14ac:dyDescent="0.35">
      <c r="B218" s="7" t="s">
        <v>126</v>
      </c>
      <c r="C218" s="15">
        <v>0.21232175948849999</v>
      </c>
      <c r="D218" s="15">
        <v>0.31600589807430002</v>
      </c>
      <c r="E218" s="15">
        <v>0.23303550073730001</v>
      </c>
      <c r="F218" s="15">
        <v>0.18138012726550001</v>
      </c>
      <c r="G218" s="15">
        <v>0.17124550541149999</v>
      </c>
      <c r="I218" s="15">
        <v>0.22458944136770001</v>
      </c>
      <c r="J218" s="15">
        <v>0.21357893140879999</v>
      </c>
      <c r="K218" s="15">
        <v>0.2033056869074</v>
      </c>
      <c r="L218" s="15">
        <v>0.1198316466646</v>
      </c>
      <c r="M218" s="15">
        <v>0.23687486097570001</v>
      </c>
      <c r="N218" s="15">
        <v>0.2364263625069</v>
      </c>
      <c r="O218" s="15">
        <v>0.2297192786533</v>
      </c>
      <c r="Q218" s="15">
        <v>0.2292897773475</v>
      </c>
      <c r="R218" s="15">
        <v>0.2073845686527</v>
      </c>
      <c r="S218" s="15">
        <v>0.18948312698129999</v>
      </c>
      <c r="T218" s="15">
        <v>0.22168830859550001</v>
      </c>
      <c r="U218" s="15">
        <v>0.2334259846592</v>
      </c>
      <c r="V218" s="15">
        <v>0</v>
      </c>
      <c r="W218" s="15">
        <v>0.1796140012338</v>
      </c>
      <c r="X218" s="15">
        <v>0.2218410880999</v>
      </c>
      <c r="Y218" s="15">
        <v>0.2285699020342</v>
      </c>
      <c r="Z218" s="15">
        <v>0.2804843903573</v>
      </c>
      <c r="AA218" s="15">
        <v>0.18206435594840001</v>
      </c>
      <c r="AB218" s="15">
        <v>0.28841143419339998</v>
      </c>
    </row>
    <row r="219" spans="2:28" x14ac:dyDescent="0.35">
      <c r="B219" s="7" t="s">
        <v>127</v>
      </c>
      <c r="C219" s="15">
        <v>0.19344987614699999</v>
      </c>
      <c r="D219" s="15">
        <v>0.2256676436491</v>
      </c>
      <c r="E219" s="15">
        <v>0.25205675883700002</v>
      </c>
      <c r="F219" s="15">
        <v>0.14382907045259999</v>
      </c>
      <c r="G219" s="15">
        <v>0.17332269421150001</v>
      </c>
      <c r="I219" s="15">
        <v>6.6473049800190004E-2</v>
      </c>
      <c r="J219" s="15">
        <v>0.16333383413999999</v>
      </c>
      <c r="K219" s="15">
        <v>0.217057430169</v>
      </c>
      <c r="L219" s="15">
        <v>0.24600584666379999</v>
      </c>
      <c r="M219" s="15">
        <v>0.1910075688042</v>
      </c>
      <c r="N219" s="15">
        <v>9.1196476121430003E-2</v>
      </c>
      <c r="O219" s="15">
        <v>0.23864157092419999</v>
      </c>
      <c r="Q219" s="15">
        <v>0.20603976086340001</v>
      </c>
      <c r="R219" s="15">
        <v>0.1462264209061</v>
      </c>
      <c r="S219" s="15">
        <v>0.14296101991080001</v>
      </c>
      <c r="T219" s="15">
        <v>0.34534454380329999</v>
      </c>
      <c r="U219" s="15">
        <v>0.33315414885310002</v>
      </c>
      <c r="V219" s="15">
        <v>0</v>
      </c>
      <c r="W219" s="15">
        <v>0.24672494758479999</v>
      </c>
      <c r="X219" s="15">
        <v>0.1619970291326</v>
      </c>
      <c r="Y219" s="15">
        <v>0.1567788542254</v>
      </c>
      <c r="Z219" s="15">
        <v>0.34175362392370001</v>
      </c>
      <c r="AA219" s="15">
        <v>0.18705922962820001</v>
      </c>
      <c r="AB219" s="15">
        <v>0.1802480587301</v>
      </c>
    </row>
    <row r="220" spans="2:28" ht="29" x14ac:dyDescent="0.35">
      <c r="B220" s="7" t="s">
        <v>128</v>
      </c>
      <c r="C220" s="15">
        <v>0.1874819899795</v>
      </c>
      <c r="D220" s="15">
        <v>0.13880465549339999</v>
      </c>
      <c r="E220" s="15">
        <v>0.16972979745450001</v>
      </c>
      <c r="F220" s="15">
        <v>0.26617986282950001</v>
      </c>
      <c r="G220" s="15">
        <v>0.18856467058000001</v>
      </c>
      <c r="I220" s="15">
        <v>0.1117823916352</v>
      </c>
      <c r="J220" s="15">
        <v>0.2858627900872</v>
      </c>
      <c r="K220" s="15">
        <v>0.1429409121147</v>
      </c>
      <c r="L220" s="15">
        <v>0.2234357825844</v>
      </c>
      <c r="M220" s="15">
        <v>0.27991433037629998</v>
      </c>
      <c r="N220" s="15">
        <v>7.2784437375349995E-2</v>
      </c>
      <c r="O220" s="15">
        <v>0.20384748065290001</v>
      </c>
      <c r="Q220" s="15">
        <v>9.9393750369640002E-2</v>
      </c>
      <c r="R220" s="15">
        <v>0.1344298690165</v>
      </c>
      <c r="S220" s="15">
        <v>0.19564306403109999</v>
      </c>
      <c r="T220" s="15">
        <v>0.25876564163720001</v>
      </c>
      <c r="U220" s="15">
        <v>0.28836881083729998</v>
      </c>
      <c r="V220" s="15">
        <v>0</v>
      </c>
      <c r="W220" s="15">
        <v>0.29354343512960002</v>
      </c>
      <c r="X220" s="15">
        <v>0.173212955462</v>
      </c>
      <c r="Y220" s="15">
        <v>0.27500989015909999</v>
      </c>
      <c r="Z220" s="15">
        <v>0.1089080769192</v>
      </c>
      <c r="AA220" s="15">
        <v>6.5314118563290002E-2</v>
      </c>
      <c r="AB220" s="15">
        <v>0.23385530039229999</v>
      </c>
    </row>
    <row r="221" spans="2:28" x14ac:dyDescent="0.35">
      <c r="B221" s="7" t="s">
        <v>129</v>
      </c>
      <c r="C221" s="15">
        <v>0.13364760105010001</v>
      </c>
      <c r="D221" s="15">
        <v>8.0818382854319998E-2</v>
      </c>
      <c r="E221" s="15">
        <v>0.17273719754200001</v>
      </c>
      <c r="F221" s="15">
        <v>0.1231009100879</v>
      </c>
      <c r="G221" s="15">
        <v>0.1436518143719</v>
      </c>
      <c r="I221" s="15">
        <v>0.1326637176113</v>
      </c>
      <c r="J221" s="15">
        <v>0.1802301240037</v>
      </c>
      <c r="K221" s="15">
        <v>7.2938994099279994E-2</v>
      </c>
      <c r="L221" s="15">
        <v>0.1554628672859</v>
      </c>
      <c r="M221" s="15">
        <v>8.0980421599810004E-2</v>
      </c>
      <c r="N221" s="15">
        <v>0.14227807177810001</v>
      </c>
      <c r="O221" s="15">
        <v>0.1604043030991</v>
      </c>
      <c r="Q221" s="15">
        <v>9.1717303294619995E-2</v>
      </c>
      <c r="R221" s="15">
        <v>0.1767241299499</v>
      </c>
      <c r="S221" s="15">
        <v>0.11666152812940001</v>
      </c>
      <c r="T221" s="15">
        <v>3.7077333041770001E-2</v>
      </c>
      <c r="U221" s="15">
        <v>0.133416411914</v>
      </c>
      <c r="V221" s="15">
        <v>0</v>
      </c>
      <c r="W221" s="15">
        <v>0.13332627538639999</v>
      </c>
      <c r="X221" s="15">
        <v>0.1295766290108</v>
      </c>
      <c r="Y221" s="15">
        <v>0.2020817317811</v>
      </c>
      <c r="Z221" s="15">
        <v>4.6939341876540003E-2</v>
      </c>
      <c r="AA221" s="15">
        <v>0.1119474697766</v>
      </c>
      <c r="AB221" s="15">
        <v>0.2429208513252</v>
      </c>
    </row>
    <row r="222" spans="2:28" ht="29" x14ac:dyDescent="0.35">
      <c r="B222" s="7" t="s">
        <v>131</v>
      </c>
      <c r="C222" s="15">
        <v>0.1780537447911</v>
      </c>
      <c r="D222" s="15">
        <v>0.20094479070349999</v>
      </c>
      <c r="E222" s="15">
        <v>0.21219854367390001</v>
      </c>
      <c r="F222" s="15">
        <v>0.19038061568539999</v>
      </c>
      <c r="G222" s="15">
        <v>0.15086903305499999</v>
      </c>
      <c r="I222" s="15">
        <v>0.21526223941</v>
      </c>
      <c r="J222" s="15">
        <v>0.16210285973720001</v>
      </c>
      <c r="K222" s="15">
        <v>0.1221350624476</v>
      </c>
      <c r="L222" s="15">
        <v>0.1198270138206</v>
      </c>
      <c r="M222" s="15">
        <v>0.21745755072289999</v>
      </c>
      <c r="N222" s="15">
        <v>0.10472757104990001</v>
      </c>
      <c r="O222" s="15">
        <v>0.23553438445030001</v>
      </c>
      <c r="Q222" s="15">
        <v>0.14521100350079999</v>
      </c>
      <c r="R222" s="15">
        <v>0.1097973333161</v>
      </c>
      <c r="S222" s="15">
        <v>0.17496595736000001</v>
      </c>
      <c r="T222" s="15">
        <v>8.6712908154390006E-2</v>
      </c>
      <c r="U222" s="15">
        <v>0.27192791589170001</v>
      </c>
      <c r="V222" s="15">
        <v>0.60982460925799997</v>
      </c>
      <c r="W222" s="15">
        <v>0.17349816990530001</v>
      </c>
      <c r="X222" s="15">
        <v>0.16205572258049999</v>
      </c>
      <c r="Y222" s="15">
        <v>0.1109620981058</v>
      </c>
      <c r="Z222" s="15">
        <v>0.2181554529401</v>
      </c>
      <c r="AA222" s="15">
        <v>0.1962296299672</v>
      </c>
      <c r="AB222" s="15">
        <v>0.1445315804556</v>
      </c>
    </row>
    <row r="223" spans="2:28" ht="29" x14ac:dyDescent="0.35">
      <c r="B223" s="7" t="s">
        <v>132</v>
      </c>
      <c r="C223" s="15">
        <v>0.14048686491449999</v>
      </c>
      <c r="D223" s="15">
        <v>0.109488502076</v>
      </c>
      <c r="E223" s="15">
        <v>0.17435936297980001</v>
      </c>
      <c r="F223" s="15">
        <v>0.2009059882483</v>
      </c>
      <c r="G223" s="15">
        <v>0.11982045384749999</v>
      </c>
      <c r="I223" s="15">
        <v>0.1770580400841</v>
      </c>
      <c r="J223" s="15">
        <v>8.1516350498949994E-2</v>
      </c>
      <c r="K223" s="15">
        <v>0.16099119501219999</v>
      </c>
      <c r="L223" s="15">
        <v>6.5988421699109998E-2</v>
      </c>
      <c r="M223" s="15">
        <v>6.3029330182540005E-2</v>
      </c>
      <c r="N223" s="15">
        <v>9.8769639238719995E-2</v>
      </c>
      <c r="O223" s="15">
        <v>0.19471226080869999</v>
      </c>
      <c r="Q223" s="15">
        <v>0.14486961358219999</v>
      </c>
      <c r="R223" s="15">
        <v>4.8639185569590002E-2</v>
      </c>
      <c r="S223" s="15">
        <v>0.1284399531923</v>
      </c>
      <c r="T223" s="15">
        <v>0.12365623520790001</v>
      </c>
      <c r="U223" s="15">
        <v>0.16666755453259999</v>
      </c>
      <c r="V223" s="15">
        <v>0.22025219493500001</v>
      </c>
      <c r="W223" s="15">
        <v>9.3259943581779997E-2</v>
      </c>
      <c r="X223" s="15">
        <v>0.15667270955769999</v>
      </c>
      <c r="Y223" s="15">
        <v>0.16989596038230001</v>
      </c>
      <c r="Z223" s="15">
        <v>0.26579429629290002</v>
      </c>
      <c r="AA223" s="15">
        <v>0.15408854987189999</v>
      </c>
      <c r="AB223" s="15">
        <v>0.12644525766219999</v>
      </c>
    </row>
    <row r="224" spans="2:28" x14ac:dyDescent="0.35">
      <c r="B224" s="7" t="s">
        <v>59</v>
      </c>
      <c r="C224" s="15">
        <v>0.15138277914869999</v>
      </c>
      <c r="D224" s="15">
        <v>0.14863735616750001</v>
      </c>
      <c r="E224" s="15">
        <v>7.9709223290180001E-2</v>
      </c>
      <c r="F224" s="15">
        <v>0.131211585656</v>
      </c>
      <c r="G224" s="15">
        <v>0.18768163313280001</v>
      </c>
      <c r="I224" s="15">
        <v>0.1126903747444</v>
      </c>
      <c r="J224" s="15">
        <v>0.10759288570599999</v>
      </c>
      <c r="K224" s="15">
        <v>0.18216592043159999</v>
      </c>
      <c r="L224" s="15">
        <v>0.1625812635019</v>
      </c>
      <c r="M224" s="15">
        <v>0.28228453308290002</v>
      </c>
      <c r="N224" s="15">
        <v>0.2339312157407</v>
      </c>
      <c r="O224" s="15">
        <v>9.0652470121699996E-2</v>
      </c>
      <c r="Q224" s="15">
        <v>0.1757960771414</v>
      </c>
      <c r="R224" s="15">
        <v>9.772780317865E-2</v>
      </c>
      <c r="S224" s="15">
        <v>0.14858606442960001</v>
      </c>
      <c r="T224" s="15">
        <v>0.19794490727969999</v>
      </c>
      <c r="U224" s="15">
        <v>0.2003356104505</v>
      </c>
      <c r="V224" s="15">
        <v>0.2227383960072</v>
      </c>
      <c r="W224" s="15">
        <v>0.16682450656780001</v>
      </c>
      <c r="X224" s="15">
        <v>0.1458161757957</v>
      </c>
      <c r="Y224" s="15">
        <v>0.12415011899510001</v>
      </c>
      <c r="Z224" s="15">
        <v>0.15671656982279999</v>
      </c>
      <c r="AA224" s="15">
        <v>0.19196966137890001</v>
      </c>
      <c r="AB224" s="15">
        <v>8.1260061773040002E-2</v>
      </c>
    </row>
    <row r="225" spans="2:28" x14ac:dyDescent="0.35">
      <c r="B225" s="7" t="s">
        <v>119</v>
      </c>
      <c r="C225" s="15">
        <v>6.6012849600770003E-3</v>
      </c>
      <c r="D225" s="15">
        <v>0</v>
      </c>
      <c r="E225" s="15">
        <v>0</v>
      </c>
      <c r="F225" s="15">
        <v>1.954557865368E-2</v>
      </c>
      <c r="G225" s="15">
        <v>7.6547118449240004E-3</v>
      </c>
      <c r="I225" s="15">
        <v>0</v>
      </c>
      <c r="J225" s="15">
        <v>2.9785909211089999E-2</v>
      </c>
      <c r="K225" s="15">
        <v>0</v>
      </c>
      <c r="L225" s="15">
        <v>0</v>
      </c>
      <c r="M225" s="15">
        <v>2.0887823591210001E-2</v>
      </c>
      <c r="N225" s="15">
        <v>0</v>
      </c>
      <c r="O225" s="15">
        <v>5.805216287555E-3</v>
      </c>
      <c r="Q225" s="15">
        <v>0</v>
      </c>
      <c r="R225" s="15">
        <v>0</v>
      </c>
      <c r="S225" s="15">
        <v>8.7511262062779996E-3</v>
      </c>
      <c r="T225" s="15">
        <v>0</v>
      </c>
      <c r="U225" s="15">
        <v>0</v>
      </c>
      <c r="V225" s="15">
        <v>0</v>
      </c>
      <c r="W225" s="15">
        <v>0</v>
      </c>
      <c r="X225" s="15">
        <v>0</v>
      </c>
      <c r="Y225" s="15">
        <v>0</v>
      </c>
      <c r="Z225" s="15">
        <v>4.7108991427390001E-2</v>
      </c>
      <c r="AA225" s="15">
        <v>1.408083208984E-2</v>
      </c>
      <c r="AB225" s="15">
        <v>2.7054094023400001E-2</v>
      </c>
    </row>
    <row r="227" spans="2:28" ht="101.5" x14ac:dyDescent="0.35">
      <c r="B227" s="14" t="s">
        <v>142</v>
      </c>
    </row>
    <row r="228" spans="2:28" x14ac:dyDescent="0.35">
      <c r="B228" s="14" t="s">
        <v>12</v>
      </c>
    </row>
    <row r="229" spans="2:28" x14ac:dyDescent="0.35">
      <c r="B229" s="7" t="s">
        <v>61</v>
      </c>
      <c r="C229" s="15">
        <v>3.2991856460220001E-2</v>
      </c>
      <c r="D229" s="15">
        <v>6.5177956948879998E-2</v>
      </c>
      <c r="E229" s="15">
        <v>6.6142969357180004E-2</v>
      </c>
      <c r="F229" s="15">
        <v>7.2078475110180003E-3</v>
      </c>
      <c r="G229" s="15">
        <v>1.503229274248E-2</v>
      </c>
      <c r="I229" s="15">
        <v>8.5443573326900002E-2</v>
      </c>
      <c r="J229" s="15">
        <v>1.1968507150879999E-2</v>
      </c>
      <c r="K229" s="15">
        <v>2.7125934130260002E-2</v>
      </c>
      <c r="L229" s="15">
        <v>1.769447887555E-2</v>
      </c>
      <c r="M229" s="15">
        <v>1.8866650893989999E-2</v>
      </c>
      <c r="N229" s="15">
        <v>4.6296786786349998E-2</v>
      </c>
      <c r="O229" s="15">
        <v>3.28266784107E-2</v>
      </c>
      <c r="Q229" s="15">
        <v>2.2908626565569998E-2</v>
      </c>
      <c r="R229" s="15">
        <v>4.2501033978369997E-2</v>
      </c>
      <c r="S229" s="15">
        <v>1.155312792046E-2</v>
      </c>
      <c r="T229" s="15">
        <v>0</v>
      </c>
      <c r="U229" s="15">
        <v>8.3287269248309995E-2</v>
      </c>
      <c r="V229" s="15">
        <v>0</v>
      </c>
      <c r="W229" s="15">
        <v>5.3492150882350001E-2</v>
      </c>
      <c r="X229" s="15">
        <v>4.312050083953E-2</v>
      </c>
      <c r="Y229" s="15">
        <v>2.5903376956739999E-2</v>
      </c>
      <c r="Z229" s="15">
        <v>0</v>
      </c>
      <c r="AA229" s="15">
        <v>3.2812307526939997E-2</v>
      </c>
      <c r="AB229" s="15">
        <v>2.7054094023400001E-2</v>
      </c>
    </row>
    <row r="230" spans="2:28" ht="29" x14ac:dyDescent="0.35">
      <c r="B230" s="7" t="s">
        <v>62</v>
      </c>
      <c r="C230" s="15">
        <v>0.1010816595459</v>
      </c>
      <c r="D230" s="15">
        <v>0.1806367674647</v>
      </c>
      <c r="E230" s="15">
        <v>0.13600717828549999</v>
      </c>
      <c r="F230" s="15">
        <v>6.9434706462339998E-2</v>
      </c>
      <c r="G230" s="15">
        <v>6.4649137399250003E-2</v>
      </c>
      <c r="I230" s="15">
        <v>0.1133420377164</v>
      </c>
      <c r="J230" s="15">
        <v>0.11303394753029999</v>
      </c>
      <c r="K230" s="15">
        <v>8.8996706753230008E-3</v>
      </c>
      <c r="L230" s="15">
        <v>6.8887809285820001E-2</v>
      </c>
      <c r="M230" s="15">
        <v>0.14461235909680001</v>
      </c>
      <c r="N230" s="15">
        <v>0.1362128224836</v>
      </c>
      <c r="O230" s="15">
        <v>0.13468062193329999</v>
      </c>
      <c r="Q230" s="15">
        <v>0.18347252421640001</v>
      </c>
      <c r="R230" s="15">
        <v>6.6957115887069998E-2</v>
      </c>
      <c r="S230" s="15">
        <v>5.5340387529730001E-2</v>
      </c>
      <c r="T230" s="15">
        <v>0.18502950499010001</v>
      </c>
      <c r="U230" s="15">
        <v>9.9728164193889995E-2</v>
      </c>
      <c r="V230" s="15">
        <v>0.2227383960072</v>
      </c>
      <c r="W230" s="15">
        <v>7.9641148113110002E-2</v>
      </c>
      <c r="X230" s="15">
        <v>0.12951793556290001</v>
      </c>
      <c r="Y230" s="15">
        <v>5.9004777008979999E-2</v>
      </c>
      <c r="Z230" s="15">
        <v>6.2668236518899995E-2</v>
      </c>
      <c r="AA230" s="15">
        <v>0.1171176899308</v>
      </c>
      <c r="AB230" s="15">
        <v>0.13470447523160001</v>
      </c>
    </row>
    <row r="231" spans="2:28" ht="43.5" x14ac:dyDescent="0.35">
      <c r="B231" s="7" t="s">
        <v>66</v>
      </c>
      <c r="C231" s="15">
        <v>0.27373019191190001</v>
      </c>
      <c r="D231" s="15">
        <v>7.6659056007419998E-2</v>
      </c>
      <c r="E231" s="15">
        <v>0.19579407385059999</v>
      </c>
      <c r="F231" s="15">
        <v>0.2819813967243</v>
      </c>
      <c r="G231" s="15">
        <v>0.38395231520630002</v>
      </c>
      <c r="I231" s="15">
        <v>0.1830287457716</v>
      </c>
      <c r="J231" s="15">
        <v>0.35682441669050002</v>
      </c>
      <c r="K231" s="15">
        <v>0.394619053868</v>
      </c>
      <c r="L231" s="15">
        <v>0.41494604201129998</v>
      </c>
      <c r="M231" s="15">
        <v>0.17638691838209999</v>
      </c>
      <c r="N231" s="15">
        <v>0.2047520549463</v>
      </c>
      <c r="O231" s="15">
        <v>0.20784253388820001</v>
      </c>
      <c r="Q231" s="15">
        <v>0.2365869168768</v>
      </c>
      <c r="R231" s="15">
        <v>0.16447814602079999</v>
      </c>
      <c r="S231" s="15">
        <v>0.39951015593189998</v>
      </c>
      <c r="T231" s="15">
        <v>0.33396400935249998</v>
      </c>
      <c r="U231" s="15">
        <v>0.27784196994749999</v>
      </c>
      <c r="V231" s="15">
        <v>0</v>
      </c>
      <c r="W231" s="15">
        <v>0.2132328043483</v>
      </c>
      <c r="X231" s="15">
        <v>0.2649934032081</v>
      </c>
      <c r="Y231" s="15">
        <v>0.28754220301950001</v>
      </c>
      <c r="Z231" s="15">
        <v>0.2968350939762</v>
      </c>
      <c r="AA231" s="15">
        <v>0.29010035112979998</v>
      </c>
      <c r="AB231" s="15">
        <v>0.21653053188999999</v>
      </c>
    </row>
    <row r="232" spans="2:28" ht="58" x14ac:dyDescent="0.35">
      <c r="B232" s="7" t="s">
        <v>65</v>
      </c>
      <c r="C232" s="15">
        <v>0.28180862197529999</v>
      </c>
      <c r="D232" s="15">
        <v>0.2161712255954</v>
      </c>
      <c r="E232" s="15">
        <v>0.28954249689729999</v>
      </c>
      <c r="F232" s="15">
        <v>0.2904499835314</v>
      </c>
      <c r="G232" s="15">
        <v>0.30319001463700002</v>
      </c>
      <c r="I232" s="15">
        <v>0.21565213259079999</v>
      </c>
      <c r="J232" s="15">
        <v>0.21979906059509999</v>
      </c>
      <c r="K232" s="15">
        <v>0.30530146116899998</v>
      </c>
      <c r="L232" s="15">
        <v>0.3179739607257</v>
      </c>
      <c r="M232" s="15">
        <v>0.3505482883835</v>
      </c>
      <c r="N232" s="15">
        <v>0.31309717556099997</v>
      </c>
      <c r="O232" s="15">
        <v>0.26323396787309999</v>
      </c>
      <c r="Q232" s="15">
        <v>0.259836933361</v>
      </c>
      <c r="R232" s="15">
        <v>0.35979318453600001</v>
      </c>
      <c r="S232" s="15">
        <v>0.26213209835899998</v>
      </c>
      <c r="T232" s="15">
        <v>0.2092640725129</v>
      </c>
      <c r="U232" s="15">
        <v>0.26649616706570001</v>
      </c>
      <c r="V232" s="15">
        <v>0.2227383960072</v>
      </c>
      <c r="W232" s="15">
        <v>0.29995780556320001</v>
      </c>
      <c r="X232" s="15">
        <v>0.24342953684839999</v>
      </c>
      <c r="Y232" s="15">
        <v>0.36628009101769998</v>
      </c>
      <c r="Z232" s="15">
        <v>0.25023505120139999</v>
      </c>
      <c r="AA232" s="15">
        <v>0.31264188498790002</v>
      </c>
      <c r="AB232" s="15">
        <v>0.2612147813947</v>
      </c>
    </row>
    <row r="233" spans="2:28" ht="58" x14ac:dyDescent="0.35">
      <c r="B233" s="7" t="s">
        <v>64</v>
      </c>
      <c r="C233" s="15">
        <v>0.1917439017598</v>
      </c>
      <c r="D233" s="15">
        <v>0.28411953046959998</v>
      </c>
      <c r="E233" s="15">
        <v>0.1258710597794</v>
      </c>
      <c r="F233" s="15">
        <v>0.2603938671105</v>
      </c>
      <c r="G233" s="15">
        <v>0.156534952551</v>
      </c>
      <c r="I233" s="15">
        <v>0.2296057900789</v>
      </c>
      <c r="J233" s="15">
        <v>0.19325176904370001</v>
      </c>
      <c r="K233" s="15">
        <v>0.2110123322138</v>
      </c>
      <c r="L233" s="15">
        <v>9.4280199143099999E-2</v>
      </c>
      <c r="M233" s="15">
        <v>0.2491421359621</v>
      </c>
      <c r="N233" s="15">
        <v>0.16241667672439999</v>
      </c>
      <c r="O233" s="15">
        <v>0.19492919573529999</v>
      </c>
      <c r="Q233" s="15">
        <v>0.22113406212709999</v>
      </c>
      <c r="R233" s="15">
        <v>0.2870674197616</v>
      </c>
      <c r="S233" s="15">
        <v>0.18700520524040001</v>
      </c>
      <c r="T233" s="15">
        <v>0.18502950499010001</v>
      </c>
      <c r="U233" s="15">
        <v>0.13369782046539999</v>
      </c>
      <c r="V233" s="15">
        <v>0.33427101305059997</v>
      </c>
      <c r="W233" s="15">
        <v>0.17319963080010001</v>
      </c>
      <c r="X233" s="15">
        <v>0.1839789815075</v>
      </c>
      <c r="Y233" s="15">
        <v>0.13715787171070001</v>
      </c>
      <c r="Z233" s="15">
        <v>0.17157631343810001</v>
      </c>
      <c r="AA233" s="15">
        <v>0.1261866740957</v>
      </c>
      <c r="AB233" s="15">
        <v>0.26150812050319999</v>
      </c>
    </row>
    <row r="234" spans="2:28" ht="29" x14ac:dyDescent="0.35">
      <c r="B234" s="7" t="s">
        <v>63</v>
      </c>
      <c r="C234" s="15">
        <v>0.11864376834690001</v>
      </c>
      <c r="D234" s="15">
        <v>0.17723546351399999</v>
      </c>
      <c r="E234" s="15">
        <v>0.18664222183010001</v>
      </c>
      <c r="F234" s="15">
        <v>9.0532198660440003E-2</v>
      </c>
      <c r="G234" s="15">
        <v>7.6641287464040003E-2</v>
      </c>
      <c r="I234" s="15">
        <v>0.17292772051540001</v>
      </c>
      <c r="J234" s="15">
        <v>0.1051222989896</v>
      </c>
      <c r="K234" s="15">
        <v>5.3041547943560002E-2</v>
      </c>
      <c r="L234" s="15">
        <v>8.6217509958519997E-2</v>
      </c>
      <c r="M234" s="15">
        <v>6.0443647281519998E-2</v>
      </c>
      <c r="N234" s="15">
        <v>0.1372244834984</v>
      </c>
      <c r="O234" s="15">
        <v>0.16648700215939999</v>
      </c>
      <c r="Q234" s="15">
        <v>7.6060936853139999E-2</v>
      </c>
      <c r="R234" s="15">
        <v>7.9203099816199996E-2</v>
      </c>
      <c r="S234" s="15">
        <v>8.4459025018510006E-2</v>
      </c>
      <c r="T234" s="15">
        <v>8.6712908154390006E-2</v>
      </c>
      <c r="U234" s="15">
        <v>0.13894860907920001</v>
      </c>
      <c r="V234" s="15">
        <v>0.22025219493500001</v>
      </c>
      <c r="W234" s="15">
        <v>0.18047646029289999</v>
      </c>
      <c r="X234" s="15">
        <v>0.1349596420336</v>
      </c>
      <c r="Y234" s="15">
        <v>0.1241116802863</v>
      </c>
      <c r="Z234" s="15">
        <v>0.2186853048655</v>
      </c>
      <c r="AA234" s="15">
        <v>0.12114109232880001</v>
      </c>
      <c r="AB234" s="15">
        <v>9.8987996957089999E-2</v>
      </c>
    </row>
    <row r="236" spans="2:28" ht="72.5" x14ac:dyDescent="0.35">
      <c r="B236" s="14" t="s">
        <v>143</v>
      </c>
    </row>
    <row r="237" spans="2:28" x14ac:dyDescent="0.35">
      <c r="B237" s="14" t="s">
        <v>257</v>
      </c>
    </row>
    <row r="238" spans="2:28" x14ac:dyDescent="0.35">
      <c r="B238" s="7" t="s">
        <v>144</v>
      </c>
      <c r="C238" s="15">
        <v>0.35759359319779999</v>
      </c>
      <c r="D238" s="15">
        <v>0.36439214845739998</v>
      </c>
      <c r="E238" s="15">
        <v>0.41255780217600002</v>
      </c>
      <c r="F238" s="15">
        <v>0.33995267086539999</v>
      </c>
      <c r="G238" s="15">
        <v>0.34588408424110001</v>
      </c>
      <c r="I238" s="15">
        <v>0.4863711482127</v>
      </c>
      <c r="J238" s="15">
        <v>0.2686559195903</v>
      </c>
      <c r="K238" s="15">
        <v>0.26152720671750002</v>
      </c>
      <c r="L238" s="15">
        <v>0.39893099373809998</v>
      </c>
      <c r="M238" s="15">
        <v>0.2372040218807</v>
      </c>
      <c r="N238" s="15">
        <v>0.37451508216110002</v>
      </c>
      <c r="O238" s="15">
        <v>0.45170485731459997</v>
      </c>
      <c r="Q238" s="15">
        <v>0.24636684332680001</v>
      </c>
      <c r="R238" s="15">
        <v>0.39544096990700001</v>
      </c>
      <c r="S238" s="15">
        <v>0.29954561673910002</v>
      </c>
      <c r="T238" s="15">
        <v>0.2735082170889</v>
      </c>
      <c r="U238" s="15">
        <v>0.45880716870900001</v>
      </c>
      <c r="V238" s="15">
        <v>0</v>
      </c>
      <c r="W238" s="15">
        <v>0.44180665722399998</v>
      </c>
      <c r="X238" s="15">
        <v>0.45744002633019998</v>
      </c>
      <c r="Y238" s="15">
        <v>0.29946873810309999</v>
      </c>
      <c r="Z238" s="15">
        <v>0.37098791080479998</v>
      </c>
      <c r="AA238" s="15">
        <v>0.356375777743</v>
      </c>
      <c r="AB238" s="15">
        <v>0.33977217489450001</v>
      </c>
    </row>
    <row r="239" spans="2:28" ht="29" x14ac:dyDescent="0.35">
      <c r="B239" s="7" t="s">
        <v>145</v>
      </c>
      <c r="C239" s="15">
        <v>0.24297602390199999</v>
      </c>
      <c r="D239" s="15">
        <v>0.1220881347677</v>
      </c>
      <c r="E239" s="15">
        <v>0.25300308504169999</v>
      </c>
      <c r="F239" s="15">
        <v>0.21052911975399999</v>
      </c>
      <c r="G239" s="15">
        <v>0.27062489865509998</v>
      </c>
      <c r="I239" s="15">
        <v>0.22782080379309999</v>
      </c>
      <c r="J239" s="15">
        <v>0.16852589277960001</v>
      </c>
      <c r="K239" s="15">
        <v>0.24378341690460001</v>
      </c>
      <c r="L239" s="15">
        <v>0.19881831143299999</v>
      </c>
      <c r="M239" s="15">
        <v>0.19857404011730001</v>
      </c>
      <c r="N239" s="15">
        <v>0.26390101257800003</v>
      </c>
      <c r="O239" s="15">
        <v>0.30110006784709997</v>
      </c>
      <c r="Q239" s="15">
        <v>0.2309033496382</v>
      </c>
      <c r="R239" s="15">
        <v>0.22082602747970001</v>
      </c>
      <c r="S239" s="15">
        <v>0.15871645710999999</v>
      </c>
      <c r="T239" s="15">
        <v>0.3633692337428</v>
      </c>
      <c r="U239" s="15">
        <v>0.26491707956409999</v>
      </c>
      <c r="V239" s="15">
        <v>0</v>
      </c>
      <c r="W239" s="15">
        <v>0.31161641999950002</v>
      </c>
      <c r="X239" s="15">
        <v>0.23392969193669999</v>
      </c>
      <c r="Y239" s="15">
        <v>0.22044891127899999</v>
      </c>
      <c r="Z239" s="15">
        <v>0.57037317690199996</v>
      </c>
      <c r="AA239" s="15">
        <v>0.35655440159879997</v>
      </c>
      <c r="AB239" s="15">
        <v>0.16988608744729999</v>
      </c>
    </row>
    <row r="240" spans="2:28" ht="29" x14ac:dyDescent="0.35">
      <c r="B240" s="7" t="s">
        <v>146</v>
      </c>
      <c r="C240" s="15">
        <v>0.37513737795699997</v>
      </c>
      <c r="D240" s="15">
        <v>0.16548389015500001</v>
      </c>
      <c r="E240" s="15">
        <v>0.31159894779769998</v>
      </c>
      <c r="F240" s="15">
        <v>0.39203231983269998</v>
      </c>
      <c r="G240" s="15">
        <v>0.42545070416289998</v>
      </c>
      <c r="I240" s="15">
        <v>0.2380072370719</v>
      </c>
      <c r="J240" s="15">
        <v>0.34511918144530002</v>
      </c>
      <c r="K240" s="15">
        <v>0.44758665338760001</v>
      </c>
      <c r="L240" s="15">
        <v>0.44794323578020001</v>
      </c>
      <c r="M240" s="15">
        <v>0.1622494251785</v>
      </c>
      <c r="N240" s="15">
        <v>0.33090592152569998</v>
      </c>
      <c r="O240" s="15">
        <v>0.4002909525101</v>
      </c>
      <c r="Q240" s="15">
        <v>0.27721744914590002</v>
      </c>
      <c r="R240" s="15">
        <v>0.47749136769439998</v>
      </c>
      <c r="S240" s="15">
        <v>0.37025290543560002</v>
      </c>
      <c r="T240" s="15">
        <v>0.2050078205294</v>
      </c>
      <c r="U240" s="15">
        <v>0.41844054616929999</v>
      </c>
      <c r="V240" s="15">
        <v>0</v>
      </c>
      <c r="W240" s="15">
        <v>0.34993010298499999</v>
      </c>
      <c r="X240" s="15">
        <v>0.40445333871220002</v>
      </c>
      <c r="Y240" s="15">
        <v>0.46968767140919998</v>
      </c>
      <c r="Z240" s="15">
        <v>0.28487648278659999</v>
      </c>
      <c r="AA240" s="15">
        <v>0.31802425527189998</v>
      </c>
      <c r="AB240" s="15">
        <v>0.33977217489450001</v>
      </c>
    </row>
    <row r="241" spans="2:28" ht="29" x14ac:dyDescent="0.35">
      <c r="B241" s="7" t="s">
        <v>147</v>
      </c>
      <c r="C241" s="15">
        <v>0.1506941675125</v>
      </c>
      <c r="D241" s="15">
        <v>3.9209994574649999E-2</v>
      </c>
      <c r="E241" s="15">
        <v>0.2499329704305</v>
      </c>
      <c r="F241" s="15">
        <v>0.1435577268944</v>
      </c>
      <c r="G241" s="15">
        <v>0.1446504997825</v>
      </c>
      <c r="I241" s="15">
        <v>0.15612848844339999</v>
      </c>
      <c r="J241" s="15">
        <v>0.18405676081940001</v>
      </c>
      <c r="K241" s="15">
        <v>0.14698614947140001</v>
      </c>
      <c r="L241" s="15">
        <v>0.14385216619919999</v>
      </c>
      <c r="M241" s="15">
        <v>0.1144930278605</v>
      </c>
      <c r="N241" s="15">
        <v>0.13552198909089999</v>
      </c>
      <c r="O241" s="15">
        <v>0.16098441959750001</v>
      </c>
      <c r="Q241" s="15">
        <v>0.2307365626631</v>
      </c>
      <c r="R241" s="15">
        <v>0.14013800220680001</v>
      </c>
      <c r="S241" s="15">
        <v>0.18055607704750001</v>
      </c>
      <c r="T241" s="15">
        <v>0.18021540245689999</v>
      </c>
      <c r="U241" s="15">
        <v>0.17293597592570001</v>
      </c>
      <c r="V241" s="15">
        <v>0</v>
      </c>
      <c r="W241" s="15">
        <v>0.14210750774809999</v>
      </c>
      <c r="X241" s="15">
        <v>3.1941018993020001E-2</v>
      </c>
      <c r="Y241" s="15">
        <v>0.16971293135410001</v>
      </c>
      <c r="Z241" s="15">
        <v>0.1132738380789</v>
      </c>
      <c r="AA241" s="15">
        <v>0.22456875646650001</v>
      </c>
      <c r="AB241" s="15">
        <v>0.1132573916315</v>
      </c>
    </row>
    <row r="242" spans="2:28" ht="29" x14ac:dyDescent="0.35">
      <c r="B242" s="7" t="s">
        <v>148</v>
      </c>
      <c r="C242" s="15">
        <v>0.24625456177819999</v>
      </c>
      <c r="D242" s="15">
        <v>0.15205927880799999</v>
      </c>
      <c r="E242" s="15">
        <v>0.24124249315900001</v>
      </c>
      <c r="F242" s="15">
        <v>0.2297572696722</v>
      </c>
      <c r="G242" s="15">
        <v>0.26895295955139997</v>
      </c>
      <c r="I242" s="15">
        <v>0.13779543399950001</v>
      </c>
      <c r="J242" s="15">
        <v>0.34680817347319998</v>
      </c>
      <c r="K242" s="15">
        <v>0.25887016676309998</v>
      </c>
      <c r="L242" s="15">
        <v>0.20771192562839999</v>
      </c>
      <c r="M242" s="15">
        <v>0.33591962328460001</v>
      </c>
      <c r="N242" s="15">
        <v>0.26828687386740002</v>
      </c>
      <c r="O242" s="15">
        <v>0.20945904781499999</v>
      </c>
      <c r="Q242" s="15">
        <v>0.3693452872361</v>
      </c>
      <c r="R242" s="15">
        <v>0.33760592632399999</v>
      </c>
      <c r="S242" s="15">
        <v>0.23355716903250001</v>
      </c>
      <c r="T242" s="15">
        <v>0</v>
      </c>
      <c r="U242" s="15">
        <v>0.193779275541</v>
      </c>
      <c r="V242" s="15">
        <v>0</v>
      </c>
      <c r="W242" s="15">
        <v>0.25993982989519998</v>
      </c>
      <c r="X242" s="15">
        <v>0.159820537136</v>
      </c>
      <c r="Y242" s="15">
        <v>0.28930434651940001</v>
      </c>
      <c r="Z242" s="15">
        <v>0.39846042652989999</v>
      </c>
      <c r="AA242" s="15">
        <v>0.3102628459317</v>
      </c>
      <c r="AB242" s="15">
        <v>0.16988608744729999</v>
      </c>
    </row>
    <row r="243" spans="2:28" x14ac:dyDescent="0.35">
      <c r="B243" s="7" t="s">
        <v>149</v>
      </c>
      <c r="C243" s="15">
        <v>0.16362135365130001</v>
      </c>
      <c r="D243" s="15">
        <v>0</v>
      </c>
      <c r="E243" s="15">
        <v>0.21538084198599999</v>
      </c>
      <c r="F243" s="15">
        <v>0.2337924209509</v>
      </c>
      <c r="G243" s="15">
        <v>0.15866939065489999</v>
      </c>
      <c r="I243" s="15">
        <v>0.20285512195720001</v>
      </c>
      <c r="J243" s="15">
        <v>0.28786003126679999</v>
      </c>
      <c r="K243" s="15">
        <v>0.17401617969870001</v>
      </c>
      <c r="L243" s="15">
        <v>0.1481105260309</v>
      </c>
      <c r="M243" s="15">
        <v>4.6233158025279997E-2</v>
      </c>
      <c r="N243" s="15">
        <v>0.14536995157679999</v>
      </c>
      <c r="O243" s="15">
        <v>0.15318623310769999</v>
      </c>
      <c r="Q243" s="15">
        <v>0.138775511548</v>
      </c>
      <c r="R243" s="15">
        <v>0.19707352329280001</v>
      </c>
      <c r="S243" s="15">
        <v>0.1408291596291</v>
      </c>
      <c r="T243" s="15">
        <v>6.8253711984939999E-2</v>
      </c>
      <c r="U243" s="15">
        <v>0.13256935338600001</v>
      </c>
      <c r="V243" s="15">
        <v>0</v>
      </c>
      <c r="W243" s="15">
        <v>0.16878609395380001</v>
      </c>
      <c r="X243" s="15">
        <v>0.1919924404708</v>
      </c>
      <c r="Y243" s="15">
        <v>0.18977511992820001</v>
      </c>
      <c r="Z243" s="15">
        <v>8.5801322353830006E-2</v>
      </c>
      <c r="AA243" s="15">
        <v>0.1472842385833</v>
      </c>
      <c r="AB243" s="15">
        <v>0.30127528280400001</v>
      </c>
    </row>
    <row r="244" spans="2:28" ht="29" x14ac:dyDescent="0.35">
      <c r="B244" s="7" t="s">
        <v>150</v>
      </c>
      <c r="C244" s="15">
        <v>0.30952643328500001</v>
      </c>
      <c r="D244" s="15">
        <v>0.2692102183997</v>
      </c>
      <c r="E244" s="15">
        <v>0.26530964361249998</v>
      </c>
      <c r="F244" s="15">
        <v>0.27299511431450002</v>
      </c>
      <c r="G244" s="15">
        <v>0.33921180202500001</v>
      </c>
      <c r="I244" s="15">
        <v>0.37913122798990001</v>
      </c>
      <c r="J244" s="15">
        <v>0.36721355194409999</v>
      </c>
      <c r="K244" s="15">
        <v>0.5268511479372</v>
      </c>
      <c r="L244" s="15">
        <v>0.19827290325809999</v>
      </c>
      <c r="M244" s="15">
        <v>0.18702357242689999</v>
      </c>
      <c r="N244" s="15">
        <v>0.2301051958252</v>
      </c>
      <c r="O244" s="15">
        <v>0.21010121362690001</v>
      </c>
      <c r="Q244" s="15">
        <v>0.3849755678997</v>
      </c>
      <c r="R244" s="15">
        <v>0.1858862372416</v>
      </c>
      <c r="S244" s="15">
        <v>0.30407324516560003</v>
      </c>
      <c r="T244" s="15">
        <v>0.27301484793980002</v>
      </c>
      <c r="U244" s="15">
        <v>0.3571198104103</v>
      </c>
      <c r="V244" s="15">
        <v>0</v>
      </c>
      <c r="W244" s="15">
        <v>0.25993982989519998</v>
      </c>
      <c r="X244" s="15">
        <v>0.27657382056919999</v>
      </c>
      <c r="Y244" s="15">
        <v>0.45018115581239998</v>
      </c>
      <c r="Z244" s="15">
        <v>0.28487648278659999</v>
      </c>
      <c r="AA244" s="15">
        <v>0.34875446465620003</v>
      </c>
      <c r="AB244" s="15">
        <v>0.2831434790788</v>
      </c>
    </row>
    <row r="245" spans="2:28" ht="29" x14ac:dyDescent="0.35">
      <c r="B245" s="7" t="s">
        <v>151</v>
      </c>
      <c r="C245" s="15">
        <v>0.1590609506024</v>
      </c>
      <c r="D245" s="15">
        <v>0.1213401692227</v>
      </c>
      <c r="E245" s="15">
        <v>0.107172366994</v>
      </c>
      <c r="F245" s="15">
        <v>0.1245569214043</v>
      </c>
      <c r="G245" s="15">
        <v>0.18987257209309999</v>
      </c>
      <c r="I245" s="15">
        <v>4.7883649443030002E-2</v>
      </c>
      <c r="J245" s="15">
        <v>0.13620488634819999</v>
      </c>
      <c r="K245" s="15">
        <v>0.23442798685169999</v>
      </c>
      <c r="L245" s="15">
        <v>0.12493187929709999</v>
      </c>
      <c r="M245" s="15">
        <v>0.1068643561551</v>
      </c>
      <c r="N245" s="15">
        <v>0.1974367149074</v>
      </c>
      <c r="O245" s="15">
        <v>0.149055129126</v>
      </c>
      <c r="Q245" s="15">
        <v>0.18458925013050001</v>
      </c>
      <c r="R245" s="15">
        <v>0.15159340866420001</v>
      </c>
      <c r="S245" s="15">
        <v>0.14097845908850001</v>
      </c>
      <c r="T245" s="15">
        <v>6.8253711984939999E-2</v>
      </c>
      <c r="U245" s="15">
        <v>0.21462257515620001</v>
      </c>
      <c r="V245" s="15">
        <v>0</v>
      </c>
      <c r="W245" s="15">
        <v>0.2593580984694</v>
      </c>
      <c r="X245" s="15">
        <v>6.3997480156930006E-2</v>
      </c>
      <c r="Y245" s="15">
        <v>0.13009455615810001</v>
      </c>
      <c r="Z245" s="15">
        <v>0.28518658845099998</v>
      </c>
      <c r="AA245" s="15">
        <v>0.1471159806314</v>
      </c>
      <c r="AB245" s="15">
        <v>0.28334814817780002</v>
      </c>
    </row>
    <row r="246" spans="2:28" x14ac:dyDescent="0.35">
      <c r="B246" s="7" t="s">
        <v>152</v>
      </c>
      <c r="C246" s="15">
        <v>0.30701924271820002</v>
      </c>
      <c r="D246" s="15">
        <v>0.1922106841076</v>
      </c>
      <c r="E246" s="15">
        <v>0.29212942402550002</v>
      </c>
      <c r="F246" s="15">
        <v>0.3559901658647</v>
      </c>
      <c r="G246" s="15">
        <v>0.31796687578350002</v>
      </c>
      <c r="I246" s="15">
        <v>4.7883649443030002E-2</v>
      </c>
      <c r="J246" s="15">
        <v>0.45104001215200001</v>
      </c>
      <c r="K246" s="15">
        <v>0.29173019680779999</v>
      </c>
      <c r="L246" s="15">
        <v>0.42857650197179997</v>
      </c>
      <c r="M246" s="15">
        <v>0.14961226592759999</v>
      </c>
      <c r="N246" s="15">
        <v>0.2968511994277</v>
      </c>
      <c r="O246" s="15">
        <v>0.32054014558880001</v>
      </c>
      <c r="Q246" s="15">
        <v>9.2294625065239999E-2</v>
      </c>
      <c r="R246" s="15">
        <v>0.418420232015</v>
      </c>
      <c r="S246" s="15">
        <v>0.30887758064330001</v>
      </c>
      <c r="T246" s="15">
        <v>0.34176192907390002</v>
      </c>
      <c r="U246" s="15">
        <v>0.41844054616929999</v>
      </c>
      <c r="V246" s="15">
        <v>0</v>
      </c>
      <c r="W246" s="15">
        <v>0.47967969565559998</v>
      </c>
      <c r="X246" s="15">
        <v>0.20210411511449999</v>
      </c>
      <c r="Y246" s="15">
        <v>0.35959651306630003</v>
      </c>
      <c r="Z246" s="15">
        <v>0.28518658845099998</v>
      </c>
      <c r="AA246" s="15">
        <v>0.1942695578658</v>
      </c>
      <c r="AB246" s="15">
        <v>0.3589525423014</v>
      </c>
    </row>
    <row r="247" spans="2:28" ht="29" x14ac:dyDescent="0.35">
      <c r="B247" s="7" t="s">
        <v>153</v>
      </c>
      <c r="C247" s="15">
        <v>0.18659510443960001</v>
      </c>
      <c r="D247" s="15">
        <v>0.24345907192399999</v>
      </c>
      <c r="E247" s="15">
        <v>0.1805538261878</v>
      </c>
      <c r="F247" s="15">
        <v>0.18111173452109999</v>
      </c>
      <c r="G247" s="15">
        <v>0.17972037495859999</v>
      </c>
      <c r="I247" s="15">
        <v>4.6688783495420001E-2</v>
      </c>
      <c r="J247" s="15">
        <v>0.1346368481546</v>
      </c>
      <c r="K247" s="15">
        <v>0.1996195462641</v>
      </c>
      <c r="L247" s="15">
        <v>0.1821802760249</v>
      </c>
      <c r="M247" s="15">
        <v>0.32945721451830001</v>
      </c>
      <c r="N247" s="15">
        <v>0.1557722231259</v>
      </c>
      <c r="O247" s="15">
        <v>0.19412812741150001</v>
      </c>
      <c r="Q247" s="15">
        <v>9.2461412040329996E-2</v>
      </c>
      <c r="R247" s="15">
        <v>9.2254152578609999E-2</v>
      </c>
      <c r="S247" s="15">
        <v>0.19388394479179999</v>
      </c>
      <c r="T247" s="15">
        <v>0.3633692337428</v>
      </c>
      <c r="U247" s="15">
        <v>0.1632297212654</v>
      </c>
      <c r="V247" s="15">
        <v>1</v>
      </c>
      <c r="W247" s="15">
        <v>0.20768150836509999</v>
      </c>
      <c r="X247" s="15">
        <v>0.191761556129</v>
      </c>
      <c r="Y247" s="15">
        <v>0.13020301794210001</v>
      </c>
      <c r="Z247" s="15">
        <v>0.1993852660972</v>
      </c>
      <c r="AA247" s="15">
        <v>0.1783613297753</v>
      </c>
      <c r="AB247" s="15">
        <v>0.30232384648569999</v>
      </c>
    </row>
    <row r="248" spans="2:28" x14ac:dyDescent="0.35">
      <c r="B248" s="7" t="s">
        <v>58</v>
      </c>
      <c r="C248" s="15">
        <v>7.379784817648E-3</v>
      </c>
      <c r="D248" s="15">
        <v>0</v>
      </c>
      <c r="E248" s="15">
        <v>0</v>
      </c>
      <c r="F248" s="15">
        <v>0</v>
      </c>
      <c r="G248" s="15">
        <v>1.280590821521E-2</v>
      </c>
      <c r="I248" s="15">
        <v>0</v>
      </c>
      <c r="J248" s="15">
        <v>0</v>
      </c>
      <c r="K248" s="15">
        <v>1.266946870081E-2</v>
      </c>
      <c r="L248" s="15">
        <v>3.0890400144990001E-2</v>
      </c>
      <c r="M248" s="15">
        <v>0</v>
      </c>
      <c r="N248" s="15">
        <v>0</v>
      </c>
      <c r="O248" s="15">
        <v>0</v>
      </c>
      <c r="Q248" s="15">
        <v>0</v>
      </c>
      <c r="R248" s="15">
        <v>0</v>
      </c>
      <c r="S248" s="15">
        <v>0</v>
      </c>
      <c r="T248" s="15">
        <v>0</v>
      </c>
      <c r="U248" s="15">
        <v>0</v>
      </c>
      <c r="V248" s="15">
        <v>0</v>
      </c>
      <c r="W248" s="15">
        <v>0</v>
      </c>
      <c r="X248" s="15">
        <v>3.1941018993020001E-2</v>
      </c>
      <c r="Y248" s="15">
        <v>3.00096565896E-2</v>
      </c>
      <c r="Z248" s="15">
        <v>0</v>
      </c>
      <c r="AA248" s="15">
        <v>0</v>
      </c>
      <c r="AB248" s="15">
        <v>0</v>
      </c>
    </row>
    <row r="249" spans="2:28" ht="29" x14ac:dyDescent="0.35">
      <c r="B249" s="7" t="s">
        <v>154</v>
      </c>
      <c r="C249" s="15">
        <v>9.6625744998830004E-2</v>
      </c>
      <c r="D249" s="15">
        <v>0.10956257755109999</v>
      </c>
      <c r="E249" s="15">
        <v>0.15993149344320001</v>
      </c>
      <c r="F249" s="15">
        <v>7.0010141366800005E-2</v>
      </c>
      <c r="G249" s="15">
        <v>8.3981445989469994E-2</v>
      </c>
      <c r="I249" s="15">
        <v>0.19304413594870001</v>
      </c>
      <c r="J249" s="15">
        <v>5.8652072552559997E-2</v>
      </c>
      <c r="K249" s="15">
        <v>8.3569016917240002E-2</v>
      </c>
      <c r="L249" s="15">
        <v>0.15706278858190001</v>
      </c>
      <c r="M249" s="15">
        <v>9.7977584522719999E-2</v>
      </c>
      <c r="N249" s="15">
        <v>0.10456023777490001</v>
      </c>
      <c r="O249" s="15">
        <v>6.4712611553550001E-2</v>
      </c>
      <c r="Q249" s="15">
        <v>0.1070704202913</v>
      </c>
      <c r="R249" s="15">
        <v>4.6127076289299997E-2</v>
      </c>
      <c r="S249" s="15">
        <v>0.1143286136366</v>
      </c>
      <c r="T249" s="15">
        <v>0.2050078205294</v>
      </c>
      <c r="U249" s="15">
        <v>0.13256935338600001</v>
      </c>
      <c r="V249" s="15">
        <v>0</v>
      </c>
      <c r="W249" s="15">
        <v>0</v>
      </c>
      <c r="X249" s="15">
        <v>0.14869430242619999</v>
      </c>
      <c r="Y249" s="15">
        <v>0</v>
      </c>
      <c r="Z249" s="15">
        <v>0.25771407272590002</v>
      </c>
      <c r="AA249" s="15">
        <v>8.543133663343E-2</v>
      </c>
      <c r="AB249" s="15">
        <v>5.6628695815750002E-2</v>
      </c>
    </row>
    <row r="251" spans="2:28" ht="43.5" x14ac:dyDescent="0.35">
      <c r="B251" s="14" t="s">
        <v>155</v>
      </c>
    </row>
    <row r="252" spans="2:28" x14ac:dyDescent="0.35">
      <c r="B252" s="14" t="s">
        <v>12</v>
      </c>
    </row>
    <row r="253" spans="2:28" x14ac:dyDescent="0.35">
      <c r="B253" s="7" t="s">
        <v>156</v>
      </c>
      <c r="C253" s="15">
        <v>0.35125821768049997</v>
      </c>
      <c r="D253" s="15">
        <v>0.59429687262800002</v>
      </c>
      <c r="E253" s="15">
        <v>0.4258466366491</v>
      </c>
      <c r="F253" s="15">
        <v>0.36196254907140002</v>
      </c>
      <c r="G253" s="15">
        <v>0.21690745081150001</v>
      </c>
      <c r="I253" s="15">
        <v>0.36287681041019998</v>
      </c>
      <c r="J253" s="15">
        <v>0.1440587171445</v>
      </c>
      <c r="K253" s="15">
        <v>0.2410847891325</v>
      </c>
      <c r="L253" s="15">
        <v>0.33132860734739999</v>
      </c>
      <c r="M253" s="15">
        <v>0.43823098762360002</v>
      </c>
      <c r="N253" s="15">
        <v>0.32940404631249998</v>
      </c>
      <c r="O253" s="15">
        <v>0.45958693067669998</v>
      </c>
      <c r="Q253" s="15">
        <v>0.37432498499439998</v>
      </c>
      <c r="R253" s="15">
        <v>0.39051982844159999</v>
      </c>
      <c r="S253" s="15">
        <v>0.2124101988423</v>
      </c>
      <c r="T253" s="15">
        <v>0.38284040628150001</v>
      </c>
      <c r="U253" s="15">
        <v>0.36637259550649998</v>
      </c>
      <c r="V253" s="15">
        <v>0.55700940905780005</v>
      </c>
      <c r="W253" s="15">
        <v>0.52004224042110003</v>
      </c>
      <c r="X253" s="15">
        <v>0.3624185169479</v>
      </c>
      <c r="Y253" s="15">
        <v>0.2157836312344</v>
      </c>
      <c r="Z253" s="15">
        <v>0.57703697445860003</v>
      </c>
      <c r="AA253" s="15">
        <v>0.40195911531669998</v>
      </c>
      <c r="AB253" s="15">
        <v>0.3419088482823</v>
      </c>
    </row>
    <row r="254" spans="2:28" ht="29" x14ac:dyDescent="0.35">
      <c r="B254" s="7" t="s">
        <v>157</v>
      </c>
      <c r="C254" s="15">
        <v>0.26275491479000002</v>
      </c>
      <c r="D254" s="15">
        <v>0.14878479018589999</v>
      </c>
      <c r="E254" s="15">
        <v>0.23576063766569999</v>
      </c>
      <c r="F254" s="15">
        <v>0.2118636454898</v>
      </c>
      <c r="G254" s="15">
        <v>0.33787770097890002</v>
      </c>
      <c r="I254" s="15">
        <v>0.2251533606725</v>
      </c>
      <c r="J254" s="15">
        <v>0.3951729848144</v>
      </c>
      <c r="K254" s="15">
        <v>0.31552671864019999</v>
      </c>
      <c r="L254" s="15">
        <v>0.27993576650340002</v>
      </c>
      <c r="M254" s="15">
        <v>0.2406380820307</v>
      </c>
      <c r="N254" s="15">
        <v>0.28555379357049998</v>
      </c>
      <c r="O254" s="15">
        <v>0.19832954570110001</v>
      </c>
      <c r="Q254" s="15">
        <v>0.19836331378829999</v>
      </c>
      <c r="R254" s="15">
        <v>0.2805238795169</v>
      </c>
      <c r="S254" s="15">
        <v>0.37054966133259998</v>
      </c>
      <c r="T254" s="15">
        <v>0.14795217194829999</v>
      </c>
      <c r="U254" s="15">
        <v>0.26674487965179999</v>
      </c>
      <c r="V254" s="15">
        <v>0.4429905909422</v>
      </c>
      <c r="W254" s="15">
        <v>0.1269119049528</v>
      </c>
      <c r="X254" s="15">
        <v>0.2105323572635</v>
      </c>
      <c r="Y254" s="15">
        <v>0.18301306653909999</v>
      </c>
      <c r="Z254" s="15">
        <v>0.23469670938269999</v>
      </c>
      <c r="AA254" s="15">
        <v>0.24751362452780001</v>
      </c>
      <c r="AB254" s="15">
        <v>0.35113722741879999</v>
      </c>
    </row>
    <row r="255" spans="2:28" ht="29" x14ac:dyDescent="0.35">
      <c r="B255" s="7" t="s">
        <v>158</v>
      </c>
      <c r="C255" s="15">
        <v>0.3338936449105</v>
      </c>
      <c r="D255" s="15">
        <v>0.1642824875087</v>
      </c>
      <c r="E255" s="15">
        <v>0.27016815041379999</v>
      </c>
      <c r="F255" s="15">
        <v>0.37967520098309998</v>
      </c>
      <c r="G255" s="15">
        <v>0.41453720738889999</v>
      </c>
      <c r="I255" s="15">
        <v>0.36955559025279999</v>
      </c>
      <c r="J255" s="15">
        <v>0.42110229088259998</v>
      </c>
      <c r="K255" s="15">
        <v>0.39855006876970001</v>
      </c>
      <c r="L255" s="15">
        <v>0.34304555126699998</v>
      </c>
      <c r="M255" s="15">
        <v>0.27027962039820003</v>
      </c>
      <c r="N255" s="15">
        <v>0.3728277680796</v>
      </c>
      <c r="O255" s="15">
        <v>0.26471197257739998</v>
      </c>
      <c r="Q255" s="15">
        <v>0.3129892436485</v>
      </c>
      <c r="R255" s="15">
        <v>0.3411360707678</v>
      </c>
      <c r="S255" s="15">
        <v>0.37656204298040002</v>
      </c>
      <c r="T255" s="15">
        <v>0.39491874969829999</v>
      </c>
      <c r="U255" s="15">
        <v>0.3168740223175</v>
      </c>
      <c r="V255" s="15">
        <v>0</v>
      </c>
      <c r="W255" s="15">
        <v>0.27340470651299997</v>
      </c>
      <c r="X255" s="15">
        <v>0.3617902395298</v>
      </c>
      <c r="Y255" s="15">
        <v>0.50321648081269998</v>
      </c>
      <c r="Z255" s="15">
        <v>0.23520565803519999</v>
      </c>
      <c r="AA255" s="15">
        <v>0.31327338959779999</v>
      </c>
      <c r="AB255" s="15">
        <v>0.21653053188999999</v>
      </c>
    </row>
    <row r="256" spans="2:28" x14ac:dyDescent="0.35">
      <c r="B256" s="7" t="s">
        <v>61</v>
      </c>
      <c r="C256" s="15">
        <v>2.530568470896E-2</v>
      </c>
      <c r="D256" s="15">
        <v>5.0771805064849997E-2</v>
      </c>
      <c r="E256" s="15">
        <v>2.381707021671E-2</v>
      </c>
      <c r="F256" s="15">
        <v>0</v>
      </c>
      <c r="G256" s="15">
        <v>2.372649454046E-2</v>
      </c>
      <c r="I256" s="15">
        <v>0</v>
      </c>
      <c r="J256" s="15">
        <v>0</v>
      </c>
      <c r="K256" s="15">
        <v>2.6108913247400001E-2</v>
      </c>
      <c r="L256" s="15">
        <v>4.5280384317629999E-2</v>
      </c>
      <c r="M256" s="15">
        <v>2.3423933741070001E-2</v>
      </c>
      <c r="N256" s="15">
        <v>2.1506533530050002E-2</v>
      </c>
      <c r="O256" s="15">
        <v>3.4162774643489997E-2</v>
      </c>
      <c r="Q256" s="15">
        <v>3.058507364058E-2</v>
      </c>
      <c r="R256" s="15">
        <v>0</v>
      </c>
      <c r="S256" s="15">
        <v>1.155312792046E-2</v>
      </c>
      <c r="T256" s="15">
        <v>3.7077333041770001E-2</v>
      </c>
      <c r="U256" s="15">
        <v>3.3379215063300001E-2</v>
      </c>
      <c r="V256" s="15">
        <v>0</v>
      </c>
      <c r="W256" s="15">
        <v>0</v>
      </c>
      <c r="X256" s="15">
        <v>5.4160346825179999E-2</v>
      </c>
      <c r="Y256" s="15">
        <v>7.8294924166659993E-2</v>
      </c>
      <c r="Z256" s="15">
        <v>0</v>
      </c>
      <c r="AA256" s="15">
        <v>0</v>
      </c>
      <c r="AB256" s="15">
        <v>2.7054094023400001E-2</v>
      </c>
    </row>
    <row r="258" spans="2:28" ht="58" x14ac:dyDescent="0.35">
      <c r="B258" s="14" t="s">
        <v>159</v>
      </c>
    </row>
    <row r="259" spans="2:28" x14ac:dyDescent="0.35">
      <c r="B259" s="14" t="s">
        <v>258</v>
      </c>
    </row>
    <row r="260" spans="2:28" x14ac:dyDescent="0.35">
      <c r="B260" s="7" t="s">
        <v>160</v>
      </c>
      <c r="C260" s="15">
        <v>0.2281916553211</v>
      </c>
      <c r="D260" s="15">
        <v>0.25403879083460001</v>
      </c>
      <c r="E260" s="15">
        <v>0.19964282066149999</v>
      </c>
      <c r="F260" s="15">
        <v>0.1911835578153</v>
      </c>
      <c r="G260" s="15">
        <v>0.2414510854911</v>
      </c>
      <c r="I260" s="15">
        <v>0.25278124462090001</v>
      </c>
      <c r="J260" s="15">
        <v>0.2114246328411</v>
      </c>
      <c r="K260" s="15">
        <v>0.18598338048919999</v>
      </c>
      <c r="L260" s="15">
        <v>0.15006673045009999</v>
      </c>
      <c r="M260" s="15">
        <v>0.17287200253830001</v>
      </c>
      <c r="N260" s="15">
        <v>0.3573720489169</v>
      </c>
      <c r="O260" s="15">
        <v>0.26254781188460002</v>
      </c>
      <c r="Q260" s="15">
        <v>0.25677796402149999</v>
      </c>
      <c r="R260" s="15">
        <v>0.17433710420340001</v>
      </c>
      <c r="S260" s="15">
        <v>0.24603593097320001</v>
      </c>
      <c r="T260" s="15">
        <v>0.21244867172410001</v>
      </c>
      <c r="U260" s="15">
        <v>0.26814641008419998</v>
      </c>
      <c r="V260" s="15">
        <v>0</v>
      </c>
      <c r="W260" s="15">
        <v>0.22363785317830001</v>
      </c>
      <c r="X260" s="15">
        <v>0.20971684017879999</v>
      </c>
      <c r="Y260" s="15">
        <v>0.25768937454770002</v>
      </c>
      <c r="Z260" s="15">
        <v>0</v>
      </c>
      <c r="AA260" s="15">
        <v>0.2822613904745</v>
      </c>
      <c r="AB260" s="15">
        <v>0.2535075563386</v>
      </c>
    </row>
    <row r="261" spans="2:28" x14ac:dyDescent="0.35">
      <c r="B261" s="7" t="s">
        <v>161</v>
      </c>
      <c r="C261" s="15">
        <v>0.15666772220690001</v>
      </c>
      <c r="D261" s="15">
        <v>0.13777330544300001</v>
      </c>
      <c r="E261" s="15">
        <v>9.1091496709190006E-2</v>
      </c>
      <c r="F261" s="15">
        <v>0.18717066072210001</v>
      </c>
      <c r="G261" s="15">
        <v>0.16956628038630001</v>
      </c>
      <c r="I261" s="15">
        <v>0.1629049653038</v>
      </c>
      <c r="J261" s="15">
        <v>0.23907131139939999</v>
      </c>
      <c r="K261" s="15">
        <v>0.10789105056959999</v>
      </c>
      <c r="L261" s="15">
        <v>0.1696993615371</v>
      </c>
      <c r="M261" s="15">
        <v>3.391183958302E-2</v>
      </c>
      <c r="N261" s="15">
        <v>0.20664978569969999</v>
      </c>
      <c r="O261" s="15">
        <v>0.1691632327224</v>
      </c>
      <c r="Q261" s="15">
        <v>0.16262056463220001</v>
      </c>
      <c r="R261" s="15">
        <v>0.1633872256758</v>
      </c>
      <c r="S261" s="15">
        <v>0.2070066226882</v>
      </c>
      <c r="T261" s="15">
        <v>0.12806575395899999</v>
      </c>
      <c r="U261" s="15">
        <v>2.7804511243069999E-2</v>
      </c>
      <c r="V261" s="15">
        <v>0</v>
      </c>
      <c r="W261" s="15">
        <v>0.10371864161820001</v>
      </c>
      <c r="X261" s="15">
        <v>0.19025043163909999</v>
      </c>
      <c r="Y261" s="15">
        <v>0.13363520607009999</v>
      </c>
      <c r="Z261" s="15">
        <v>0.1109774118351</v>
      </c>
      <c r="AA261" s="15">
        <v>0.22608972432460001</v>
      </c>
      <c r="AB261" s="15">
        <v>0.1429503492084</v>
      </c>
    </row>
    <row r="262" spans="2:28" x14ac:dyDescent="0.35">
      <c r="B262" s="7" t="s">
        <v>162</v>
      </c>
      <c r="C262" s="15">
        <v>0.2835227734995</v>
      </c>
      <c r="D262" s="15">
        <v>0.18416676185</v>
      </c>
      <c r="E262" s="15">
        <v>0.29259303176110002</v>
      </c>
      <c r="F262" s="15">
        <v>0.2739296363666</v>
      </c>
      <c r="G262" s="15">
        <v>0.30055416528009998</v>
      </c>
      <c r="I262" s="15">
        <v>0.2791463120978</v>
      </c>
      <c r="J262" s="15">
        <v>0.51338493336269997</v>
      </c>
      <c r="K262" s="15">
        <v>0.2656908232895</v>
      </c>
      <c r="L262" s="15">
        <v>0.26461336256919998</v>
      </c>
      <c r="M262" s="15">
        <v>0.15492764813750001</v>
      </c>
      <c r="N262" s="15">
        <v>0.12179063406270001</v>
      </c>
      <c r="O262" s="15">
        <v>0.30239289521259999</v>
      </c>
      <c r="Q262" s="15">
        <v>0.16262056463220001</v>
      </c>
      <c r="R262" s="15">
        <v>0.20713265312250001</v>
      </c>
      <c r="S262" s="15">
        <v>0.28866992309889999</v>
      </c>
      <c r="T262" s="15">
        <v>0.27659705472520002</v>
      </c>
      <c r="U262" s="15">
        <v>0.40778429964669999</v>
      </c>
      <c r="V262" s="15">
        <v>0.49719384438059999</v>
      </c>
      <c r="W262" s="15">
        <v>0.1554844157352</v>
      </c>
      <c r="X262" s="15">
        <v>0.20971684017879999</v>
      </c>
      <c r="Y262" s="15">
        <v>0.3609244267326</v>
      </c>
      <c r="Z262" s="15">
        <v>0.11137850966310001</v>
      </c>
      <c r="AA262" s="15">
        <v>0.27477216116629999</v>
      </c>
      <c r="AB262" s="15">
        <v>0.46007508988540002</v>
      </c>
    </row>
    <row r="263" spans="2:28" x14ac:dyDescent="0.35">
      <c r="B263" s="7" t="s">
        <v>163</v>
      </c>
      <c r="C263" s="15">
        <v>0.1967604871037</v>
      </c>
      <c r="D263" s="15">
        <v>9.5358833380289998E-2</v>
      </c>
      <c r="E263" s="15">
        <v>7.7700247791660002E-2</v>
      </c>
      <c r="F263" s="15">
        <v>0.23477301802</v>
      </c>
      <c r="G263" s="15">
        <v>0.2362597602173</v>
      </c>
      <c r="I263" s="15">
        <v>0.13837433320170001</v>
      </c>
      <c r="J263" s="15">
        <v>0.30179903115450002</v>
      </c>
      <c r="K263" s="15">
        <v>0.14928155823530001</v>
      </c>
      <c r="L263" s="15">
        <v>0.1106992096799</v>
      </c>
      <c r="M263" s="15">
        <v>0.1818442936502</v>
      </c>
      <c r="N263" s="15">
        <v>0.17564262632710001</v>
      </c>
      <c r="O263" s="15">
        <v>0.2563521439568</v>
      </c>
      <c r="Q263" s="15">
        <v>0.25738272394139999</v>
      </c>
      <c r="R263" s="15">
        <v>0.23920502724760001</v>
      </c>
      <c r="S263" s="15">
        <v>0.22659626513889999</v>
      </c>
      <c r="T263" s="15">
        <v>0.16971834772040001</v>
      </c>
      <c r="U263" s="15">
        <v>0.14833956430369999</v>
      </c>
      <c r="V263" s="15">
        <v>0</v>
      </c>
      <c r="W263" s="15">
        <v>0.1035315482339</v>
      </c>
      <c r="X263" s="15">
        <v>0.20054827929739999</v>
      </c>
      <c r="Y263" s="15">
        <v>0.2004571536318</v>
      </c>
      <c r="Z263" s="15">
        <v>0.2219548236702</v>
      </c>
      <c r="AA263" s="15">
        <v>0.15309903794179999</v>
      </c>
      <c r="AB263" s="15">
        <v>0.1906004656112</v>
      </c>
    </row>
    <row r="264" spans="2:28" x14ac:dyDescent="0.35">
      <c r="B264" s="7" t="s">
        <v>164</v>
      </c>
      <c r="C264" s="15">
        <v>0.1787955531166</v>
      </c>
      <c r="D264" s="15">
        <v>0.23037474316270001</v>
      </c>
      <c r="E264" s="15">
        <v>0.1464869337677</v>
      </c>
      <c r="F264" s="15">
        <v>0.12546927005399999</v>
      </c>
      <c r="G264" s="15">
        <v>0.19305707632979999</v>
      </c>
      <c r="I264" s="15">
        <v>6.219579878229E-2</v>
      </c>
      <c r="J264" s="15">
        <v>0.2751467279373</v>
      </c>
      <c r="K264" s="15">
        <v>0.1007390192195</v>
      </c>
      <c r="L264" s="15">
        <v>0.1206247726001</v>
      </c>
      <c r="M264" s="15">
        <v>0.1385578746351</v>
      </c>
      <c r="N264" s="15">
        <v>0.2286772517823</v>
      </c>
      <c r="O264" s="15">
        <v>0.25632771328490001</v>
      </c>
      <c r="Q264" s="15">
        <v>0.27022984101469999</v>
      </c>
      <c r="R264" s="15">
        <v>0.25027300955909998</v>
      </c>
      <c r="S264" s="15">
        <v>0.17956561059600001</v>
      </c>
      <c r="T264" s="15">
        <v>0.12783474191579999</v>
      </c>
      <c r="U264" s="15">
        <v>5.5609022486150003E-2</v>
      </c>
      <c r="V264" s="15">
        <v>0.50280615561940001</v>
      </c>
      <c r="W264" s="15">
        <v>0.3271694014123</v>
      </c>
      <c r="X264" s="15">
        <v>0.1525503946857</v>
      </c>
      <c r="Y264" s="15">
        <v>0.1331057748002</v>
      </c>
      <c r="Z264" s="15">
        <v>0.2219548236702</v>
      </c>
      <c r="AA264" s="15">
        <v>0.15337232038609999</v>
      </c>
      <c r="AB264" s="15">
        <v>0.1429503492084</v>
      </c>
    </row>
    <row r="265" spans="2:28" x14ac:dyDescent="0.35">
      <c r="B265" s="7" t="s">
        <v>165</v>
      </c>
      <c r="C265" s="15">
        <v>0.1769750635192</v>
      </c>
      <c r="D265" s="15">
        <v>0.1761596468718</v>
      </c>
      <c r="E265" s="15">
        <v>0.1722213202566</v>
      </c>
      <c r="F265" s="15">
        <v>0.2247123001237</v>
      </c>
      <c r="G265" s="15">
        <v>0.16563844220939999</v>
      </c>
      <c r="I265" s="15">
        <v>0.1275335827487</v>
      </c>
      <c r="J265" s="15">
        <v>0.21284543075099999</v>
      </c>
      <c r="K265" s="15">
        <v>0.1211837889716</v>
      </c>
      <c r="L265" s="15">
        <v>0.1934460777981</v>
      </c>
      <c r="M265" s="15">
        <v>0.19396633167310001</v>
      </c>
      <c r="N265" s="15">
        <v>0.23386456843799999</v>
      </c>
      <c r="O265" s="15">
        <v>0.1887296745091</v>
      </c>
      <c r="Q265" s="15">
        <v>0.1217454155422</v>
      </c>
      <c r="R265" s="15">
        <v>9.815043918942E-2</v>
      </c>
      <c r="S265" s="15">
        <v>0.18711015295569999</v>
      </c>
      <c r="T265" s="15">
        <v>0.3180186364434</v>
      </c>
      <c r="U265" s="15">
        <v>8.3413533729220002E-2</v>
      </c>
      <c r="V265" s="15">
        <v>0</v>
      </c>
      <c r="W265" s="15">
        <v>0.3445155842648</v>
      </c>
      <c r="X265" s="15">
        <v>0.1720168032254</v>
      </c>
      <c r="Y265" s="15">
        <v>0.24821167662150001</v>
      </c>
      <c r="Z265" s="15">
        <v>0.22235592149819999</v>
      </c>
      <c r="AA265" s="15">
        <v>0.27400316670840003</v>
      </c>
      <c r="AB265" s="15">
        <v>0.1105572071303</v>
      </c>
    </row>
    <row r="266" spans="2:28" ht="43.5" x14ac:dyDescent="0.35">
      <c r="B266" s="7" t="s">
        <v>166</v>
      </c>
      <c r="C266" s="15">
        <v>0.3385130020412</v>
      </c>
      <c r="D266" s="15">
        <v>0.3893728237711</v>
      </c>
      <c r="E266" s="15">
        <v>0.2737197563289</v>
      </c>
      <c r="F266" s="15">
        <v>0.31160469911900002</v>
      </c>
      <c r="G266" s="15">
        <v>0.3546670269828</v>
      </c>
      <c r="I266" s="15">
        <v>0.51969208099480002</v>
      </c>
      <c r="J266" s="15">
        <v>0.32275390399940002</v>
      </c>
      <c r="K266" s="15">
        <v>0.3566445358632</v>
      </c>
      <c r="L266" s="15">
        <v>0.3294427068993</v>
      </c>
      <c r="M266" s="15">
        <v>0.2459581719034</v>
      </c>
      <c r="N266" s="15">
        <v>0.4384615931509</v>
      </c>
      <c r="O266" s="15">
        <v>0.25977445374609998</v>
      </c>
      <c r="Q266" s="15">
        <v>0.20305569785829999</v>
      </c>
      <c r="R266" s="15">
        <v>0.40165785304419999</v>
      </c>
      <c r="S266" s="15">
        <v>0.37885310635320002</v>
      </c>
      <c r="T266" s="15">
        <v>6.3917370957910002E-2</v>
      </c>
      <c r="U266" s="15">
        <v>0.32416978215190001</v>
      </c>
      <c r="V266" s="15">
        <v>0</v>
      </c>
      <c r="W266" s="15">
        <v>0.3445155842648</v>
      </c>
      <c r="X266" s="15">
        <v>0.3148123207472</v>
      </c>
      <c r="Y266" s="15">
        <v>0.34346671796169997</v>
      </c>
      <c r="Z266" s="15">
        <v>0.2219548236702</v>
      </c>
      <c r="AA266" s="15">
        <v>0.4674496986569</v>
      </c>
      <c r="AB266" s="15">
        <v>0.39680234245309998</v>
      </c>
    </row>
    <row r="267" spans="2:28" x14ac:dyDescent="0.35">
      <c r="B267" s="7" t="s">
        <v>167</v>
      </c>
      <c r="C267" s="15">
        <v>0.28728470964969999</v>
      </c>
      <c r="D267" s="15">
        <v>0.4463622948498</v>
      </c>
      <c r="E267" s="15">
        <v>0.1465459292829</v>
      </c>
      <c r="F267" s="15">
        <v>0.23295080903590001</v>
      </c>
      <c r="G267" s="15">
        <v>0.31298949008670002</v>
      </c>
      <c r="I267" s="15">
        <v>0.1760774777837</v>
      </c>
      <c r="J267" s="15">
        <v>0.2658431640551</v>
      </c>
      <c r="K267" s="15">
        <v>0.27768286123789998</v>
      </c>
      <c r="L267" s="15">
        <v>0.28132762158770003</v>
      </c>
      <c r="M267" s="15">
        <v>0.42335563980649998</v>
      </c>
      <c r="N267" s="15">
        <v>0.31991632361420003</v>
      </c>
      <c r="O267" s="15">
        <v>0.28977208280279998</v>
      </c>
      <c r="Q267" s="15">
        <v>0.20305569785829999</v>
      </c>
      <c r="R267" s="15">
        <v>0.23969199447369999</v>
      </c>
      <c r="S267" s="15">
        <v>0.31253441951290001</v>
      </c>
      <c r="T267" s="15">
        <v>0.31897114863370002</v>
      </c>
      <c r="U267" s="15">
        <v>0.17583021784809999</v>
      </c>
      <c r="V267" s="15">
        <v>0.50280615561940001</v>
      </c>
      <c r="W267" s="15">
        <v>0.43165946917260001</v>
      </c>
      <c r="X267" s="15">
        <v>0.3144890888254</v>
      </c>
      <c r="Y267" s="15">
        <v>0.22899358707670001</v>
      </c>
      <c r="Z267" s="15">
        <v>0.66666666666670005</v>
      </c>
      <c r="AA267" s="15">
        <v>0.29853384581870002</v>
      </c>
      <c r="AB267" s="15">
        <v>0.2058574399359</v>
      </c>
    </row>
    <row r="268" spans="2:28" x14ac:dyDescent="0.35">
      <c r="B268" s="7" t="s">
        <v>168</v>
      </c>
      <c r="C268" s="15">
        <v>0.31280926028310002</v>
      </c>
      <c r="D268" s="15">
        <v>0.45098084897379997</v>
      </c>
      <c r="E268" s="15">
        <v>0.138211464428</v>
      </c>
      <c r="F268" s="15">
        <v>0.31890306525700002</v>
      </c>
      <c r="G268" s="15">
        <v>0.33512382623350001</v>
      </c>
      <c r="I268" s="15">
        <v>0.32972278912879999</v>
      </c>
      <c r="J268" s="15">
        <v>0.33166322820470001</v>
      </c>
      <c r="K268" s="15">
        <v>0.37204079183900002</v>
      </c>
      <c r="L268" s="15">
        <v>0.23925452941100001</v>
      </c>
      <c r="M268" s="15">
        <v>0.3245714062201</v>
      </c>
      <c r="N268" s="15">
        <v>0.4066311492793</v>
      </c>
      <c r="O268" s="15">
        <v>0.2335046458583</v>
      </c>
      <c r="Q268" s="15">
        <v>0.20320236981289999</v>
      </c>
      <c r="R268" s="15">
        <v>0.20652758211239999</v>
      </c>
      <c r="S268" s="15">
        <v>0.48081334406960002</v>
      </c>
      <c r="T268" s="15">
        <v>0.4460843904024</v>
      </c>
      <c r="U268" s="15">
        <v>0.2226370737103</v>
      </c>
      <c r="V268" s="15">
        <v>0.50280615561940001</v>
      </c>
      <c r="W268" s="15">
        <v>0.36204886050160001</v>
      </c>
      <c r="X268" s="15">
        <v>0.27615533990259999</v>
      </c>
      <c r="Y268" s="15">
        <v>0.30518989289819998</v>
      </c>
      <c r="Z268" s="15">
        <v>0</v>
      </c>
      <c r="AA268" s="15">
        <v>0.30674464077219998</v>
      </c>
      <c r="AB268" s="15">
        <v>0.20656753354679999</v>
      </c>
    </row>
    <row r="269" spans="2:28" x14ac:dyDescent="0.35">
      <c r="B269" s="7" t="s">
        <v>169</v>
      </c>
      <c r="C269" s="15">
        <v>0.4970594400617</v>
      </c>
      <c r="D269" s="15">
        <v>0.39564695585449999</v>
      </c>
      <c r="E269" s="15">
        <v>0.42169493019859999</v>
      </c>
      <c r="F269" s="15">
        <v>0.47349032555289999</v>
      </c>
      <c r="G269" s="15">
        <v>0.54114662798570001</v>
      </c>
      <c r="I269" s="15">
        <v>0.35243869454139998</v>
      </c>
      <c r="J269" s="15">
        <v>0.46571696651420003</v>
      </c>
      <c r="K269" s="15">
        <v>0.59293651567320005</v>
      </c>
      <c r="L269" s="15">
        <v>0.62395654861430006</v>
      </c>
      <c r="M269" s="15">
        <v>0.250956305607</v>
      </c>
      <c r="N269" s="15">
        <v>0.58842039152879999</v>
      </c>
      <c r="O269" s="15">
        <v>0.46537558791709999</v>
      </c>
      <c r="Q269" s="15">
        <v>0.37912813948360002</v>
      </c>
      <c r="R269" s="15">
        <v>0.48947803680660001</v>
      </c>
      <c r="S269" s="15">
        <v>0.64811692814260002</v>
      </c>
      <c r="T269" s="15">
        <v>0.48881471440610003</v>
      </c>
      <c r="U269" s="15">
        <v>0.49119783337599998</v>
      </c>
      <c r="V269" s="15">
        <v>0.49719384438059999</v>
      </c>
      <c r="W269" s="15">
        <v>0.4310751364148</v>
      </c>
      <c r="X269" s="15">
        <v>0.29562174844229999</v>
      </c>
      <c r="Y269" s="15">
        <v>0.55244604664630004</v>
      </c>
      <c r="Z269" s="15">
        <v>0.1109774118351</v>
      </c>
      <c r="AA269" s="15">
        <v>0.49973210821039998</v>
      </c>
      <c r="AB269" s="15">
        <v>0.65084777394960003</v>
      </c>
    </row>
    <row r="270" spans="2:28" x14ac:dyDescent="0.35">
      <c r="B270" s="7" t="s">
        <v>170</v>
      </c>
      <c r="C270" s="15">
        <v>0.46949077695710001</v>
      </c>
      <c r="D270" s="15">
        <v>0.1434124984455</v>
      </c>
      <c r="E270" s="15">
        <v>0.34714026420760002</v>
      </c>
      <c r="F270" s="15">
        <v>0.48130846646699998</v>
      </c>
      <c r="G270" s="15">
        <v>0.55518183672209998</v>
      </c>
      <c r="I270" s="15">
        <v>0.37413311762320001</v>
      </c>
      <c r="J270" s="15">
        <v>0.33962989601690002</v>
      </c>
      <c r="K270" s="15">
        <v>0.7215459944357</v>
      </c>
      <c r="L270" s="15">
        <v>0.60043652045249996</v>
      </c>
      <c r="M270" s="15">
        <v>0.18885556206010001</v>
      </c>
      <c r="N270" s="15">
        <v>0.54757244267189997</v>
      </c>
      <c r="O270" s="15">
        <v>0.34778401344839999</v>
      </c>
      <c r="Q270" s="15">
        <v>0.3786700515184</v>
      </c>
      <c r="R270" s="15">
        <v>0.54400115233330004</v>
      </c>
      <c r="S270" s="15">
        <v>0.52335743534559998</v>
      </c>
      <c r="T270" s="15">
        <v>0.3626539848277</v>
      </c>
      <c r="U270" s="15">
        <v>0.61121804497230003</v>
      </c>
      <c r="V270" s="15">
        <v>0.49719384438059999</v>
      </c>
      <c r="W270" s="15">
        <v>0.4828409105318</v>
      </c>
      <c r="X270" s="15">
        <v>0.30479030932380002</v>
      </c>
      <c r="Y270" s="15">
        <v>0.44793271965069997</v>
      </c>
      <c r="Z270" s="15">
        <v>0.4443107451685</v>
      </c>
      <c r="AA270" s="15">
        <v>0.37910126188799997</v>
      </c>
      <c r="AB270" s="15">
        <v>0.57214583373960004</v>
      </c>
    </row>
    <row r="271" spans="2:28" x14ac:dyDescent="0.35">
      <c r="B271" s="7" t="s">
        <v>58</v>
      </c>
      <c r="C271" s="15">
        <v>1.6388475903809999E-2</v>
      </c>
      <c r="D271" s="15">
        <v>4.1175091693910003E-2</v>
      </c>
      <c r="E271" s="15">
        <v>3.3923046443530003E-2</v>
      </c>
      <c r="F271" s="15">
        <v>0</v>
      </c>
      <c r="G271" s="15">
        <v>1.1778228142139999E-2</v>
      </c>
      <c r="I271" s="15">
        <v>6.0956204541429998E-2</v>
      </c>
      <c r="J271" s="15">
        <v>0</v>
      </c>
      <c r="K271" s="15">
        <v>1.239746007283E-2</v>
      </c>
      <c r="L271" s="15">
        <v>0</v>
      </c>
      <c r="M271" s="15">
        <v>0</v>
      </c>
      <c r="N271" s="15">
        <v>0</v>
      </c>
      <c r="O271" s="15">
        <v>3.1984587965319999E-2</v>
      </c>
      <c r="Q271" s="15">
        <v>0</v>
      </c>
      <c r="R271" s="15">
        <v>4.3627323662750003E-2</v>
      </c>
      <c r="S271" s="15">
        <v>0</v>
      </c>
      <c r="T271" s="15">
        <v>0</v>
      </c>
      <c r="U271" s="15">
        <v>2.7804511243069999E-2</v>
      </c>
      <c r="V271" s="15">
        <v>0</v>
      </c>
      <c r="W271" s="15">
        <v>0</v>
      </c>
      <c r="X271" s="15">
        <v>6.6438499723780006E-2</v>
      </c>
      <c r="Y271" s="15">
        <v>0</v>
      </c>
      <c r="Z271" s="15">
        <v>0</v>
      </c>
      <c r="AA271" s="15">
        <v>0</v>
      </c>
      <c r="AB271" s="15">
        <v>0</v>
      </c>
    </row>
    <row r="272" spans="2:28" x14ac:dyDescent="0.35">
      <c r="B272" s="7" t="s">
        <v>59</v>
      </c>
      <c r="C272" s="15">
        <v>2.705163245594E-3</v>
      </c>
      <c r="D272" s="15">
        <v>0</v>
      </c>
      <c r="E272" s="15">
        <v>0</v>
      </c>
      <c r="F272" s="15">
        <v>0</v>
      </c>
      <c r="G272" s="15">
        <v>4.6255889308770004E-3</v>
      </c>
      <c r="I272" s="15">
        <v>0</v>
      </c>
      <c r="J272" s="15">
        <v>0</v>
      </c>
      <c r="K272" s="15">
        <v>0</v>
      </c>
      <c r="L272" s="15">
        <v>0</v>
      </c>
      <c r="M272" s="15">
        <v>0</v>
      </c>
      <c r="N272" s="15">
        <v>2.5164154425240001E-2</v>
      </c>
      <c r="O272" s="15">
        <v>0</v>
      </c>
      <c r="Q272" s="15">
        <v>4.0581805180729999E-2</v>
      </c>
      <c r="R272" s="15">
        <v>0</v>
      </c>
      <c r="S272" s="15">
        <v>0</v>
      </c>
      <c r="T272" s="15">
        <v>0</v>
      </c>
      <c r="U272" s="15">
        <v>0</v>
      </c>
      <c r="V272" s="15">
        <v>0</v>
      </c>
      <c r="W272" s="15">
        <v>0</v>
      </c>
      <c r="X272" s="15">
        <v>0</v>
      </c>
      <c r="Y272" s="15">
        <v>0</v>
      </c>
      <c r="Z272" s="15">
        <v>0</v>
      </c>
      <c r="AA272" s="15">
        <v>0</v>
      </c>
      <c r="AB272" s="15">
        <v>0</v>
      </c>
    </row>
    <row r="274" spans="2:28" ht="87" x14ac:dyDescent="0.35">
      <c r="B274" s="14" t="s">
        <v>171</v>
      </c>
    </row>
    <row r="275" spans="2:28" x14ac:dyDescent="0.35">
      <c r="B275" s="14" t="s">
        <v>12</v>
      </c>
    </row>
    <row r="276" spans="2:28" x14ac:dyDescent="0.35">
      <c r="B276" s="7" t="s">
        <v>172</v>
      </c>
      <c r="C276" s="15">
        <v>8.5908173333239995E-2</v>
      </c>
      <c r="D276" s="15">
        <v>0.2316804476612</v>
      </c>
      <c r="E276" s="15">
        <v>0.1227342111859</v>
      </c>
      <c r="F276" s="15">
        <v>4.7221796702400003E-2</v>
      </c>
      <c r="G276" s="15">
        <v>2.349696286153E-2</v>
      </c>
      <c r="I276" s="15">
        <v>9.7251461227209998E-2</v>
      </c>
      <c r="J276" s="15">
        <v>3.5634804120429998E-2</v>
      </c>
      <c r="K276" s="15">
        <v>9.7536129193249999E-3</v>
      </c>
      <c r="L276" s="15">
        <v>5.7123099484499999E-2</v>
      </c>
      <c r="M276" s="15">
        <v>0.18520974258030001</v>
      </c>
      <c r="N276" s="15">
        <v>0.1170901487068</v>
      </c>
      <c r="O276" s="15">
        <v>0.1128120790206</v>
      </c>
      <c r="Q276" s="15">
        <v>8.4078773846739993E-2</v>
      </c>
      <c r="R276" s="15">
        <v>6.7023321089930005E-2</v>
      </c>
      <c r="S276" s="15">
        <v>2.9185791741769999E-2</v>
      </c>
      <c r="T276" s="15">
        <v>4.950156912433E-2</v>
      </c>
      <c r="U276" s="15">
        <v>6.1005144480730002E-2</v>
      </c>
      <c r="V276" s="15">
        <v>0</v>
      </c>
      <c r="W276" s="15">
        <v>0.1863269107726</v>
      </c>
      <c r="X276" s="15">
        <v>0.1027225541354</v>
      </c>
      <c r="Y276" s="15">
        <v>7.1791047808840006E-2</v>
      </c>
      <c r="Z276" s="15">
        <v>0.21938480634169999</v>
      </c>
      <c r="AA276" s="15">
        <v>7.4925901748399998E-2</v>
      </c>
      <c r="AB276" s="15">
        <v>0.17042095350620001</v>
      </c>
    </row>
    <row r="277" spans="2:28" ht="29" x14ac:dyDescent="0.35">
      <c r="B277" s="7" t="s">
        <v>173</v>
      </c>
      <c r="C277" s="15">
        <v>0.26081578700430003</v>
      </c>
      <c r="D277" s="15">
        <v>0.44770160091790001</v>
      </c>
      <c r="E277" s="15">
        <v>0.30552209914849998</v>
      </c>
      <c r="F277" s="15">
        <v>0.26142414294810001</v>
      </c>
      <c r="G277" s="15">
        <v>0.16506437900090001</v>
      </c>
      <c r="I277" s="15">
        <v>0.34854203487730001</v>
      </c>
      <c r="J277" s="15">
        <v>0.1604027723317</v>
      </c>
      <c r="K277" s="15">
        <v>0.24678529984450001</v>
      </c>
      <c r="L277" s="15">
        <v>0.1993722633226</v>
      </c>
      <c r="M277" s="15">
        <v>0.19255443513080001</v>
      </c>
      <c r="N277" s="15">
        <v>0.23374128457730001</v>
      </c>
      <c r="O277" s="15">
        <v>0.32128734389430003</v>
      </c>
      <c r="Q277" s="15">
        <v>0.19836331378829999</v>
      </c>
      <c r="R277" s="15">
        <v>0.3782076393096</v>
      </c>
      <c r="S277" s="15">
        <v>0.20947778571930001</v>
      </c>
      <c r="T277" s="15">
        <v>0.2345310741144</v>
      </c>
      <c r="U277" s="15">
        <v>0.2334536087647</v>
      </c>
      <c r="V277" s="15">
        <v>0.55700940905780005</v>
      </c>
      <c r="W277" s="15">
        <v>0.34005729562429998</v>
      </c>
      <c r="X277" s="15">
        <v>0.24883942905039999</v>
      </c>
      <c r="Y277" s="15">
        <v>0.2355789192377</v>
      </c>
      <c r="Z277" s="15">
        <v>0.32706352985929998</v>
      </c>
      <c r="AA277" s="15">
        <v>0.21947659873549999</v>
      </c>
      <c r="AB277" s="15">
        <v>0.23435624677690001</v>
      </c>
    </row>
    <row r="278" spans="2:28" ht="29" x14ac:dyDescent="0.35">
      <c r="B278" s="7" t="s">
        <v>174</v>
      </c>
      <c r="C278" s="15">
        <v>0.1580313663131</v>
      </c>
      <c r="D278" s="15">
        <v>7.3188627954770005E-2</v>
      </c>
      <c r="E278" s="15">
        <v>7.8302464738309999E-2</v>
      </c>
      <c r="F278" s="15">
        <v>0.14961794644170001</v>
      </c>
      <c r="G278" s="15">
        <v>0.2277900899527</v>
      </c>
      <c r="I278" s="15">
        <v>0.12885633227009999</v>
      </c>
      <c r="J278" s="15">
        <v>0.13485599614560001</v>
      </c>
      <c r="K278" s="15">
        <v>0.2065551027874</v>
      </c>
      <c r="L278" s="15">
        <v>0.22188228688350001</v>
      </c>
      <c r="M278" s="15">
        <v>0.1231064960944</v>
      </c>
      <c r="N278" s="15">
        <v>0.20905586917550001</v>
      </c>
      <c r="O278" s="15">
        <v>0.1176462201635</v>
      </c>
      <c r="Q278" s="15">
        <v>0.19878750073929999</v>
      </c>
      <c r="R278" s="15">
        <v>0.15861297267739999</v>
      </c>
      <c r="S278" s="15">
        <v>0.2012548616539</v>
      </c>
      <c r="T278" s="15">
        <v>0.17273927489579999</v>
      </c>
      <c r="U278" s="15">
        <v>0.17248116024919999</v>
      </c>
      <c r="V278" s="15">
        <v>0</v>
      </c>
      <c r="W278" s="15">
        <v>0.1733926071911</v>
      </c>
      <c r="X278" s="15">
        <v>0.11887652829299999</v>
      </c>
      <c r="Y278" s="15">
        <v>9.810491257343E-2</v>
      </c>
      <c r="Z278" s="15">
        <v>4.6939341876540003E-2</v>
      </c>
      <c r="AA278" s="15">
        <v>0.1730058834122</v>
      </c>
      <c r="AB278" s="15">
        <v>0.2166283115929</v>
      </c>
    </row>
    <row r="279" spans="2:28" ht="43.5" x14ac:dyDescent="0.35">
      <c r="B279" s="7" t="s">
        <v>175</v>
      </c>
      <c r="C279" s="15">
        <v>0.19014802574010001</v>
      </c>
      <c r="D279" s="15">
        <v>0.1443612933059</v>
      </c>
      <c r="E279" s="15">
        <v>0.20486603975520001</v>
      </c>
      <c r="F279" s="15">
        <v>0.2313298749121</v>
      </c>
      <c r="G279" s="15">
        <v>0.18964888783139999</v>
      </c>
      <c r="I279" s="15">
        <v>0.1239676047358</v>
      </c>
      <c r="J279" s="15">
        <v>0.2243744382125</v>
      </c>
      <c r="K279" s="15">
        <v>0.2013947924109</v>
      </c>
      <c r="L279" s="15">
        <v>0.16221377302670001</v>
      </c>
      <c r="M279" s="15">
        <v>0.31772231856479999</v>
      </c>
      <c r="N279" s="15">
        <v>0.24376201834979999</v>
      </c>
      <c r="O279" s="15">
        <v>0.14869715475</v>
      </c>
      <c r="Q279" s="15">
        <v>0.1826139485253</v>
      </c>
      <c r="R279" s="15">
        <v>9.7521030133689998E-2</v>
      </c>
      <c r="S279" s="15">
        <v>0.18985987662289999</v>
      </c>
      <c r="T279" s="15">
        <v>0.19725836586670001</v>
      </c>
      <c r="U279" s="15">
        <v>0.24440243481349999</v>
      </c>
      <c r="V279" s="15">
        <v>0.2227383960072</v>
      </c>
      <c r="W279" s="15">
        <v>0.17353741610660001</v>
      </c>
      <c r="X279" s="15">
        <v>0.22147446365279999</v>
      </c>
      <c r="Y279" s="15">
        <v>0.21585454596680001</v>
      </c>
      <c r="Z279" s="15">
        <v>0.15654692027200001</v>
      </c>
      <c r="AA279" s="15">
        <v>0.2424680427609</v>
      </c>
      <c r="AB279" s="15">
        <v>0.11687876034480001</v>
      </c>
    </row>
    <row r="280" spans="2:28" ht="43.5" x14ac:dyDescent="0.35">
      <c r="B280" s="7" t="s">
        <v>176</v>
      </c>
      <c r="C280" s="15">
        <v>0.21323403260779999</v>
      </c>
      <c r="D280" s="15">
        <v>5.2477983454220001E-2</v>
      </c>
      <c r="E280" s="15">
        <v>0.16870991297310001</v>
      </c>
      <c r="F280" s="15">
        <v>0.25284772827930002</v>
      </c>
      <c r="G280" s="15">
        <v>0.28462884847609998</v>
      </c>
      <c r="I280" s="15">
        <v>0.1102424070565</v>
      </c>
      <c r="J280" s="15">
        <v>0.27799941281110002</v>
      </c>
      <c r="K280" s="15">
        <v>0.26304552493189998</v>
      </c>
      <c r="L280" s="15">
        <v>0.3536451504957</v>
      </c>
      <c r="M280" s="15">
        <v>0.12940909157950001</v>
      </c>
      <c r="N280" s="15">
        <v>0.22921205578260001</v>
      </c>
      <c r="O280" s="15">
        <v>0.16673127408919999</v>
      </c>
      <c r="Q280" s="15">
        <v>0.20642603018719999</v>
      </c>
      <c r="R280" s="15">
        <v>0.25620020801389998</v>
      </c>
      <c r="S280" s="15">
        <v>0.30324387056570001</v>
      </c>
      <c r="T280" s="15">
        <v>0.1485773441437</v>
      </c>
      <c r="U280" s="15">
        <v>0.1776440046869</v>
      </c>
      <c r="V280" s="15">
        <v>0.22025219493500001</v>
      </c>
      <c r="W280" s="15">
        <v>0.1266133658476</v>
      </c>
      <c r="X280" s="15">
        <v>0.2001329556651</v>
      </c>
      <c r="Y280" s="15">
        <v>0.1962807398793</v>
      </c>
      <c r="Z280" s="15">
        <v>0</v>
      </c>
      <c r="AA280" s="15">
        <v>0.20098168948869999</v>
      </c>
      <c r="AB280" s="15">
        <v>0.25255239714349997</v>
      </c>
    </row>
    <row r="281" spans="2:28" ht="43.5" x14ac:dyDescent="0.35">
      <c r="B281" s="7" t="s">
        <v>177</v>
      </c>
      <c r="C281" s="15">
        <v>0.15997794417440001</v>
      </c>
      <c r="D281" s="15">
        <v>3.062162246225E-2</v>
      </c>
      <c r="E281" s="15">
        <v>0.119285905983</v>
      </c>
      <c r="F281" s="15">
        <v>0.1663888280046</v>
      </c>
      <c r="G281" s="15">
        <v>0.22784410437370001</v>
      </c>
      <c r="I281" s="15">
        <v>0.13539995266640001</v>
      </c>
      <c r="J281" s="15">
        <v>0.2319391561645</v>
      </c>
      <c r="K281" s="15">
        <v>0.14397093363649999</v>
      </c>
      <c r="L281" s="15">
        <v>0.18308565952299999</v>
      </c>
      <c r="M281" s="15">
        <v>7.1915435913659995E-2</v>
      </c>
      <c r="N281" s="15">
        <v>0.22015133272410001</v>
      </c>
      <c r="O281" s="15">
        <v>0.15364197436880001</v>
      </c>
      <c r="Q281" s="15">
        <v>0.1147087268925</v>
      </c>
      <c r="R281" s="15">
        <v>0.13409068556580001</v>
      </c>
      <c r="S281" s="15">
        <v>0.26237843659190002</v>
      </c>
      <c r="T281" s="15">
        <v>0.11136600511359999</v>
      </c>
      <c r="U281" s="15">
        <v>0.30018441478579999</v>
      </c>
      <c r="V281" s="15">
        <v>0</v>
      </c>
      <c r="W281" s="15">
        <v>4.6480702238289998E-2</v>
      </c>
      <c r="X281" s="15">
        <v>9.7495974156940002E-2</v>
      </c>
      <c r="Y281" s="15">
        <v>0.1046797036637</v>
      </c>
      <c r="Z281" s="15">
        <v>0.14098767518050001</v>
      </c>
      <c r="AA281" s="15">
        <v>0.14455069698709999</v>
      </c>
      <c r="AB281" s="15">
        <v>0.1709869483916</v>
      </c>
    </row>
    <row r="282" spans="2:28" ht="43.5" x14ac:dyDescent="0.35">
      <c r="B282" s="7" t="s">
        <v>178</v>
      </c>
      <c r="C282" s="15">
        <v>0.2398021773008</v>
      </c>
      <c r="D282" s="15">
        <v>5.9051021810650001E-2</v>
      </c>
      <c r="E282" s="15">
        <v>0.17796126514720001</v>
      </c>
      <c r="F282" s="15">
        <v>0.23321581056999999</v>
      </c>
      <c r="G282" s="15">
        <v>0.34178898434709998</v>
      </c>
      <c r="I282" s="15">
        <v>0.29836732598409998</v>
      </c>
      <c r="J282" s="15">
        <v>0.32458380391969999</v>
      </c>
      <c r="K282" s="15">
        <v>0.32259954015140002</v>
      </c>
      <c r="L282" s="15">
        <v>0.316183867364</v>
      </c>
      <c r="M282" s="15">
        <v>6.9019431153820004E-2</v>
      </c>
      <c r="N282" s="15">
        <v>0.26187158015619999</v>
      </c>
      <c r="O282" s="15">
        <v>0.16785526079060001</v>
      </c>
      <c r="Q282" s="15">
        <v>0.27515190988389998</v>
      </c>
      <c r="R282" s="15">
        <v>0.1583399944295</v>
      </c>
      <c r="S282" s="15">
        <v>0.32382998860040002</v>
      </c>
      <c r="T282" s="15">
        <v>0.23433569890850001</v>
      </c>
      <c r="U282" s="15">
        <v>0.2276525072111</v>
      </c>
      <c r="V282" s="15">
        <v>0</v>
      </c>
      <c r="W282" s="15">
        <v>8.661943850072E-2</v>
      </c>
      <c r="X282" s="15">
        <v>0.23787044348190001</v>
      </c>
      <c r="Y282" s="15">
        <v>0.31352523242710001</v>
      </c>
      <c r="Z282" s="15">
        <v>0.20295641022309999</v>
      </c>
      <c r="AA282" s="15">
        <v>0.30389390894230001</v>
      </c>
      <c r="AB282" s="15">
        <v>0.1985419887995</v>
      </c>
    </row>
    <row r="283" spans="2:28" x14ac:dyDescent="0.35">
      <c r="B283" s="7" t="s">
        <v>61</v>
      </c>
      <c r="C283" s="15">
        <v>1.4361204653820001E-2</v>
      </c>
      <c r="D283" s="15">
        <v>2.2148628054559999E-2</v>
      </c>
      <c r="E283" s="15">
        <v>1.191645152602E-2</v>
      </c>
      <c r="F283" s="15">
        <v>7.2078475110180003E-3</v>
      </c>
      <c r="G283" s="15">
        <v>1.447259560685E-2</v>
      </c>
      <c r="I283" s="15">
        <v>0</v>
      </c>
      <c r="J283" s="15">
        <v>1.1968507150879999E-2</v>
      </c>
      <c r="K283" s="15">
        <v>6.8888412310770001E-3</v>
      </c>
      <c r="L283" s="15">
        <v>0</v>
      </c>
      <c r="M283" s="15">
        <v>4.6847867482140003E-2</v>
      </c>
      <c r="N283" s="15">
        <v>0</v>
      </c>
      <c r="O283" s="15">
        <v>2.3368174393169999E-2</v>
      </c>
      <c r="Q283" s="15">
        <v>6.1170147281169998E-2</v>
      </c>
      <c r="R283" s="15">
        <v>0</v>
      </c>
      <c r="S283" s="15">
        <v>0</v>
      </c>
      <c r="T283" s="15">
        <v>0</v>
      </c>
      <c r="U283" s="15">
        <v>0</v>
      </c>
      <c r="V283" s="15">
        <v>0</v>
      </c>
      <c r="W283" s="15">
        <v>2.0033165902319999E-2</v>
      </c>
      <c r="X283" s="15">
        <v>1.6239546784839999E-2</v>
      </c>
      <c r="Y283" s="15">
        <v>2.5903376956739999E-2</v>
      </c>
      <c r="Z283" s="15">
        <v>0</v>
      </c>
      <c r="AA283" s="15">
        <v>2.8110956092590001E-2</v>
      </c>
      <c r="AB283" s="15">
        <v>2.7054094023400001E-2</v>
      </c>
    </row>
    <row r="285" spans="2:28" ht="58" x14ac:dyDescent="0.35">
      <c r="B285" s="14" t="s">
        <v>190</v>
      </c>
    </row>
    <row r="286" spans="2:28" x14ac:dyDescent="0.35">
      <c r="B286" s="14" t="s">
        <v>259</v>
      </c>
    </row>
    <row r="287" spans="2:28" x14ac:dyDescent="0.35">
      <c r="B287" s="7" t="s">
        <v>191</v>
      </c>
      <c r="C287" s="15">
        <v>0.44041888153999997</v>
      </c>
      <c r="D287" s="15">
        <v>0.37496997970529999</v>
      </c>
      <c r="E287" s="15">
        <v>0.48916725921030002</v>
      </c>
      <c r="F287" s="15">
        <v>0.37017013679650002</v>
      </c>
      <c r="G287" s="15">
        <v>0.5028493228316</v>
      </c>
      <c r="I287" s="15">
        <v>0.49523169219820001</v>
      </c>
      <c r="J287" s="15">
        <v>0.37566666910770002</v>
      </c>
      <c r="K287" s="15">
        <v>0.49950112572049998</v>
      </c>
      <c r="L287" s="15">
        <v>0.59737158762639997</v>
      </c>
      <c r="M287" s="15">
        <v>0.46138477403110001</v>
      </c>
      <c r="N287" s="15">
        <v>0.2091839917086</v>
      </c>
      <c r="O287" s="15">
        <v>0.42599367952529998</v>
      </c>
      <c r="Q287" s="15">
        <v>0.40443211776990001</v>
      </c>
      <c r="R287" s="15">
        <v>0.22083453924419999</v>
      </c>
      <c r="S287" s="15">
        <v>0.53931142353450001</v>
      </c>
      <c r="T287" s="15">
        <v>0.44005054360250001</v>
      </c>
      <c r="U287" s="15">
        <v>0.50916245870029997</v>
      </c>
      <c r="V287" s="15">
        <v>0.27357705114390002</v>
      </c>
      <c r="W287" s="15">
        <v>0.44007563457830001</v>
      </c>
      <c r="X287" s="15">
        <v>0.62826572113790002</v>
      </c>
      <c r="Y287" s="15">
        <v>0.5080874251534</v>
      </c>
      <c r="Z287" s="15">
        <v>0.47774006227069998</v>
      </c>
      <c r="AA287" s="15">
        <v>0.13724606033350001</v>
      </c>
      <c r="AB287" s="15">
        <v>0.30567226734780001</v>
      </c>
    </row>
    <row r="288" spans="2:28" x14ac:dyDescent="0.35">
      <c r="B288" s="7" t="s">
        <v>192</v>
      </c>
      <c r="C288" s="15">
        <v>0.287117887894</v>
      </c>
      <c r="D288" s="15">
        <v>0.20663192514000001</v>
      </c>
      <c r="E288" s="15">
        <v>0.28627553420649998</v>
      </c>
      <c r="F288" s="15">
        <v>0.28308457736050002</v>
      </c>
      <c r="G288" s="15">
        <v>0.37497790694709998</v>
      </c>
      <c r="I288" s="15">
        <v>0.29462885657830001</v>
      </c>
      <c r="J288" s="15">
        <v>0.37552855959260001</v>
      </c>
      <c r="K288" s="15">
        <v>0.47132603609309998</v>
      </c>
      <c r="L288" s="15">
        <v>0.42789622978339997</v>
      </c>
      <c r="M288" s="15">
        <v>0.31431725907800001</v>
      </c>
      <c r="N288" s="15">
        <v>0.31272901874120002</v>
      </c>
      <c r="O288" s="15">
        <v>0.19552752885060001</v>
      </c>
      <c r="Q288" s="15">
        <v>0.14812076809229999</v>
      </c>
      <c r="R288" s="15">
        <v>0.10198142631150001</v>
      </c>
      <c r="S288" s="15">
        <v>0.44751734825849998</v>
      </c>
      <c r="T288" s="15">
        <v>0.44005054360250001</v>
      </c>
      <c r="U288" s="15">
        <v>0.36313945022319999</v>
      </c>
      <c r="V288" s="15">
        <v>0</v>
      </c>
      <c r="W288" s="15">
        <v>0.32163780682030002</v>
      </c>
      <c r="X288" s="15">
        <v>0.30853940804789998</v>
      </c>
      <c r="Y288" s="15">
        <v>0.40339187548830002</v>
      </c>
      <c r="Z288" s="15">
        <v>0.1586497426947</v>
      </c>
      <c r="AA288" s="15">
        <v>0.1719875847373</v>
      </c>
      <c r="AB288" s="15">
        <v>0.38805098602830002</v>
      </c>
    </row>
    <row r="289" spans="2:28" x14ac:dyDescent="0.35">
      <c r="B289" s="7" t="s">
        <v>193</v>
      </c>
      <c r="C289" s="15">
        <v>0.30748265377680001</v>
      </c>
      <c r="D289" s="15">
        <v>0.21684619467730001</v>
      </c>
      <c r="E289" s="15">
        <v>0.3116718769979</v>
      </c>
      <c r="F289" s="15">
        <v>0.41669707431809999</v>
      </c>
      <c r="G289" s="15">
        <v>0.36154188540330001</v>
      </c>
      <c r="I289" s="15">
        <v>0.2931171471765</v>
      </c>
      <c r="J289" s="15">
        <v>0.53047909644680002</v>
      </c>
      <c r="K289" s="15">
        <v>0.38450086143970003</v>
      </c>
      <c r="L289" s="15">
        <v>0.60656370534390003</v>
      </c>
      <c r="M289" s="15">
        <v>8.9994678417019996E-2</v>
      </c>
      <c r="N289" s="15">
        <v>0.18662655107029999</v>
      </c>
      <c r="O289" s="15">
        <v>0.2954396973949</v>
      </c>
      <c r="Q289" s="15">
        <v>0.3832707181833</v>
      </c>
      <c r="R289" s="15">
        <v>5.1082693005669998E-2</v>
      </c>
      <c r="S289" s="15">
        <v>0.40815843606879998</v>
      </c>
      <c r="T289" s="15">
        <v>0.1198989127951</v>
      </c>
      <c r="U289" s="15">
        <v>0.47332757670199999</v>
      </c>
      <c r="V289" s="15">
        <v>0.36117301858810003</v>
      </c>
      <c r="W289" s="15">
        <v>0.1780013646351</v>
      </c>
      <c r="X289" s="15">
        <v>0.43644845891239997</v>
      </c>
      <c r="Y289" s="15">
        <v>0.1223363196455</v>
      </c>
      <c r="Z289" s="15">
        <v>0.55851239262130004</v>
      </c>
      <c r="AA289" s="15">
        <v>0.29345404809570003</v>
      </c>
      <c r="AB289" s="15">
        <v>0.1952716918512</v>
      </c>
    </row>
    <row r="290" spans="2:28" x14ac:dyDescent="0.35">
      <c r="B290" s="7" t="s">
        <v>194</v>
      </c>
      <c r="C290" s="15">
        <v>0.41111113665080001</v>
      </c>
      <c r="D290" s="15">
        <v>0.61869148806630003</v>
      </c>
      <c r="E290" s="15">
        <v>0.33431248746010001</v>
      </c>
      <c r="F290" s="15">
        <v>0.27372004798529997</v>
      </c>
      <c r="G290" s="15">
        <v>0.29166034855779999</v>
      </c>
      <c r="I290" s="15">
        <v>0.44535291250609998</v>
      </c>
      <c r="J290" s="15">
        <v>0</v>
      </c>
      <c r="K290" s="15">
        <v>0.23705667969399999</v>
      </c>
      <c r="L290" s="15">
        <v>0.1594707490533</v>
      </c>
      <c r="M290" s="15">
        <v>0.51063583830530002</v>
      </c>
      <c r="N290" s="15">
        <v>0.43912553103009999</v>
      </c>
      <c r="O290" s="15">
        <v>0.50139948969939996</v>
      </c>
      <c r="Q290" s="15">
        <v>0.44721638173959999</v>
      </c>
      <c r="R290" s="15">
        <v>0.71178562671809997</v>
      </c>
      <c r="S290" s="15">
        <v>0.2367723365055</v>
      </c>
      <c r="T290" s="15">
        <v>0.44005054360250001</v>
      </c>
      <c r="U290" s="15">
        <v>0.45447587186229998</v>
      </c>
      <c r="V290" s="15">
        <v>0.63882698141189997</v>
      </c>
      <c r="W290" s="15">
        <v>0.45259688881560001</v>
      </c>
      <c r="X290" s="15">
        <v>0.2051613449046</v>
      </c>
      <c r="Y290" s="15">
        <v>0.3856479709124</v>
      </c>
      <c r="Z290" s="15">
        <v>0.40165348411329999</v>
      </c>
      <c r="AA290" s="15">
        <v>0.46573701560250003</v>
      </c>
      <c r="AB290" s="15">
        <v>0.50030223963800002</v>
      </c>
    </row>
    <row r="291" spans="2:28" x14ac:dyDescent="0.35">
      <c r="B291" s="7" t="s">
        <v>100</v>
      </c>
      <c r="C291" s="15">
        <v>6.9435513843550001E-3</v>
      </c>
      <c r="D291" s="15">
        <v>0</v>
      </c>
      <c r="E291" s="15">
        <v>3.1924380695069997E-2</v>
      </c>
      <c r="F291" s="15">
        <v>0</v>
      </c>
      <c r="G291" s="15">
        <v>0</v>
      </c>
      <c r="I291" s="15">
        <v>0</v>
      </c>
      <c r="J291" s="15">
        <v>0</v>
      </c>
      <c r="K291" s="15">
        <v>0</v>
      </c>
      <c r="L291" s="15">
        <v>9.5572970225980006E-2</v>
      </c>
      <c r="M291" s="15">
        <v>0</v>
      </c>
      <c r="N291" s="15">
        <v>0</v>
      </c>
      <c r="O291" s="15">
        <v>0</v>
      </c>
      <c r="Q291" s="15">
        <v>0</v>
      </c>
      <c r="R291" s="15">
        <v>6.7195874337749997E-2</v>
      </c>
      <c r="S291" s="15">
        <v>0</v>
      </c>
      <c r="T291" s="15">
        <v>0</v>
      </c>
      <c r="U291" s="15">
        <v>0</v>
      </c>
      <c r="V291" s="15">
        <v>0</v>
      </c>
      <c r="W291" s="15">
        <v>0</v>
      </c>
      <c r="X291" s="15">
        <v>0</v>
      </c>
      <c r="Y291" s="15">
        <v>0</v>
      </c>
      <c r="Z291" s="15">
        <v>0</v>
      </c>
      <c r="AA291" s="15">
        <v>0</v>
      </c>
      <c r="AB291" s="15">
        <v>0</v>
      </c>
    </row>
    <row r="292" spans="2:28" x14ac:dyDescent="0.35">
      <c r="B292" s="7" t="s">
        <v>61</v>
      </c>
      <c r="C292" s="15">
        <v>1.946330556726E-2</v>
      </c>
      <c r="D292" s="15">
        <v>2.0452954473670001E-2</v>
      </c>
      <c r="E292" s="15">
        <v>4.2453279236980002E-2</v>
      </c>
      <c r="F292" s="15">
        <v>0</v>
      </c>
      <c r="G292" s="15">
        <v>9.9629432525450007E-3</v>
      </c>
      <c r="I292" s="15">
        <v>7.4305597126500006E-2</v>
      </c>
      <c r="J292" s="15">
        <v>0</v>
      </c>
      <c r="K292" s="15">
        <v>2.89739219332E-2</v>
      </c>
      <c r="L292" s="15">
        <v>0</v>
      </c>
      <c r="M292" s="15">
        <v>0</v>
      </c>
      <c r="N292" s="15">
        <v>0</v>
      </c>
      <c r="O292" s="15">
        <v>1.5622342150379999E-2</v>
      </c>
      <c r="Q292" s="15">
        <v>0</v>
      </c>
      <c r="R292" s="15">
        <v>6.7954379627000003E-2</v>
      </c>
      <c r="S292" s="15">
        <v>0</v>
      </c>
      <c r="T292" s="15">
        <v>0</v>
      </c>
      <c r="U292" s="15">
        <v>0</v>
      </c>
      <c r="V292" s="15">
        <v>0</v>
      </c>
      <c r="W292" s="15">
        <v>0</v>
      </c>
      <c r="X292" s="15">
        <v>5.08597584986E-2</v>
      </c>
      <c r="Y292" s="15">
        <v>0</v>
      </c>
      <c r="Z292" s="15">
        <v>0</v>
      </c>
      <c r="AA292" s="15">
        <v>5.1688031781330003E-2</v>
      </c>
      <c r="AB292" s="15">
        <v>0</v>
      </c>
    </row>
    <row r="294" spans="2:28" ht="29" x14ac:dyDescent="0.35">
      <c r="B294" s="14" t="s">
        <v>195</v>
      </c>
    </row>
    <row r="295" spans="2:28" x14ac:dyDescent="0.35">
      <c r="B295" s="14" t="s">
        <v>12</v>
      </c>
    </row>
    <row r="296" spans="2:28" x14ac:dyDescent="0.35">
      <c r="B296" s="7" t="s">
        <v>196</v>
      </c>
      <c r="C296" s="15">
        <v>0.2758468104904</v>
      </c>
      <c r="D296" s="15">
        <v>0.62131541681430003</v>
      </c>
      <c r="E296" s="15">
        <v>0.28878747384710002</v>
      </c>
      <c r="F296" s="15">
        <v>0.14486474651219999</v>
      </c>
      <c r="G296" s="15">
        <v>0.1705229349706</v>
      </c>
      <c r="I296" s="15">
        <v>0.32311462310970002</v>
      </c>
      <c r="J296" s="15">
        <v>0.157640360461</v>
      </c>
      <c r="K296" s="15">
        <v>0.19716425047620001</v>
      </c>
      <c r="L296" s="15">
        <v>0.26443210093969999</v>
      </c>
      <c r="M296" s="15">
        <v>0.38412842104099998</v>
      </c>
      <c r="N296" s="15">
        <v>0.3131993750041</v>
      </c>
      <c r="O296" s="15">
        <v>0.30363065749169998</v>
      </c>
      <c r="Q296" s="15">
        <v>0.3207036083507</v>
      </c>
      <c r="R296" s="15">
        <v>0.35402453564870001</v>
      </c>
      <c r="S296" s="15">
        <v>0.1310311423487</v>
      </c>
      <c r="T296" s="15">
        <v>0.2345310741144</v>
      </c>
      <c r="U296" s="15">
        <v>0.22780077145800001</v>
      </c>
      <c r="V296" s="15">
        <v>0.38957241432299999</v>
      </c>
      <c r="W296" s="15">
        <v>0.51325692642440002</v>
      </c>
      <c r="X296" s="15">
        <v>0.35174529540940003</v>
      </c>
      <c r="Y296" s="15">
        <v>0.18304554256280001</v>
      </c>
      <c r="Z296" s="15">
        <v>0.34332227642699997</v>
      </c>
      <c r="AA296" s="15">
        <v>0.26629154439129998</v>
      </c>
      <c r="AB296" s="15">
        <v>0.26064878650930001</v>
      </c>
    </row>
    <row r="297" spans="2:28" ht="29" x14ac:dyDescent="0.35">
      <c r="B297" s="7" t="s">
        <v>197</v>
      </c>
      <c r="C297" s="15">
        <v>0.32194854395020001</v>
      </c>
      <c r="D297" s="15">
        <v>0.2904667959633</v>
      </c>
      <c r="E297" s="15">
        <v>0.34678952507420002</v>
      </c>
      <c r="F297" s="15">
        <v>0.44094780046229998</v>
      </c>
      <c r="G297" s="15">
        <v>0.28554340626870001</v>
      </c>
      <c r="I297" s="15">
        <v>0.22718044893209999</v>
      </c>
      <c r="J297" s="15">
        <v>0.27256830621040001</v>
      </c>
      <c r="K297" s="15">
        <v>0.27888157964159999</v>
      </c>
      <c r="L297" s="15">
        <v>0.2506620850497</v>
      </c>
      <c r="M297" s="15">
        <v>0.39878284430819999</v>
      </c>
      <c r="N297" s="15">
        <v>0.26785699689640002</v>
      </c>
      <c r="O297" s="15">
        <v>0.40551605288140002</v>
      </c>
      <c r="Q297" s="15">
        <v>0.35824443160199998</v>
      </c>
      <c r="R297" s="15">
        <v>0.33516064883559998</v>
      </c>
      <c r="S297" s="15">
        <v>0.29736190032650001</v>
      </c>
      <c r="T297" s="15">
        <v>0.33305431370909999</v>
      </c>
      <c r="U297" s="15">
        <v>0.2387094692384</v>
      </c>
      <c r="V297" s="15">
        <v>0.39017539074199997</v>
      </c>
      <c r="W297" s="15">
        <v>0.2402774188947</v>
      </c>
      <c r="X297" s="15">
        <v>0.30774727960050002</v>
      </c>
      <c r="Y297" s="15">
        <v>0.41852107104429997</v>
      </c>
      <c r="Z297" s="15">
        <v>0.40678197147329997</v>
      </c>
      <c r="AA297" s="15">
        <v>0.30874738463790002</v>
      </c>
      <c r="AB297" s="15">
        <v>0.37879004752970002</v>
      </c>
    </row>
    <row r="298" spans="2:28" ht="29" x14ac:dyDescent="0.35">
      <c r="B298" s="7" t="s">
        <v>198</v>
      </c>
      <c r="C298" s="15">
        <v>0.38575510273180003</v>
      </c>
      <c r="D298" s="15">
        <v>7.9298054996690001E-2</v>
      </c>
      <c r="E298" s="15">
        <v>0.33515696221809999</v>
      </c>
      <c r="F298" s="15">
        <v>0.41418745302549997</v>
      </c>
      <c r="G298" s="15">
        <v>0.52395122510040004</v>
      </c>
      <c r="I298" s="15">
        <v>0.41389083630119999</v>
      </c>
      <c r="J298" s="15">
        <v>0.56979133332859999</v>
      </c>
      <c r="K298" s="15">
        <v>0.51802684804749999</v>
      </c>
      <c r="L298" s="15">
        <v>0.44675167294340001</v>
      </c>
      <c r="M298" s="15">
        <v>0.1982220837568</v>
      </c>
      <c r="N298" s="15">
        <v>0.41894362809949998</v>
      </c>
      <c r="O298" s="15">
        <v>0.27161779460219998</v>
      </c>
      <c r="Q298" s="15">
        <v>0.3210519600474</v>
      </c>
      <c r="R298" s="15">
        <v>0.3108148155157</v>
      </c>
      <c r="S298" s="15">
        <v>0.56285583111850002</v>
      </c>
      <c r="T298" s="15">
        <v>0.43241461217650001</v>
      </c>
      <c r="U298" s="15">
        <v>0.49476673959049999</v>
      </c>
      <c r="V298" s="15">
        <v>0.22025219493500001</v>
      </c>
      <c r="W298" s="15">
        <v>0.21971957923970001</v>
      </c>
      <c r="X298" s="15">
        <v>0.28658908383640003</v>
      </c>
      <c r="Y298" s="15">
        <v>0.39843338639280002</v>
      </c>
      <c r="Z298" s="15">
        <v>0.24989575209959999</v>
      </c>
      <c r="AA298" s="15">
        <v>0.41093094696810001</v>
      </c>
      <c r="AB298" s="15">
        <v>0.36056116596100002</v>
      </c>
    </row>
    <row r="299" spans="2:28" x14ac:dyDescent="0.35">
      <c r="B299" s="7" t="s">
        <v>61</v>
      </c>
      <c r="C299" s="15">
        <v>1.6449542827660001E-2</v>
      </c>
      <c r="D299" s="15">
        <v>8.919732225713E-3</v>
      </c>
      <c r="E299" s="15">
        <v>2.926603886059E-2</v>
      </c>
      <c r="F299" s="15">
        <v>0</v>
      </c>
      <c r="G299" s="15">
        <v>1.998243366016E-2</v>
      </c>
      <c r="I299" s="15">
        <v>3.5814091657049997E-2</v>
      </c>
      <c r="J299" s="15">
        <v>0</v>
      </c>
      <c r="K299" s="15">
        <v>5.9273218345990003E-3</v>
      </c>
      <c r="L299" s="15">
        <v>3.8154141067220003E-2</v>
      </c>
      <c r="M299" s="15">
        <v>1.8866650893989999E-2</v>
      </c>
      <c r="N299" s="15">
        <v>0</v>
      </c>
      <c r="O299" s="15">
        <v>1.9235495024679999E-2</v>
      </c>
      <c r="Q299" s="15">
        <v>0</v>
      </c>
      <c r="R299" s="15">
        <v>0</v>
      </c>
      <c r="S299" s="15">
        <v>8.7511262062779996E-3</v>
      </c>
      <c r="T299" s="15">
        <v>0</v>
      </c>
      <c r="U299" s="15">
        <v>3.8723019713160001E-2</v>
      </c>
      <c r="V299" s="15">
        <v>0</v>
      </c>
      <c r="W299" s="15">
        <v>2.674607544118E-2</v>
      </c>
      <c r="X299" s="15">
        <v>5.391834115369E-2</v>
      </c>
      <c r="Y299" s="15">
        <v>0</v>
      </c>
      <c r="Z299" s="15">
        <v>0</v>
      </c>
      <c r="AA299" s="15">
        <v>1.403012400275E-2</v>
      </c>
      <c r="AB299" s="15">
        <v>0</v>
      </c>
    </row>
    <row r="301" spans="2:28" ht="130.5" x14ac:dyDescent="0.35">
      <c r="B301" s="14" t="s">
        <v>199</v>
      </c>
    </row>
    <row r="302" spans="2:28" x14ac:dyDescent="0.35">
      <c r="B302" s="14" t="s">
        <v>12</v>
      </c>
    </row>
    <row r="303" spans="2:28" x14ac:dyDescent="0.35">
      <c r="B303" s="7" t="s">
        <v>61</v>
      </c>
      <c r="C303" s="15">
        <v>1.7912589417869999E-2</v>
      </c>
      <c r="D303" s="15">
        <v>4.2847383802030001E-2</v>
      </c>
      <c r="E303" s="15">
        <v>0</v>
      </c>
      <c r="F303" s="15">
        <v>1.7456014839239999E-2</v>
      </c>
      <c r="G303" s="15">
        <v>1.866957180895E-2</v>
      </c>
      <c r="I303" s="15">
        <v>0</v>
      </c>
      <c r="J303" s="15">
        <v>0</v>
      </c>
      <c r="K303" s="15">
        <v>2.3765798941159998E-2</v>
      </c>
      <c r="L303" s="15">
        <v>5.1874802621510001E-2</v>
      </c>
      <c r="M303" s="15">
        <v>5.7629751466039998E-2</v>
      </c>
      <c r="N303" s="15">
        <v>0</v>
      </c>
      <c r="O303" s="15">
        <v>5.7391176900879999E-3</v>
      </c>
      <c r="Q303" s="15">
        <v>0</v>
      </c>
      <c r="R303" s="15">
        <v>0</v>
      </c>
      <c r="S303" s="15">
        <v>0</v>
      </c>
      <c r="T303" s="15">
        <v>0</v>
      </c>
      <c r="U303" s="15">
        <v>1.9008887372840001E-2</v>
      </c>
      <c r="V303" s="15">
        <v>0</v>
      </c>
      <c r="W303" s="15">
        <v>2.889553991794E-2</v>
      </c>
      <c r="X303" s="15">
        <v>6.0189504655220001E-2</v>
      </c>
      <c r="Y303" s="15">
        <v>0</v>
      </c>
      <c r="Z303" s="15">
        <v>9.5456916675780004E-2</v>
      </c>
      <c r="AA303" s="15">
        <v>2.460056918892E-2</v>
      </c>
      <c r="AB303" s="15">
        <v>0</v>
      </c>
    </row>
    <row r="304" spans="2:28" ht="29" x14ac:dyDescent="0.35">
      <c r="B304" s="7" t="s">
        <v>200</v>
      </c>
      <c r="C304" s="15">
        <v>0.1001844996813</v>
      </c>
      <c r="D304" s="15">
        <v>0.18377370625969999</v>
      </c>
      <c r="E304" s="15">
        <v>7.3017144546260002E-2</v>
      </c>
      <c r="F304" s="15">
        <v>6.7858004673310005E-2</v>
      </c>
      <c r="G304" s="15">
        <v>0.1015936445708</v>
      </c>
      <c r="I304" s="15">
        <v>0.1084700081964</v>
      </c>
      <c r="J304" s="15">
        <v>0.11745305408249999</v>
      </c>
      <c r="K304" s="15">
        <v>7.6870961981370001E-2</v>
      </c>
      <c r="L304" s="15">
        <v>9.165084994422E-2</v>
      </c>
      <c r="M304" s="15">
        <v>2.4699688221130001E-2</v>
      </c>
      <c r="N304" s="15">
        <v>0.12205910050920001</v>
      </c>
      <c r="O304" s="15">
        <v>0.12753052052469999</v>
      </c>
      <c r="Q304" s="15">
        <v>5.6639062026080003E-2</v>
      </c>
      <c r="R304" s="15">
        <v>0.16995477155540001</v>
      </c>
      <c r="S304" s="15">
        <v>7.794897451018E-2</v>
      </c>
      <c r="T304" s="15">
        <v>0.15867311023239999</v>
      </c>
      <c r="U304" s="15">
        <v>0.15220850394310001</v>
      </c>
      <c r="V304" s="15">
        <v>0</v>
      </c>
      <c r="W304" s="15">
        <v>0.13494736100749999</v>
      </c>
      <c r="X304" s="15">
        <v>6.6831952327819993E-2</v>
      </c>
      <c r="Y304" s="15">
        <v>0.15035794646969999</v>
      </c>
      <c r="Z304" s="15">
        <v>0</v>
      </c>
      <c r="AA304" s="15">
        <v>8.5778853786760006E-2</v>
      </c>
      <c r="AB304" s="15">
        <v>0.1085321266799</v>
      </c>
    </row>
    <row r="305" spans="2:28" ht="29" x14ac:dyDescent="0.35">
      <c r="B305" s="7" t="s">
        <v>201</v>
      </c>
      <c r="C305" s="15">
        <v>0.18282267048799999</v>
      </c>
      <c r="D305" s="15">
        <v>0.14854285748029999</v>
      </c>
      <c r="E305" s="15">
        <v>0.28332418396409997</v>
      </c>
      <c r="F305" s="15">
        <v>0.19893795064299999</v>
      </c>
      <c r="G305" s="15">
        <v>0.15030975606960001</v>
      </c>
      <c r="I305" s="15">
        <v>0.29578625379860002</v>
      </c>
      <c r="J305" s="15">
        <v>0.16799608057589999</v>
      </c>
      <c r="K305" s="15">
        <v>0.194520487297</v>
      </c>
      <c r="L305" s="15">
        <v>0.12892848834080001</v>
      </c>
      <c r="M305" s="15">
        <v>0.21372261634279999</v>
      </c>
      <c r="N305" s="15">
        <v>7.8755594240409996E-2</v>
      </c>
      <c r="O305" s="15">
        <v>0.20293615197109999</v>
      </c>
      <c r="Q305" s="15">
        <v>8.5060946321570005E-2</v>
      </c>
      <c r="R305" s="15">
        <v>0.142839887734</v>
      </c>
      <c r="S305" s="15">
        <v>0.12873480337410001</v>
      </c>
      <c r="T305" s="15">
        <v>0.2027084241124</v>
      </c>
      <c r="U305" s="15">
        <v>0.18982859643710001</v>
      </c>
      <c r="V305" s="15">
        <v>0.1668340183158</v>
      </c>
      <c r="W305" s="15">
        <v>0.17266428488159999</v>
      </c>
      <c r="X305" s="15">
        <v>0.20638727661699999</v>
      </c>
      <c r="Y305" s="15">
        <v>0.19849865137889999</v>
      </c>
      <c r="Z305" s="15">
        <v>0.33177985535490001</v>
      </c>
      <c r="AA305" s="15">
        <v>0.31254021901520002</v>
      </c>
      <c r="AB305" s="15">
        <v>0.20459309278160001</v>
      </c>
    </row>
    <row r="306" spans="2:28" x14ac:dyDescent="0.35">
      <c r="B306" s="7" t="s">
        <v>202</v>
      </c>
      <c r="C306" s="15">
        <v>0.47644304318559999</v>
      </c>
      <c r="D306" s="15">
        <v>0.52157969915430002</v>
      </c>
      <c r="E306" s="15">
        <v>0.53056804231720001</v>
      </c>
      <c r="F306" s="15">
        <v>0.49346282957900001</v>
      </c>
      <c r="G306" s="15">
        <v>0.44185348174479999</v>
      </c>
      <c r="I306" s="15">
        <v>0.38212773751869999</v>
      </c>
      <c r="J306" s="15">
        <v>0.3442144867104</v>
      </c>
      <c r="K306" s="15">
        <v>0.40895444852910001</v>
      </c>
      <c r="L306" s="15">
        <v>0.51034955282850003</v>
      </c>
      <c r="M306" s="15">
        <v>0.56018889061959998</v>
      </c>
      <c r="N306" s="15">
        <v>0.59729719521610003</v>
      </c>
      <c r="O306" s="15">
        <v>0.51652615158619997</v>
      </c>
      <c r="Q306" s="15">
        <v>0.63153903698309999</v>
      </c>
      <c r="R306" s="15">
        <v>0.5444623585167</v>
      </c>
      <c r="S306" s="15">
        <v>0.4474707421286</v>
      </c>
      <c r="T306" s="15">
        <v>0.39220887331299997</v>
      </c>
      <c r="U306" s="15">
        <v>0.36667447735249997</v>
      </c>
      <c r="V306" s="15">
        <v>0.83316598168419997</v>
      </c>
      <c r="W306" s="15">
        <v>0.51880624438169998</v>
      </c>
      <c r="X306" s="15">
        <v>0.47303648352799998</v>
      </c>
      <c r="Y306" s="15">
        <v>0.57966413288219998</v>
      </c>
      <c r="Z306" s="15">
        <v>0.35800931897830002</v>
      </c>
      <c r="AA306" s="15">
        <v>0.294699345793</v>
      </c>
      <c r="AB306" s="15">
        <v>0.46967977384330001</v>
      </c>
    </row>
    <row r="307" spans="2:28" x14ac:dyDescent="0.35">
      <c r="B307" s="7" t="s">
        <v>203</v>
      </c>
      <c r="C307" s="15">
        <v>0.22263719722719999</v>
      </c>
      <c r="D307" s="15">
        <v>0.1032563533036</v>
      </c>
      <c r="E307" s="15">
        <v>0.1130906291724</v>
      </c>
      <c r="F307" s="15">
        <v>0.2222852002654</v>
      </c>
      <c r="G307" s="15">
        <v>0.28757354580580002</v>
      </c>
      <c r="I307" s="15">
        <v>0.2136160004863</v>
      </c>
      <c r="J307" s="15">
        <v>0.37033637863129998</v>
      </c>
      <c r="K307" s="15">
        <v>0.29588830325139998</v>
      </c>
      <c r="L307" s="15">
        <v>0.217196306265</v>
      </c>
      <c r="M307" s="15">
        <v>0.14375905335040001</v>
      </c>
      <c r="N307" s="15">
        <v>0.20188811003429999</v>
      </c>
      <c r="O307" s="15">
        <v>0.14726805822780001</v>
      </c>
      <c r="Q307" s="15">
        <v>0.22676095466919999</v>
      </c>
      <c r="R307" s="15">
        <v>0.1427429821939</v>
      </c>
      <c r="S307" s="15">
        <v>0.3458454799872</v>
      </c>
      <c r="T307" s="15">
        <v>0.2464095923423</v>
      </c>
      <c r="U307" s="15">
        <v>0.27227953489439999</v>
      </c>
      <c r="V307" s="15">
        <v>0</v>
      </c>
      <c r="W307" s="15">
        <v>0.14468656981120001</v>
      </c>
      <c r="X307" s="15">
        <v>0.19355478287200001</v>
      </c>
      <c r="Y307" s="15">
        <v>7.1479269269129994E-2</v>
      </c>
      <c r="Z307" s="15">
        <v>0.2147539089911</v>
      </c>
      <c r="AA307" s="15">
        <v>0.28238101221610001</v>
      </c>
      <c r="AB307" s="15">
        <v>0.2171950066952</v>
      </c>
    </row>
    <row r="309" spans="2:28" ht="29" x14ac:dyDescent="0.35">
      <c r="B309" s="14" t="s">
        <v>204</v>
      </c>
    </row>
    <row r="310" spans="2:28" x14ac:dyDescent="0.35">
      <c r="B310" s="14" t="s">
        <v>260</v>
      </c>
    </row>
    <row r="311" spans="2:28" ht="29" x14ac:dyDescent="0.35">
      <c r="B311" s="7" t="s">
        <v>205</v>
      </c>
      <c r="C311" s="15">
        <v>0.63508143088159996</v>
      </c>
      <c r="D311" s="15">
        <v>0.50798267231920002</v>
      </c>
      <c r="E311" s="15">
        <v>0.68169831147719995</v>
      </c>
      <c r="F311" s="15">
        <v>0.57332781206119998</v>
      </c>
      <c r="G311" s="15">
        <v>0.66550695492750001</v>
      </c>
      <c r="I311" s="15">
        <v>0.39320240985319999</v>
      </c>
      <c r="J311" s="15">
        <v>0.64329386820849999</v>
      </c>
      <c r="K311" s="15">
        <v>0.70074538433819999</v>
      </c>
      <c r="L311" s="15">
        <v>0.59222432436200001</v>
      </c>
      <c r="M311" s="15">
        <v>0.47550691204959999</v>
      </c>
      <c r="N311" s="15">
        <v>0.64881534447879996</v>
      </c>
      <c r="O311" s="15">
        <v>0.70213505819010003</v>
      </c>
      <c r="Q311" s="15">
        <v>0.52746678115169998</v>
      </c>
      <c r="R311" s="15">
        <v>0.66216187020820005</v>
      </c>
      <c r="S311" s="15">
        <v>0.66635198521789996</v>
      </c>
      <c r="T311" s="15">
        <v>0.86338484728999998</v>
      </c>
      <c r="U311" s="15">
        <v>0.42624074996700001</v>
      </c>
      <c r="V311" s="15">
        <v>0.53169548527020005</v>
      </c>
      <c r="W311" s="15">
        <v>0.84081031403149997</v>
      </c>
      <c r="X311" s="15">
        <v>0.64985044582100004</v>
      </c>
      <c r="Y311" s="15">
        <v>0.67041048804699999</v>
      </c>
      <c r="Z311" s="15">
        <v>0.7498872082011</v>
      </c>
      <c r="AA311" s="15">
        <v>0.72306032230009998</v>
      </c>
      <c r="AB311" s="15">
        <v>0.54394020326189996</v>
      </c>
    </row>
    <row r="312" spans="2:28" x14ac:dyDescent="0.35">
      <c r="B312" s="7" t="s">
        <v>206</v>
      </c>
      <c r="C312" s="15">
        <v>0.39197896158660001</v>
      </c>
      <c r="D312" s="15">
        <v>0.31789486089770003</v>
      </c>
      <c r="E312" s="15">
        <v>0.4019380125939</v>
      </c>
      <c r="F312" s="15">
        <v>0.39836674723530002</v>
      </c>
      <c r="G312" s="15">
        <v>0.40110850387519997</v>
      </c>
      <c r="I312" s="15">
        <v>0.24271538058049999</v>
      </c>
      <c r="J312" s="15">
        <v>0.51552932133420004</v>
      </c>
      <c r="K312" s="15">
        <v>0.4117781156898</v>
      </c>
      <c r="L312" s="15">
        <v>0.51377991859619998</v>
      </c>
      <c r="M312" s="15">
        <v>0.2423983116133</v>
      </c>
      <c r="N312" s="15">
        <v>0.34728245306099997</v>
      </c>
      <c r="O312" s="15">
        <v>0.3758243640333</v>
      </c>
      <c r="Q312" s="15">
        <v>0.35204692250609998</v>
      </c>
      <c r="R312" s="15">
        <v>0.37641403816820002</v>
      </c>
      <c r="S312" s="15">
        <v>0.45722122723120001</v>
      </c>
      <c r="T312" s="15">
        <v>0.40935259029319998</v>
      </c>
      <c r="U312" s="15">
        <v>0.4060655651681</v>
      </c>
      <c r="V312" s="15">
        <v>0</v>
      </c>
      <c r="W312" s="15">
        <v>0.44853970624869999</v>
      </c>
      <c r="X312" s="15">
        <v>0.28991702438119998</v>
      </c>
      <c r="Y312" s="15">
        <v>0.35330270192079999</v>
      </c>
      <c r="Z312" s="15">
        <v>0.37449243690489997</v>
      </c>
      <c r="AA312" s="15">
        <v>0.69100074007809997</v>
      </c>
      <c r="AB312" s="15">
        <v>0.3690674672782</v>
      </c>
    </row>
    <row r="313" spans="2:28" ht="29" x14ac:dyDescent="0.35">
      <c r="B313" s="7" t="s">
        <v>207</v>
      </c>
      <c r="C313" s="15">
        <v>0.56655129123540005</v>
      </c>
      <c r="D313" s="15">
        <v>0.4395794900294</v>
      </c>
      <c r="E313" s="15">
        <v>0.4360841206644</v>
      </c>
      <c r="F313" s="15">
        <v>0.62270949925420005</v>
      </c>
      <c r="G313" s="15">
        <v>0.61253869654719995</v>
      </c>
      <c r="I313" s="15">
        <v>0.56115765968359999</v>
      </c>
      <c r="J313" s="15">
        <v>0.48160044894069998</v>
      </c>
      <c r="K313" s="15">
        <v>0.63834472445339996</v>
      </c>
      <c r="L313" s="15">
        <v>0.63049147277549999</v>
      </c>
      <c r="M313" s="15">
        <v>0.51244391653459997</v>
      </c>
      <c r="N313" s="15">
        <v>0.54926863168640006</v>
      </c>
      <c r="O313" s="15">
        <v>0.54148618589609998</v>
      </c>
      <c r="Q313" s="15">
        <v>0.48402656267139998</v>
      </c>
      <c r="R313" s="15">
        <v>0.51902952809759995</v>
      </c>
      <c r="S313" s="15">
        <v>0.62871850440730004</v>
      </c>
      <c r="T313" s="15">
        <v>0.63675355177670001</v>
      </c>
      <c r="U313" s="15">
        <v>0.4940930888201</v>
      </c>
      <c r="V313" s="15">
        <v>0.26733976290889999</v>
      </c>
      <c r="W313" s="15">
        <v>0.31879888856810001</v>
      </c>
      <c r="X313" s="15">
        <v>0.75050794643990004</v>
      </c>
      <c r="Y313" s="15">
        <v>0.50006612534140005</v>
      </c>
      <c r="Z313" s="15">
        <v>0.87471802050269998</v>
      </c>
      <c r="AA313" s="15">
        <v>0.66044541392470002</v>
      </c>
      <c r="AB313" s="15">
        <v>0.42154664288030003</v>
      </c>
    </row>
    <row r="314" spans="2:28" x14ac:dyDescent="0.35">
      <c r="B314" s="7" t="s">
        <v>208</v>
      </c>
      <c r="C314" s="15">
        <v>0.42181094581520001</v>
      </c>
      <c r="D314" s="15">
        <v>0.43899248264910001</v>
      </c>
      <c r="E314" s="15">
        <v>0.24126903685859999</v>
      </c>
      <c r="F314" s="15">
        <v>0.50839858016420003</v>
      </c>
      <c r="G314" s="15">
        <v>0.4453982575471</v>
      </c>
      <c r="I314" s="15">
        <v>0.44794487871720001</v>
      </c>
      <c r="J314" s="15">
        <v>0.40346251222410001</v>
      </c>
      <c r="K314" s="15">
        <v>0.52942506601189998</v>
      </c>
      <c r="L314" s="15">
        <v>0.44015532026800003</v>
      </c>
      <c r="M314" s="15">
        <v>0.40142991062389999</v>
      </c>
      <c r="N314" s="15">
        <v>0.44533859467039999</v>
      </c>
      <c r="O314" s="15">
        <v>0.32288156189299999</v>
      </c>
      <c r="Q314" s="15">
        <v>0.3189327612899</v>
      </c>
      <c r="R314" s="15">
        <v>0.40366026624509999</v>
      </c>
      <c r="S314" s="15">
        <v>0.50450054590490001</v>
      </c>
      <c r="T314" s="15">
        <v>0.43143080761910002</v>
      </c>
      <c r="U314" s="15">
        <v>0.43610215102439998</v>
      </c>
      <c r="V314" s="15">
        <v>0.26733976290889999</v>
      </c>
      <c r="W314" s="15">
        <v>0.18830435601109999</v>
      </c>
      <c r="X314" s="15">
        <v>0.34063274597359999</v>
      </c>
      <c r="Y314" s="15">
        <v>0.35330270192079999</v>
      </c>
      <c r="Z314" s="15">
        <v>0.87516918769840002</v>
      </c>
      <c r="AA314" s="15">
        <v>0.53207178773079999</v>
      </c>
      <c r="AB314" s="15">
        <v>0.50872933212500004</v>
      </c>
    </row>
    <row r="315" spans="2:28" ht="29" x14ac:dyDescent="0.35">
      <c r="B315" s="7" t="s">
        <v>209</v>
      </c>
      <c r="C315" s="15">
        <v>0.53294967218849998</v>
      </c>
      <c r="D315" s="15">
        <v>0.36183587559989999</v>
      </c>
      <c r="E315" s="15">
        <v>0.44760765779930001</v>
      </c>
      <c r="F315" s="15">
        <v>0.51865891234439998</v>
      </c>
      <c r="G315" s="15">
        <v>0.59668911567810001</v>
      </c>
      <c r="I315" s="15">
        <v>0.40966731180100002</v>
      </c>
      <c r="J315" s="15">
        <v>0.6166420635405</v>
      </c>
      <c r="K315" s="15">
        <v>0.58834116946689996</v>
      </c>
      <c r="L315" s="15">
        <v>0.65115669904139994</v>
      </c>
      <c r="M315" s="15">
        <v>0.37067099695389999</v>
      </c>
      <c r="N315" s="15">
        <v>0.49361805324090002</v>
      </c>
      <c r="O315" s="15">
        <v>0.50134399652710004</v>
      </c>
      <c r="Q315" s="15">
        <v>0.4505399544648</v>
      </c>
      <c r="R315" s="15">
        <v>0.58384719194199997</v>
      </c>
      <c r="S315" s="15">
        <v>0.62420539787609997</v>
      </c>
      <c r="T315" s="15">
        <v>0.43118437370070001</v>
      </c>
      <c r="U315" s="15">
        <v>0.54484668385970003</v>
      </c>
      <c r="V315" s="15">
        <v>0.46532047418220002</v>
      </c>
      <c r="W315" s="15">
        <v>0.52185402344109999</v>
      </c>
      <c r="X315" s="15">
        <v>0.44089201382859999</v>
      </c>
      <c r="Y315" s="15">
        <v>0.69487291194419998</v>
      </c>
      <c r="Z315" s="15">
        <v>0.49977441640219999</v>
      </c>
      <c r="AA315" s="15">
        <v>0.47898804225039998</v>
      </c>
      <c r="AB315" s="15">
        <v>0.38555087753139999</v>
      </c>
    </row>
    <row r="316" spans="2:28" x14ac:dyDescent="0.35">
      <c r="B316" s="7" t="s">
        <v>210</v>
      </c>
      <c r="C316" s="15">
        <v>5.2735025595350002E-3</v>
      </c>
      <c r="D316" s="15">
        <v>0</v>
      </c>
      <c r="E316" s="15">
        <v>0</v>
      </c>
      <c r="F316" s="15">
        <v>0</v>
      </c>
      <c r="G316" s="15">
        <v>9.6283659686939999E-3</v>
      </c>
      <c r="I316" s="15">
        <v>0</v>
      </c>
      <c r="J316" s="15">
        <v>0</v>
      </c>
      <c r="K316" s="15">
        <v>0</v>
      </c>
      <c r="L316" s="15">
        <v>2.6808797063120001E-2</v>
      </c>
      <c r="M316" s="15">
        <v>0</v>
      </c>
      <c r="N316" s="15">
        <v>0</v>
      </c>
      <c r="O316" s="15">
        <v>7.4391617908070003E-3</v>
      </c>
      <c r="Q316" s="15">
        <v>0</v>
      </c>
      <c r="R316" s="15">
        <v>3.9016325182330003E-2</v>
      </c>
      <c r="S316" s="15">
        <v>0</v>
      </c>
      <c r="T316" s="15">
        <v>0</v>
      </c>
      <c r="U316" s="15">
        <v>0</v>
      </c>
      <c r="V316" s="15">
        <v>0</v>
      </c>
      <c r="W316" s="15">
        <v>0</v>
      </c>
      <c r="X316" s="15">
        <v>0</v>
      </c>
      <c r="Y316" s="15">
        <v>0</v>
      </c>
      <c r="Z316" s="15">
        <v>0</v>
      </c>
      <c r="AA316" s="15">
        <v>3.1929960801049997E-2</v>
      </c>
      <c r="AB316" s="15">
        <v>0</v>
      </c>
    </row>
    <row r="317" spans="2:28" x14ac:dyDescent="0.35">
      <c r="B317" s="7" t="s">
        <v>61</v>
      </c>
      <c r="C317" s="15">
        <v>1.010675346849E-2</v>
      </c>
      <c r="D317" s="15">
        <v>0</v>
      </c>
      <c r="E317" s="15">
        <v>3.4319653864949999E-2</v>
      </c>
      <c r="F317" s="15">
        <v>0</v>
      </c>
      <c r="G317" s="15">
        <v>7.9532018897519995E-3</v>
      </c>
      <c r="I317" s="15">
        <v>8.8850188824929996E-2</v>
      </c>
      <c r="J317" s="15">
        <v>0</v>
      </c>
      <c r="K317" s="15">
        <v>1.996609194796E-2</v>
      </c>
      <c r="L317" s="15">
        <v>0</v>
      </c>
      <c r="M317" s="15">
        <v>0</v>
      </c>
      <c r="N317" s="15">
        <v>0</v>
      </c>
      <c r="O317" s="15">
        <v>0</v>
      </c>
      <c r="Q317" s="15">
        <v>0</v>
      </c>
      <c r="R317" s="15">
        <v>0</v>
      </c>
      <c r="S317" s="15">
        <v>0</v>
      </c>
      <c r="T317" s="15">
        <v>0</v>
      </c>
      <c r="U317" s="15">
        <v>0</v>
      </c>
      <c r="V317" s="15">
        <v>0</v>
      </c>
      <c r="W317" s="15">
        <v>0</v>
      </c>
      <c r="X317" s="15">
        <v>6.974933800324E-2</v>
      </c>
      <c r="Y317" s="15">
        <v>0</v>
      </c>
      <c r="Z317" s="15">
        <v>0</v>
      </c>
      <c r="AA317" s="15">
        <v>0</v>
      </c>
      <c r="AB317" s="15">
        <v>0</v>
      </c>
    </row>
    <row r="319" spans="2:28" ht="58" x14ac:dyDescent="0.35">
      <c r="B319" s="14" t="s">
        <v>211</v>
      </c>
    </row>
    <row r="320" spans="2:28" x14ac:dyDescent="0.35">
      <c r="B320" s="14" t="s">
        <v>261</v>
      </c>
    </row>
    <row r="321" spans="2:28" x14ac:dyDescent="0.35">
      <c r="B321" s="7" t="s">
        <v>212</v>
      </c>
      <c r="C321" s="15">
        <v>0.4517177641915</v>
      </c>
      <c r="D321" s="15">
        <v>0.2147586908735</v>
      </c>
      <c r="E321" s="15">
        <v>0.44851866737029999</v>
      </c>
      <c r="F321" s="15">
        <v>0.39148859635909999</v>
      </c>
      <c r="G321" s="15">
        <v>0.5448404698996</v>
      </c>
      <c r="I321" s="15">
        <v>0.48549358243829999</v>
      </c>
      <c r="J321" s="15">
        <v>0.38571553557720001</v>
      </c>
      <c r="K321" s="15">
        <v>0.55904491820799995</v>
      </c>
      <c r="L321" s="15">
        <v>0.64796182089849996</v>
      </c>
      <c r="M321" s="15">
        <v>0.18960970065579999</v>
      </c>
      <c r="N321" s="15">
        <v>0.4829417947272</v>
      </c>
      <c r="O321" s="15">
        <v>0.3918768763021</v>
      </c>
      <c r="Q321" s="15">
        <v>0.80014446475150003</v>
      </c>
      <c r="R321" s="15">
        <v>0.3706289468533</v>
      </c>
      <c r="S321" s="15">
        <v>0.58977674448450002</v>
      </c>
      <c r="T321" s="15">
        <v>0.87907193899890002</v>
      </c>
      <c r="U321" s="15">
        <v>0.51877765679069998</v>
      </c>
      <c r="V321" s="15">
        <v>1</v>
      </c>
      <c r="W321" s="15">
        <v>0.2193469636324</v>
      </c>
      <c r="X321" s="15">
        <v>0.41368839914970001</v>
      </c>
      <c r="Y321" s="15">
        <v>0.2048958503578</v>
      </c>
      <c r="Z321" s="15">
        <v>0.5</v>
      </c>
      <c r="AA321" s="15">
        <v>0.30803886866239999</v>
      </c>
      <c r="AB321" s="15">
        <v>0.46214579103120002</v>
      </c>
    </row>
    <row r="322" spans="2:28" x14ac:dyDescent="0.35">
      <c r="B322" s="7" t="s">
        <v>213</v>
      </c>
      <c r="C322" s="15">
        <v>0.59359072373770005</v>
      </c>
      <c r="D322" s="15">
        <v>0.20732483123010001</v>
      </c>
      <c r="E322" s="15">
        <v>0.55706040971030002</v>
      </c>
      <c r="F322" s="15">
        <v>0.69657966163910001</v>
      </c>
      <c r="G322" s="15">
        <v>0.68968415343059997</v>
      </c>
      <c r="I322" s="15">
        <v>0.1671329594782</v>
      </c>
      <c r="J322" s="15">
        <v>0.35342649147639998</v>
      </c>
      <c r="K322" s="15">
        <v>0.85000256204710001</v>
      </c>
      <c r="L322" s="15">
        <v>0.60411831852380005</v>
      </c>
      <c r="M322" s="15">
        <v>0.70589831144869997</v>
      </c>
      <c r="N322" s="15">
        <v>0.50462878424330004</v>
      </c>
      <c r="O322" s="15">
        <v>0.64533290895359996</v>
      </c>
      <c r="Q322" s="15">
        <v>0.60028892950290003</v>
      </c>
      <c r="R322" s="15">
        <v>0.62809365818700003</v>
      </c>
      <c r="S322" s="15">
        <v>0.59031041126579997</v>
      </c>
      <c r="T322" s="15">
        <v>0.68005879889800003</v>
      </c>
      <c r="U322" s="15">
        <v>0.46280041832180002</v>
      </c>
      <c r="V322" s="15">
        <v>1</v>
      </c>
      <c r="W322" s="15">
        <v>0.53122921304640003</v>
      </c>
      <c r="X322" s="15">
        <v>0.61050199089580004</v>
      </c>
      <c r="Y322" s="15">
        <v>0.65891797921920003</v>
      </c>
      <c r="Z322" s="15">
        <v>0.71549981968450005</v>
      </c>
      <c r="AA322" s="15">
        <v>0.49255581297470002</v>
      </c>
      <c r="AB322" s="15">
        <v>0.65339065672660002</v>
      </c>
    </row>
    <row r="323" spans="2:28" x14ac:dyDescent="0.35">
      <c r="B323" s="7" t="s">
        <v>214</v>
      </c>
      <c r="C323" s="15">
        <v>0.39672146037380002</v>
      </c>
      <c r="D323" s="15">
        <v>0.50070748084189998</v>
      </c>
      <c r="E323" s="15">
        <v>0.50119417824989998</v>
      </c>
      <c r="F323" s="15">
        <v>0.2121776458447</v>
      </c>
      <c r="G323" s="15">
        <v>0.37983421804759998</v>
      </c>
      <c r="I323" s="15">
        <v>6.9794273922440003E-2</v>
      </c>
      <c r="J323" s="15">
        <v>0.48821854659429997</v>
      </c>
      <c r="K323" s="15">
        <v>0.32818577187620002</v>
      </c>
      <c r="L323" s="15">
        <v>0.32622542428720003</v>
      </c>
      <c r="M323" s="15">
        <v>0.65407240134099998</v>
      </c>
      <c r="N323" s="15">
        <v>0.67034718373619995</v>
      </c>
      <c r="O323" s="15">
        <v>0.41341542445329998</v>
      </c>
      <c r="Q323" s="15">
        <v>0.80014446475150003</v>
      </c>
      <c r="R323" s="15">
        <v>0.3706289468533</v>
      </c>
      <c r="S323" s="15">
        <v>0.37714123144119999</v>
      </c>
      <c r="T323" s="15">
        <v>0.43863816470009998</v>
      </c>
      <c r="U323" s="15">
        <v>0.3876650419812</v>
      </c>
      <c r="V323" s="15">
        <v>0</v>
      </c>
      <c r="W323" s="15">
        <v>0.437294083138</v>
      </c>
      <c r="X323" s="15">
        <v>0.17126512716440001</v>
      </c>
      <c r="Y323" s="15">
        <v>0.24965038734190001</v>
      </c>
      <c r="Z323" s="15">
        <v>0.78450018031549995</v>
      </c>
      <c r="AA323" s="15">
        <v>0.41537023767469999</v>
      </c>
      <c r="AB323" s="15">
        <v>0.76892710448440005</v>
      </c>
    </row>
    <row r="324" spans="2:28" ht="29" x14ac:dyDescent="0.35">
      <c r="B324" s="7" t="s">
        <v>215</v>
      </c>
      <c r="C324" s="15">
        <v>0.42836243543160002</v>
      </c>
      <c r="D324" s="15">
        <v>0.39637951237989999</v>
      </c>
      <c r="E324" s="15">
        <v>0.46617126770630002</v>
      </c>
      <c r="F324" s="15">
        <v>0.57248437176370004</v>
      </c>
      <c r="G324" s="15">
        <v>0.36839257690600002</v>
      </c>
      <c r="I324" s="15">
        <v>0.36091788159889998</v>
      </c>
      <c r="J324" s="15">
        <v>0.30371328615339999</v>
      </c>
      <c r="K324" s="15">
        <v>0.57197930475839998</v>
      </c>
      <c r="L324" s="15">
        <v>0.38035062049379997</v>
      </c>
      <c r="M324" s="15">
        <v>0.45969899068070003</v>
      </c>
      <c r="N324" s="15">
        <v>0.3296528162638</v>
      </c>
      <c r="O324" s="15">
        <v>0.43144875207439998</v>
      </c>
      <c r="Q324" s="15">
        <v>0.39971107049709997</v>
      </c>
      <c r="R324" s="15">
        <v>0.31363397351639999</v>
      </c>
      <c r="S324" s="15">
        <v>0.50901712675160005</v>
      </c>
      <c r="T324" s="15">
        <v>0.28136097854719999</v>
      </c>
      <c r="U324" s="15">
        <v>0.4816240685198</v>
      </c>
      <c r="V324" s="15">
        <v>1</v>
      </c>
      <c r="W324" s="15">
        <v>0.125411833724</v>
      </c>
      <c r="X324" s="15">
        <v>0.51160939743930001</v>
      </c>
      <c r="Y324" s="15">
        <v>0.38572351207540001</v>
      </c>
      <c r="Z324" s="15">
        <v>0.71549981968450005</v>
      </c>
      <c r="AA324" s="15">
        <v>0.26177908732510002</v>
      </c>
      <c r="AB324" s="15">
        <v>0.49913912389330001</v>
      </c>
    </row>
    <row r="325" spans="2:28" x14ac:dyDescent="0.35">
      <c r="B325" s="7" t="s">
        <v>216</v>
      </c>
      <c r="C325" s="15">
        <v>0.39952158401229998</v>
      </c>
      <c r="D325" s="15">
        <v>0.17394259513509999</v>
      </c>
      <c r="E325" s="15">
        <v>0.39820319804859999</v>
      </c>
      <c r="F325" s="15">
        <v>0.50341051302549999</v>
      </c>
      <c r="G325" s="15">
        <v>0.430370925608</v>
      </c>
      <c r="I325" s="15">
        <v>0.3276835722825</v>
      </c>
      <c r="J325" s="15">
        <v>0.52897441832619996</v>
      </c>
      <c r="K325" s="15">
        <v>0.39131480518400003</v>
      </c>
      <c r="L325" s="15">
        <v>0.46981861931050001</v>
      </c>
      <c r="M325" s="15">
        <v>0.31412781022019998</v>
      </c>
      <c r="N325" s="15">
        <v>0.37341937985570001</v>
      </c>
      <c r="O325" s="15">
        <v>0.39127086345720002</v>
      </c>
      <c r="Q325" s="15">
        <v>0.1998555352485</v>
      </c>
      <c r="R325" s="15">
        <v>0.45634724876130001</v>
      </c>
      <c r="S325" s="15">
        <v>0.41004536658840002</v>
      </c>
      <c r="T325" s="15">
        <v>0.2409851463937</v>
      </c>
      <c r="U325" s="15">
        <v>0.480795868721</v>
      </c>
      <c r="V325" s="15">
        <v>0</v>
      </c>
      <c r="W325" s="15">
        <v>0.3132820935408</v>
      </c>
      <c r="X325" s="15">
        <v>0.31712547539629998</v>
      </c>
      <c r="Y325" s="15">
        <v>0.54520691542940003</v>
      </c>
      <c r="Z325" s="15">
        <v>0.5</v>
      </c>
      <c r="AA325" s="15">
        <v>0.35429864999970001</v>
      </c>
      <c r="AB325" s="15">
        <v>0.46214579103120002</v>
      </c>
    </row>
    <row r="326" spans="2:28" x14ac:dyDescent="0.35">
      <c r="B326" s="7" t="s">
        <v>210</v>
      </c>
      <c r="C326" s="15">
        <v>2.2987041846050001E-2</v>
      </c>
      <c r="D326" s="15">
        <v>0.1188702037119</v>
      </c>
      <c r="E326" s="15">
        <v>2.8431735499769999E-2</v>
      </c>
      <c r="F326" s="15">
        <v>0</v>
      </c>
      <c r="G326" s="15">
        <v>0</v>
      </c>
      <c r="I326" s="15">
        <v>0</v>
      </c>
      <c r="J326" s="15">
        <v>5.9558038697949997E-2</v>
      </c>
      <c r="K326" s="15">
        <v>0</v>
      </c>
      <c r="L326" s="15">
        <v>0</v>
      </c>
      <c r="M326" s="15">
        <v>0</v>
      </c>
      <c r="N326" s="15">
        <v>0</v>
      </c>
      <c r="O326" s="15">
        <v>4.9875114076130003E-2</v>
      </c>
      <c r="Q326" s="15">
        <v>0</v>
      </c>
      <c r="R326" s="15">
        <v>0.1144416304793</v>
      </c>
      <c r="S326" s="15">
        <v>0</v>
      </c>
      <c r="T326" s="15">
        <v>0.1608684053503</v>
      </c>
      <c r="U326" s="15">
        <v>0</v>
      </c>
      <c r="V326" s="15">
        <v>0</v>
      </c>
      <c r="W326" s="15">
        <v>0</v>
      </c>
      <c r="X326" s="15">
        <v>0</v>
      </c>
      <c r="Y326" s="15">
        <v>0</v>
      </c>
      <c r="Z326" s="15">
        <v>0</v>
      </c>
      <c r="AA326" s="15">
        <v>6.107158767504E-2</v>
      </c>
      <c r="AB326" s="15">
        <v>0</v>
      </c>
    </row>
    <row r="327" spans="2:28" x14ac:dyDescent="0.35">
      <c r="B327" s="7" t="s">
        <v>217</v>
      </c>
      <c r="C327" s="15">
        <v>1.7948587351389999E-2</v>
      </c>
      <c r="D327" s="15">
        <v>7.1134125424680006E-2</v>
      </c>
      <c r="E327" s="15">
        <v>0</v>
      </c>
      <c r="F327" s="15">
        <v>0</v>
      </c>
      <c r="G327" s="15">
        <v>1.731813284263E-2</v>
      </c>
      <c r="I327" s="15">
        <v>7.4582457480690006E-2</v>
      </c>
      <c r="J327" s="15">
        <v>0</v>
      </c>
      <c r="K327" s="15">
        <v>0</v>
      </c>
      <c r="L327" s="15">
        <v>0</v>
      </c>
      <c r="M327" s="15">
        <v>0</v>
      </c>
      <c r="N327" s="15">
        <v>0</v>
      </c>
      <c r="O327" s="15">
        <v>2.9846189452659998E-2</v>
      </c>
      <c r="Q327" s="15">
        <v>0</v>
      </c>
      <c r="R327" s="15">
        <v>8.5718301908079997E-2</v>
      </c>
      <c r="S327" s="15">
        <v>0</v>
      </c>
      <c r="T327" s="15">
        <v>0</v>
      </c>
      <c r="U327" s="15">
        <v>0</v>
      </c>
      <c r="V327" s="15">
        <v>0</v>
      </c>
      <c r="W327" s="15">
        <v>0</v>
      </c>
      <c r="X327" s="15">
        <v>0</v>
      </c>
      <c r="Y327" s="15">
        <v>9.1184786568019996E-2</v>
      </c>
      <c r="Z327" s="15">
        <v>0</v>
      </c>
      <c r="AA327" s="15">
        <v>0</v>
      </c>
      <c r="AB327" s="15">
        <v>0</v>
      </c>
    </row>
    <row r="329" spans="2:28" ht="72.5" x14ac:dyDescent="0.35">
      <c r="B329" s="14" t="s">
        <v>218</v>
      </c>
    </row>
    <row r="330" spans="2:28" x14ac:dyDescent="0.35">
      <c r="B330" s="14" t="s">
        <v>12</v>
      </c>
    </row>
    <row r="331" spans="2:28" ht="43.5" x14ac:dyDescent="0.35">
      <c r="B331" s="7" t="s">
        <v>219</v>
      </c>
      <c r="C331" s="15">
        <v>0.35052549541740002</v>
      </c>
      <c r="D331" s="15">
        <v>0.18602258884030001</v>
      </c>
      <c r="E331" s="15">
        <v>0.3467952377595</v>
      </c>
      <c r="F331" s="15">
        <v>0.35323305753470002</v>
      </c>
      <c r="G331" s="15">
        <v>0.4195968205244</v>
      </c>
      <c r="I331" s="15">
        <v>0.2625958726566</v>
      </c>
      <c r="J331" s="15">
        <v>0.29034133793709999</v>
      </c>
      <c r="K331" s="15">
        <v>0.43382005311369998</v>
      </c>
      <c r="L331" s="15">
        <v>0.40527701480520001</v>
      </c>
      <c r="M331" s="15">
        <v>0.2105748257841</v>
      </c>
      <c r="N331" s="15">
        <v>0.31049873444949999</v>
      </c>
      <c r="O331" s="15">
        <v>0.37767506445179999</v>
      </c>
      <c r="Q331" s="15">
        <v>0.20634323315479999</v>
      </c>
      <c r="R331" s="15">
        <v>0.25572861415749998</v>
      </c>
      <c r="S331" s="15">
        <v>0.4520868607156</v>
      </c>
      <c r="T331" s="15">
        <v>0.28368675057300002</v>
      </c>
      <c r="U331" s="15">
        <v>0.366412723775</v>
      </c>
      <c r="V331" s="15">
        <v>0.4429905909422</v>
      </c>
      <c r="W331" s="15">
        <v>0.26031058479699998</v>
      </c>
      <c r="X331" s="15">
        <v>0.37867023070189998</v>
      </c>
      <c r="Y331" s="15">
        <v>0.35984712939239999</v>
      </c>
      <c r="Z331" s="15">
        <v>0.4209422136123</v>
      </c>
      <c r="AA331" s="15">
        <v>0.31711093389259998</v>
      </c>
      <c r="AB331" s="15">
        <v>0.33340929223479998</v>
      </c>
    </row>
    <row r="332" spans="2:28" ht="29" x14ac:dyDescent="0.35">
      <c r="B332" s="7" t="s">
        <v>220</v>
      </c>
      <c r="C332" s="15">
        <v>0.32682621146719998</v>
      </c>
      <c r="D332" s="15">
        <v>0.37088402447199997</v>
      </c>
      <c r="E332" s="15">
        <v>0.36671981648480001</v>
      </c>
      <c r="F332" s="15">
        <v>0.33569047305749999</v>
      </c>
      <c r="G332" s="15">
        <v>0.28970170972179998</v>
      </c>
      <c r="I332" s="15">
        <v>0.4075669485881</v>
      </c>
      <c r="J332" s="15">
        <v>0.17099620726299999</v>
      </c>
      <c r="K332" s="15">
        <v>0.38510943623810001</v>
      </c>
      <c r="L332" s="15">
        <v>0.32942329323750003</v>
      </c>
      <c r="M332" s="15">
        <v>0.33415609483390002</v>
      </c>
      <c r="N332" s="15">
        <v>0.23602435742809999</v>
      </c>
      <c r="O332" s="15">
        <v>0.3412009411386</v>
      </c>
      <c r="Q332" s="15">
        <v>0.25193981102680002</v>
      </c>
      <c r="R332" s="15">
        <v>0.26813732774569998</v>
      </c>
      <c r="S332" s="15">
        <v>0.32657932064619999</v>
      </c>
      <c r="T332" s="15">
        <v>0.30813320477329997</v>
      </c>
      <c r="U332" s="15">
        <v>0.33315414885310002</v>
      </c>
      <c r="V332" s="15">
        <v>0.38957241432299999</v>
      </c>
      <c r="W332" s="15">
        <v>0.31301268107800001</v>
      </c>
      <c r="X332" s="15">
        <v>0.40037113125689999</v>
      </c>
      <c r="Y332" s="15">
        <v>0.33273572713400001</v>
      </c>
      <c r="Z332" s="15">
        <v>0.39043126785440002</v>
      </c>
      <c r="AA332" s="15">
        <v>0.32262538437940003</v>
      </c>
      <c r="AB332" s="15">
        <v>0.27894271657870001</v>
      </c>
    </row>
    <row r="333" spans="2:28" ht="29" x14ac:dyDescent="0.35">
      <c r="B333" s="7" t="s">
        <v>221</v>
      </c>
      <c r="C333" s="15">
        <v>0.34694600940010001</v>
      </c>
      <c r="D333" s="15">
        <v>0.26291762703159999</v>
      </c>
      <c r="E333" s="15">
        <v>0.23058854820479999</v>
      </c>
      <c r="F333" s="15">
        <v>0.36948697966229999</v>
      </c>
      <c r="G333" s="15">
        <v>0.42058034654400001</v>
      </c>
      <c r="I333" s="15">
        <v>0.25260208450900001</v>
      </c>
      <c r="J333" s="15">
        <v>0.39383118683480001</v>
      </c>
      <c r="K333" s="15">
        <v>0.4716372136625</v>
      </c>
      <c r="L333" s="15">
        <v>0.34592220747910002</v>
      </c>
      <c r="M333" s="15">
        <v>0.37090729172589998</v>
      </c>
      <c r="N333" s="15">
        <v>0.26547250694820002</v>
      </c>
      <c r="O333" s="15">
        <v>0.30679720276170003</v>
      </c>
      <c r="Q333" s="15">
        <v>0.3588064967797</v>
      </c>
      <c r="R333" s="15">
        <v>0.2503350346705</v>
      </c>
      <c r="S333" s="15">
        <v>0.39935870343270002</v>
      </c>
      <c r="T333" s="15">
        <v>0.27209957336329998</v>
      </c>
      <c r="U333" s="15">
        <v>0.36706348505390002</v>
      </c>
      <c r="V333" s="15">
        <v>0.2227383960072</v>
      </c>
      <c r="W333" s="15">
        <v>0.35371533729429999</v>
      </c>
      <c r="X333" s="15">
        <v>0.3085123427634</v>
      </c>
      <c r="Y333" s="15">
        <v>0.42473255075389998</v>
      </c>
      <c r="Z333" s="15">
        <v>0.35984262959680002</v>
      </c>
      <c r="AA333" s="15">
        <v>0.3738354486396</v>
      </c>
      <c r="AB333" s="15">
        <v>0.31542074914430002</v>
      </c>
    </row>
    <row r="334" spans="2:28" ht="29" x14ac:dyDescent="0.35">
      <c r="B334" s="7" t="s">
        <v>222</v>
      </c>
      <c r="C334" s="15">
        <v>0.3332330446108</v>
      </c>
      <c r="D334" s="15">
        <v>0.20374821662920001</v>
      </c>
      <c r="E334" s="15">
        <v>0.31895461417999998</v>
      </c>
      <c r="F334" s="15">
        <v>0.28117906310000002</v>
      </c>
      <c r="G334" s="15">
        <v>0.41015870567770002</v>
      </c>
      <c r="I334" s="15">
        <v>0.16030264046949999</v>
      </c>
      <c r="J334" s="15">
        <v>0.4449118727079</v>
      </c>
      <c r="K334" s="15">
        <v>0.38075377670389998</v>
      </c>
      <c r="L334" s="15">
        <v>0.43047112657429998</v>
      </c>
      <c r="M334" s="15">
        <v>0.23671635185020001</v>
      </c>
      <c r="N334" s="15">
        <v>0.40679151097670002</v>
      </c>
      <c r="O334" s="15">
        <v>0.29352463607630003</v>
      </c>
      <c r="Q334" s="15">
        <v>0.30539559360590002</v>
      </c>
      <c r="R334" s="15">
        <v>0.30504616662849998</v>
      </c>
      <c r="S334" s="15">
        <v>0.36157323798390001</v>
      </c>
      <c r="T334" s="15">
        <v>0.25918417107359998</v>
      </c>
      <c r="U334" s="15">
        <v>0.36100116675119998</v>
      </c>
      <c r="V334" s="15">
        <v>0.2227383960072</v>
      </c>
      <c r="W334" s="15">
        <v>0.4396260469255</v>
      </c>
      <c r="X334" s="15">
        <v>0.27573255007429998</v>
      </c>
      <c r="Y334" s="15">
        <v>0.3724590947036</v>
      </c>
      <c r="Z334" s="15">
        <v>0.37400287173579999</v>
      </c>
      <c r="AA334" s="15">
        <v>0.37845235814490003</v>
      </c>
      <c r="AB334" s="15">
        <v>0.25224701016459999</v>
      </c>
    </row>
    <row r="335" spans="2:28" ht="29" x14ac:dyDescent="0.35">
      <c r="B335" s="7" t="s">
        <v>223</v>
      </c>
      <c r="C335" s="15">
        <v>0.43775728301150002</v>
      </c>
      <c r="D335" s="15">
        <v>0.37966148954180001</v>
      </c>
      <c r="E335" s="15">
        <v>0.39091160167569999</v>
      </c>
      <c r="F335" s="15">
        <v>0.41319002434489999</v>
      </c>
      <c r="G335" s="15">
        <v>0.48871798914269998</v>
      </c>
      <c r="I335" s="15">
        <v>0.3275049709981</v>
      </c>
      <c r="J335" s="15">
        <v>0.54626394235789999</v>
      </c>
      <c r="K335" s="15">
        <v>0.50569428565410002</v>
      </c>
      <c r="L335" s="15">
        <v>0.43508530887770003</v>
      </c>
      <c r="M335" s="15">
        <v>0.3858317540815</v>
      </c>
      <c r="N335" s="15">
        <v>0.5471414108714</v>
      </c>
      <c r="O335" s="15">
        <v>0.3791509939703</v>
      </c>
      <c r="Q335" s="15">
        <v>0.42761517350869999</v>
      </c>
      <c r="R335" s="15">
        <v>0.3480628378492</v>
      </c>
      <c r="S335" s="15">
        <v>0.52756946238540003</v>
      </c>
      <c r="T335" s="15">
        <v>0.56794254804230004</v>
      </c>
      <c r="U335" s="15">
        <v>0.38875516861330001</v>
      </c>
      <c r="V335" s="15">
        <v>0.38957241432299999</v>
      </c>
      <c r="W335" s="15">
        <v>0.33360976693420002</v>
      </c>
      <c r="X335" s="15">
        <v>0.48111173301740001</v>
      </c>
      <c r="Y335" s="15">
        <v>0.41173353575670002</v>
      </c>
      <c r="Z335" s="15">
        <v>0.40574317089540002</v>
      </c>
      <c r="AA335" s="15">
        <v>0.42973635270549998</v>
      </c>
      <c r="AB335" s="15">
        <v>0.43270267617079999</v>
      </c>
    </row>
    <row r="336" spans="2:28" ht="29" x14ac:dyDescent="0.35">
      <c r="B336" s="7" t="s">
        <v>224</v>
      </c>
      <c r="C336" s="15">
        <v>0.28543215741860001</v>
      </c>
      <c r="D336" s="15">
        <v>0.133394896953</v>
      </c>
      <c r="E336" s="15">
        <v>0.22700820288119999</v>
      </c>
      <c r="F336" s="15">
        <v>0.28957026538250003</v>
      </c>
      <c r="G336" s="15">
        <v>0.37053375249050002</v>
      </c>
      <c r="I336" s="15">
        <v>0.1018154516171</v>
      </c>
      <c r="J336" s="15">
        <v>0.23759734638050001</v>
      </c>
      <c r="K336" s="15">
        <v>0.46985719483670002</v>
      </c>
      <c r="L336" s="15">
        <v>0.282492580168</v>
      </c>
      <c r="M336" s="15">
        <v>0.12518435728319999</v>
      </c>
      <c r="N336" s="15">
        <v>0.27901372824830001</v>
      </c>
      <c r="O336" s="15">
        <v>0.2912431554198</v>
      </c>
      <c r="Q336" s="15">
        <v>0.229169062688</v>
      </c>
      <c r="R336" s="15">
        <v>0.28689653266620002</v>
      </c>
      <c r="S336" s="15">
        <v>0.3760061093589</v>
      </c>
      <c r="T336" s="15">
        <v>0.22210683803190001</v>
      </c>
      <c r="U336" s="15">
        <v>0.28896668434869999</v>
      </c>
      <c r="V336" s="15">
        <v>0</v>
      </c>
      <c r="W336" s="15">
        <v>0.2195747703241</v>
      </c>
      <c r="X336" s="15">
        <v>0.19505064176180001</v>
      </c>
      <c r="Y336" s="15">
        <v>0.30054995573519999</v>
      </c>
      <c r="Z336" s="15">
        <v>0.40557352134449998</v>
      </c>
      <c r="AA336" s="15">
        <v>0.32220722374650002</v>
      </c>
      <c r="AB336" s="15">
        <v>0.3339102386194</v>
      </c>
    </row>
    <row r="337" spans="2:28" ht="29" x14ac:dyDescent="0.35">
      <c r="B337" s="7" t="s">
        <v>225</v>
      </c>
      <c r="C337" s="15">
        <v>0.29463538905370001</v>
      </c>
      <c r="D337" s="15">
        <v>0.1374125301305</v>
      </c>
      <c r="E337" s="15">
        <v>0.26191447124509998</v>
      </c>
      <c r="F337" s="15">
        <v>0.3352946062837</v>
      </c>
      <c r="G337" s="15">
        <v>0.35952825371750002</v>
      </c>
      <c r="I337" s="15">
        <v>0.22294927741029999</v>
      </c>
      <c r="J337" s="15">
        <v>0.43966013298149997</v>
      </c>
      <c r="K337" s="15">
        <v>0.37110817568310001</v>
      </c>
      <c r="L337" s="15">
        <v>0.31148538631240003</v>
      </c>
      <c r="M337" s="15">
        <v>0.20626026814269999</v>
      </c>
      <c r="N337" s="15">
        <v>0.28264107043519998</v>
      </c>
      <c r="O337" s="15">
        <v>0.25186283941350002</v>
      </c>
      <c r="Q337" s="15">
        <v>0.26743058340359999</v>
      </c>
      <c r="R337" s="15">
        <v>0.26206538135730001</v>
      </c>
      <c r="S337" s="15">
        <v>0.38163115387770002</v>
      </c>
      <c r="T337" s="15">
        <v>0.35825994609299999</v>
      </c>
      <c r="U337" s="15">
        <v>0.27839971519040002</v>
      </c>
      <c r="V337" s="15">
        <v>0.38768918966979998</v>
      </c>
      <c r="W337" s="15">
        <v>0.20625451396069999</v>
      </c>
      <c r="X337" s="15">
        <v>0.19459350959810001</v>
      </c>
      <c r="Y337" s="15">
        <v>0.21549123458620001</v>
      </c>
      <c r="Z337" s="15">
        <v>0.28197535036089999</v>
      </c>
      <c r="AA337" s="15">
        <v>0.36009259891419998</v>
      </c>
      <c r="AB337" s="15">
        <v>0.42383268464360002</v>
      </c>
    </row>
    <row r="338" spans="2:28" ht="29" x14ac:dyDescent="0.35">
      <c r="B338" s="7" t="s">
        <v>226</v>
      </c>
      <c r="C338" s="15">
        <v>0.32700542387019998</v>
      </c>
      <c r="D338" s="15">
        <v>0.158179961486</v>
      </c>
      <c r="E338" s="15">
        <v>0.2982400118572</v>
      </c>
      <c r="F338" s="15">
        <v>0.43546868035940001</v>
      </c>
      <c r="G338" s="15">
        <v>0.372563195633</v>
      </c>
      <c r="I338" s="15">
        <v>0.25209079444589999</v>
      </c>
      <c r="J338" s="15">
        <v>0.40800529538579999</v>
      </c>
      <c r="K338" s="15">
        <v>0.34003082321509998</v>
      </c>
      <c r="L338" s="15">
        <v>0.46851146576710001</v>
      </c>
      <c r="M338" s="15">
        <v>0.23575073061490001</v>
      </c>
      <c r="N338" s="15">
        <v>0.28950186583949999</v>
      </c>
      <c r="O338" s="15">
        <v>0.30775219168669998</v>
      </c>
      <c r="Q338" s="15">
        <v>0.3059025775891</v>
      </c>
      <c r="R338" s="15">
        <v>0.25586102456319998</v>
      </c>
      <c r="S338" s="15">
        <v>0.39085391545929998</v>
      </c>
      <c r="T338" s="15">
        <v>0.40707497380430002</v>
      </c>
      <c r="U338" s="15">
        <v>0.40031462767249998</v>
      </c>
      <c r="V338" s="15">
        <v>0</v>
      </c>
      <c r="W338" s="15">
        <v>0.26649882058320001</v>
      </c>
      <c r="X338" s="15">
        <v>0.33502667237099998</v>
      </c>
      <c r="Y338" s="15">
        <v>0.34018770816889998</v>
      </c>
      <c r="Z338" s="15">
        <v>0.42077256406149999</v>
      </c>
      <c r="AA338" s="15">
        <v>0.30848759623439997</v>
      </c>
      <c r="AB338" s="15">
        <v>0.2436824056163</v>
      </c>
    </row>
    <row r="339" spans="2:28" ht="29" x14ac:dyDescent="0.35">
      <c r="B339" s="7" t="s">
        <v>227</v>
      </c>
      <c r="C339" s="15">
        <v>0.36148956778960001</v>
      </c>
      <c r="D339" s="15">
        <v>0.17498507516959999</v>
      </c>
      <c r="E339" s="15">
        <v>0.29510788301930002</v>
      </c>
      <c r="F339" s="15">
        <v>0.4491473685638</v>
      </c>
      <c r="G339" s="15">
        <v>0.4362647229812</v>
      </c>
      <c r="I339" s="15">
        <v>0.14346209348239999</v>
      </c>
      <c r="J339" s="15">
        <v>0.5178339042365</v>
      </c>
      <c r="K339" s="15">
        <v>0.45651392574249999</v>
      </c>
      <c r="L339" s="15">
        <v>0.45830043778980001</v>
      </c>
      <c r="M339" s="15">
        <v>0.37749024452489999</v>
      </c>
      <c r="N339" s="15">
        <v>0.33878629872819999</v>
      </c>
      <c r="O339" s="15">
        <v>0.29275853983569999</v>
      </c>
      <c r="Q339" s="15">
        <v>0.33606346427880002</v>
      </c>
      <c r="R339" s="15">
        <v>0.25586102456319998</v>
      </c>
      <c r="S339" s="15">
        <v>0.51903694293129998</v>
      </c>
      <c r="T339" s="15">
        <v>0.39478474371009997</v>
      </c>
      <c r="U339" s="15">
        <v>0.33362394991979999</v>
      </c>
      <c r="V339" s="15">
        <v>0.44547679201439999</v>
      </c>
      <c r="W339" s="15">
        <v>0.32696926185320002</v>
      </c>
      <c r="X339" s="15">
        <v>0.29753119022570002</v>
      </c>
      <c r="Y339" s="15">
        <v>0.32692599751380003</v>
      </c>
      <c r="Z339" s="15">
        <v>0.40591282044619997</v>
      </c>
      <c r="AA339" s="15">
        <v>0.31797474103209999</v>
      </c>
      <c r="AB339" s="15">
        <v>0.34207167648589998</v>
      </c>
    </row>
    <row r="340" spans="2:28" x14ac:dyDescent="0.35">
      <c r="B340" s="7" t="s">
        <v>228</v>
      </c>
      <c r="C340" s="15">
        <v>1.1151484882040001E-3</v>
      </c>
      <c r="D340" s="15">
        <v>0</v>
      </c>
      <c r="E340" s="15">
        <v>0</v>
      </c>
      <c r="F340" s="15">
        <v>0</v>
      </c>
      <c r="G340" s="15">
        <v>2.3934903555790001E-3</v>
      </c>
      <c r="I340" s="15">
        <v>0</v>
      </c>
      <c r="J340" s="15">
        <v>0</v>
      </c>
      <c r="K340" s="15">
        <v>0</v>
      </c>
      <c r="L340" s="15">
        <v>0</v>
      </c>
      <c r="M340" s="15">
        <v>1.21589666941E-2</v>
      </c>
      <c r="N340" s="15">
        <v>0</v>
      </c>
      <c r="O340" s="15">
        <v>0</v>
      </c>
      <c r="Q340" s="15">
        <v>0</v>
      </c>
      <c r="R340" s="15">
        <v>0</v>
      </c>
      <c r="S340" s="15">
        <v>0</v>
      </c>
      <c r="T340" s="15">
        <v>0</v>
      </c>
      <c r="U340" s="15">
        <v>0</v>
      </c>
      <c r="V340" s="15">
        <v>0</v>
      </c>
      <c r="W340" s="15">
        <v>0</v>
      </c>
      <c r="X340" s="15">
        <v>0</v>
      </c>
      <c r="Y340" s="15">
        <v>0</v>
      </c>
      <c r="Z340" s="15">
        <v>0</v>
      </c>
      <c r="AA340" s="15">
        <v>1.403012400275E-2</v>
      </c>
      <c r="AB340" s="15">
        <v>0</v>
      </c>
    </row>
    <row r="341" spans="2:28" x14ac:dyDescent="0.35">
      <c r="B341" s="7" t="s">
        <v>59</v>
      </c>
      <c r="C341" s="15">
        <v>3.8356339903020002E-2</v>
      </c>
      <c r="D341" s="15">
        <v>7.7081936223980005E-2</v>
      </c>
      <c r="E341" s="15">
        <v>9.1789664336889995E-2</v>
      </c>
      <c r="F341" s="15">
        <v>0</v>
      </c>
      <c r="G341" s="15">
        <v>1.3817804942979999E-2</v>
      </c>
      <c r="I341" s="15">
        <v>5.6214062405000001E-2</v>
      </c>
      <c r="J341" s="15">
        <v>0</v>
      </c>
      <c r="K341" s="15">
        <v>0</v>
      </c>
      <c r="L341" s="15">
        <v>5.9980009757690002E-2</v>
      </c>
      <c r="M341" s="15">
        <v>7.6421182851290001E-2</v>
      </c>
      <c r="N341" s="15">
        <v>1.6729650784800001E-2</v>
      </c>
      <c r="O341" s="15">
        <v>5.5466715646010002E-2</v>
      </c>
      <c r="Q341" s="15">
        <v>3.058507364058E-2</v>
      </c>
      <c r="R341" s="15">
        <v>8.5002067956739993E-2</v>
      </c>
      <c r="S341" s="15">
        <v>0</v>
      </c>
      <c r="T341" s="15">
        <v>4.950156912433E-2</v>
      </c>
      <c r="U341" s="15">
        <v>3.8723019713160001E-2</v>
      </c>
      <c r="V341" s="15">
        <v>0</v>
      </c>
      <c r="W341" s="15">
        <v>7.9939687218319996E-2</v>
      </c>
      <c r="X341" s="15">
        <v>2.1439247584020001E-2</v>
      </c>
      <c r="Y341" s="15">
        <v>0</v>
      </c>
      <c r="Z341" s="15">
        <v>6.2668236518899995E-2</v>
      </c>
      <c r="AA341" s="15">
        <v>5.1493074876949999E-2</v>
      </c>
      <c r="AB341" s="15">
        <v>0.1075526015054</v>
      </c>
    </row>
    <row r="342" spans="2:28" x14ac:dyDescent="0.35">
      <c r="B342" s="7" t="s">
        <v>229</v>
      </c>
      <c r="C342" s="15">
        <v>1.802822399525E-2</v>
      </c>
      <c r="D342" s="15">
        <v>5.1858259729249997E-2</v>
      </c>
      <c r="E342" s="15">
        <v>2.381707021671E-2</v>
      </c>
      <c r="F342" s="15">
        <v>0</v>
      </c>
      <c r="G342" s="15">
        <v>7.6542072262140003E-3</v>
      </c>
      <c r="I342" s="15">
        <v>2.4818242958710001E-2</v>
      </c>
      <c r="J342" s="15">
        <v>0</v>
      </c>
      <c r="K342" s="15">
        <v>8.8545894072090004E-3</v>
      </c>
      <c r="L342" s="15">
        <v>0</v>
      </c>
      <c r="M342" s="15">
        <v>2.3423933741070001E-2</v>
      </c>
      <c r="N342" s="15">
        <v>3.1739714068140003E-2</v>
      </c>
      <c r="O342" s="15">
        <v>2.671052191718E-2</v>
      </c>
      <c r="Q342" s="15">
        <v>3.058507364058E-2</v>
      </c>
      <c r="R342" s="15">
        <v>2.4456081908700002E-2</v>
      </c>
      <c r="S342" s="15">
        <v>2.3236667249669999E-2</v>
      </c>
      <c r="T342" s="15">
        <v>0</v>
      </c>
      <c r="U342" s="15">
        <v>1.668960753165E-2</v>
      </c>
      <c r="V342" s="15">
        <v>0</v>
      </c>
      <c r="W342" s="15">
        <v>0</v>
      </c>
      <c r="X342" s="15">
        <v>2.1681253255500001E-2</v>
      </c>
      <c r="Y342" s="15">
        <v>2.5903376956739999E-2</v>
      </c>
      <c r="Z342" s="15">
        <v>0</v>
      </c>
      <c r="AA342" s="15">
        <v>0</v>
      </c>
      <c r="AB342" s="15">
        <v>2.7054094023400001E-2</v>
      </c>
    </row>
    <row r="344" spans="2:28" ht="116" x14ac:dyDescent="0.35">
      <c r="B344" s="14" t="s">
        <v>230</v>
      </c>
    </row>
    <row r="345" spans="2:28" x14ac:dyDescent="0.35">
      <c r="B345" s="14" t="s">
        <v>12</v>
      </c>
    </row>
    <row r="346" spans="2:28" x14ac:dyDescent="0.35">
      <c r="B346" s="7" t="s">
        <v>231</v>
      </c>
      <c r="C346" s="15">
        <v>2.704542816358E-2</v>
      </c>
      <c r="D346" s="15">
        <v>2.4269229131440001E-2</v>
      </c>
      <c r="E346" s="15">
        <v>5.756481912618E-2</v>
      </c>
      <c r="F346" s="15">
        <v>1.228265396356E-2</v>
      </c>
      <c r="G346" s="15">
        <v>2.1014071036209999E-2</v>
      </c>
      <c r="I346" s="15">
        <v>5.6982652217579997E-2</v>
      </c>
      <c r="J346" s="15">
        <v>1.781740206021E-2</v>
      </c>
      <c r="K346" s="15">
        <v>1.574343063829E-2</v>
      </c>
      <c r="L346" s="15">
        <v>0</v>
      </c>
      <c r="M346" s="15">
        <v>2.7353879555719999E-2</v>
      </c>
      <c r="N346" s="15">
        <v>1.455707271822E-2</v>
      </c>
      <c r="O346" s="15">
        <v>4.0668854189580002E-2</v>
      </c>
      <c r="Q346" s="15">
        <v>0</v>
      </c>
      <c r="R346" s="15">
        <v>1.8317930317489999E-2</v>
      </c>
      <c r="S346" s="15">
        <v>8.7511262062779996E-3</v>
      </c>
      <c r="T346" s="15">
        <v>0</v>
      </c>
      <c r="U346" s="15">
        <v>3.3379215063300001E-2</v>
      </c>
      <c r="V346" s="15">
        <v>0</v>
      </c>
      <c r="W346" s="15">
        <v>7.3226777679459995E-2</v>
      </c>
      <c r="X346" s="15">
        <v>4.287849516805E-2</v>
      </c>
      <c r="Y346" s="15">
        <v>1.9620982514690001E-2</v>
      </c>
      <c r="Z346" s="15">
        <v>0</v>
      </c>
      <c r="AA346" s="15">
        <v>3.7462950874199999E-2</v>
      </c>
      <c r="AB346" s="15">
        <v>6.2868352000780003E-2</v>
      </c>
    </row>
    <row r="347" spans="2:28" x14ac:dyDescent="0.35">
      <c r="B347" s="7" t="s">
        <v>232</v>
      </c>
      <c r="C347" s="15">
        <v>7.6059428000690002E-2</v>
      </c>
      <c r="D347" s="15">
        <v>2.4442911634740001E-2</v>
      </c>
      <c r="E347" s="15">
        <v>8.8886767315500007E-2</v>
      </c>
      <c r="F347" s="15">
        <v>0.17968609242389999</v>
      </c>
      <c r="G347" s="15">
        <v>5.7926847145780003E-2</v>
      </c>
      <c r="I347" s="15">
        <v>0.12280965229269999</v>
      </c>
      <c r="J347" s="15">
        <v>9.3489281548539999E-2</v>
      </c>
      <c r="K347" s="15">
        <v>8.1840577445529999E-2</v>
      </c>
      <c r="L347" s="15">
        <v>2.5932965227409999E-2</v>
      </c>
      <c r="M347" s="15">
        <v>7.2626870235699997E-2</v>
      </c>
      <c r="N347" s="15">
        <v>7.2548467240670003E-2</v>
      </c>
      <c r="O347" s="15">
        <v>7.3461383657900003E-2</v>
      </c>
      <c r="Q347" s="15">
        <v>9.9135157483400002E-2</v>
      </c>
      <c r="R347" s="15">
        <v>0.1160375760598</v>
      </c>
      <c r="S347" s="15">
        <v>6.4123142313890005E-2</v>
      </c>
      <c r="T347" s="15">
        <v>4.950156912433E-2</v>
      </c>
      <c r="U347" s="15">
        <v>0.1108855745603</v>
      </c>
      <c r="V347" s="15">
        <v>0.55452320798559995</v>
      </c>
      <c r="W347" s="15">
        <v>7.3525316784670003E-2</v>
      </c>
      <c r="X347" s="15">
        <v>0</v>
      </c>
      <c r="Y347" s="15">
        <v>5.9004777008979999E-2</v>
      </c>
      <c r="Z347" s="15">
        <v>4.7108991427390001E-2</v>
      </c>
      <c r="AA347" s="15">
        <v>2.8110956092590001E-2</v>
      </c>
      <c r="AB347" s="15">
        <v>8.1260061773040002E-2</v>
      </c>
    </row>
    <row r="348" spans="2:28" x14ac:dyDescent="0.35">
      <c r="B348" s="7" t="s">
        <v>233</v>
      </c>
      <c r="C348" s="15">
        <v>0.34544410269850001</v>
      </c>
      <c r="D348" s="15">
        <v>0.4781791977207</v>
      </c>
      <c r="E348" s="15">
        <v>0.31039651567409998</v>
      </c>
      <c r="F348" s="15">
        <v>0.33719238035690002</v>
      </c>
      <c r="G348" s="15">
        <v>0.30683099741280001</v>
      </c>
      <c r="I348" s="15">
        <v>0.41503417968959999</v>
      </c>
      <c r="J348" s="15">
        <v>0.34847183281119998</v>
      </c>
      <c r="K348" s="15">
        <v>0.29166753808860002</v>
      </c>
      <c r="L348" s="15">
        <v>0.30874589309290001</v>
      </c>
      <c r="M348" s="15">
        <v>0.43220169311849999</v>
      </c>
      <c r="N348" s="15">
        <v>0.25343211070959998</v>
      </c>
      <c r="O348" s="15">
        <v>0.37291337509619998</v>
      </c>
      <c r="Q348" s="15">
        <v>0.31345134822659998</v>
      </c>
      <c r="R348" s="15">
        <v>0.1460940105004</v>
      </c>
      <c r="S348" s="15">
        <v>0.37040210593060002</v>
      </c>
      <c r="T348" s="15">
        <v>0.16086757423789999</v>
      </c>
      <c r="U348" s="15">
        <v>0.33371189409599999</v>
      </c>
      <c r="V348" s="15">
        <v>0</v>
      </c>
      <c r="W348" s="15">
        <v>0.32670388100440001</v>
      </c>
      <c r="X348" s="15">
        <v>0.45937178631390002</v>
      </c>
      <c r="Y348" s="15">
        <v>0.43817452958269998</v>
      </c>
      <c r="Z348" s="15">
        <v>0.53071944155859996</v>
      </c>
      <c r="AA348" s="15">
        <v>0.39245499627379998</v>
      </c>
      <c r="AB348" s="15">
        <v>0.29762776545949998</v>
      </c>
    </row>
    <row r="349" spans="2:28" x14ac:dyDescent="0.35">
      <c r="B349" s="7" t="s">
        <v>234</v>
      </c>
      <c r="C349" s="15">
        <v>0.4129352072054</v>
      </c>
      <c r="D349" s="15">
        <v>0.25836027998920003</v>
      </c>
      <c r="E349" s="15">
        <v>0.30914276691530002</v>
      </c>
      <c r="F349" s="15">
        <v>0.40864218863759999</v>
      </c>
      <c r="G349" s="15">
        <v>0.51990118658030005</v>
      </c>
      <c r="I349" s="15">
        <v>0.23083367376819999</v>
      </c>
      <c r="J349" s="15">
        <v>0.50456297481029999</v>
      </c>
      <c r="K349" s="15">
        <v>0.53893629235609997</v>
      </c>
      <c r="L349" s="15">
        <v>0.46532735589349999</v>
      </c>
      <c r="M349" s="15">
        <v>0.28457236420089999</v>
      </c>
      <c r="N349" s="15">
        <v>0.55088420972039998</v>
      </c>
      <c r="O349" s="15">
        <v>0.33987726698530002</v>
      </c>
      <c r="Q349" s="15">
        <v>0.45044100304200002</v>
      </c>
      <c r="R349" s="15">
        <v>0.4575871929175</v>
      </c>
      <c r="S349" s="15">
        <v>0.49854960772750001</v>
      </c>
      <c r="T349" s="15">
        <v>0.64223122011410005</v>
      </c>
      <c r="U349" s="15">
        <v>0.35547640188919999</v>
      </c>
      <c r="V349" s="15">
        <v>0.44547679201439999</v>
      </c>
      <c r="W349" s="15">
        <v>0.34663148419250001</v>
      </c>
      <c r="X349" s="15">
        <v>0.36279007648439998</v>
      </c>
      <c r="Y349" s="15">
        <v>0.32043085887439998</v>
      </c>
      <c r="Z349" s="15">
        <v>0.31256398861849999</v>
      </c>
      <c r="AA349" s="15">
        <v>0.44384467066920003</v>
      </c>
      <c r="AB349" s="15">
        <v>0.36902799080650001</v>
      </c>
    </row>
    <row r="350" spans="2:28" x14ac:dyDescent="0.35">
      <c r="B350" s="7" t="s">
        <v>229</v>
      </c>
      <c r="C350" s="15">
        <v>2.9537733481090001E-2</v>
      </c>
      <c r="D350" s="15">
        <v>8.919732225713E-3</v>
      </c>
      <c r="E350" s="15">
        <v>0.10311746157</v>
      </c>
      <c r="F350" s="15">
        <v>1.228265396356E-2</v>
      </c>
      <c r="G350" s="15">
        <v>1.4683444951830001E-2</v>
      </c>
      <c r="I350" s="15">
        <v>9.2906770252879994E-2</v>
      </c>
      <c r="J350" s="15">
        <v>0</v>
      </c>
      <c r="K350" s="15">
        <v>1.7709178814419999E-2</v>
      </c>
      <c r="L350" s="15">
        <v>1.4983174394300001E-2</v>
      </c>
      <c r="M350" s="15">
        <v>1.8866650893989999E-2</v>
      </c>
      <c r="N350" s="15">
        <v>0</v>
      </c>
      <c r="O350" s="15">
        <v>4.4416914003220002E-2</v>
      </c>
      <c r="Q350" s="15">
        <v>5.3152310287569997E-2</v>
      </c>
      <c r="R350" s="15">
        <v>0</v>
      </c>
      <c r="S350" s="15">
        <v>1.155312792046E-2</v>
      </c>
      <c r="T350" s="15">
        <v>0</v>
      </c>
      <c r="U350" s="15">
        <v>5.5412627244799999E-2</v>
      </c>
      <c r="V350" s="15">
        <v>0</v>
      </c>
      <c r="W350" s="15">
        <v>5.319361177714E-2</v>
      </c>
      <c r="X350" s="15">
        <v>4.287849516805E-2</v>
      </c>
      <c r="Y350" s="15">
        <v>5.1806753913469998E-2</v>
      </c>
      <c r="Z350" s="15">
        <v>0</v>
      </c>
      <c r="AA350" s="15">
        <v>0</v>
      </c>
      <c r="AB350" s="15">
        <v>5.4205967749639997E-2</v>
      </c>
    </row>
    <row r="351" spans="2:28" ht="29" x14ac:dyDescent="0.35">
      <c r="B351" s="7" t="s">
        <v>235</v>
      </c>
      <c r="C351" s="15">
        <v>7.1557541869240002E-2</v>
      </c>
      <c r="D351" s="15">
        <v>9.6973837797609999E-2</v>
      </c>
      <c r="E351" s="15">
        <v>8.9822153057750001E-2</v>
      </c>
      <c r="F351" s="15">
        <v>3.9144995443549997E-2</v>
      </c>
      <c r="G351" s="15">
        <v>6.4531355715140001E-2</v>
      </c>
      <c r="I351" s="15">
        <v>4.521471158287E-2</v>
      </c>
      <c r="J351" s="15">
        <v>3.5658508769749998E-2</v>
      </c>
      <c r="K351" s="15">
        <v>4.5215136560580002E-2</v>
      </c>
      <c r="L351" s="15">
        <v>0.12503060163429999</v>
      </c>
      <c r="M351" s="15">
        <v>0.1317004542428</v>
      </c>
      <c r="N351" s="15">
        <v>2.1778234451519999E-2</v>
      </c>
      <c r="O351" s="15">
        <v>8.5324454646790004E-2</v>
      </c>
      <c r="Q351" s="15">
        <v>5.3235107319909998E-2</v>
      </c>
      <c r="R351" s="15">
        <v>0.19500617431780001</v>
      </c>
      <c r="S351" s="15">
        <v>3.7838135117169998E-2</v>
      </c>
      <c r="T351" s="15">
        <v>9.8450602823979994E-2</v>
      </c>
      <c r="U351" s="15">
        <v>7.2411267433240001E-2</v>
      </c>
      <c r="V351" s="15">
        <v>0</v>
      </c>
      <c r="W351" s="15">
        <v>4.677924134349E-2</v>
      </c>
      <c r="X351" s="15">
        <v>3.2479093569669999E-2</v>
      </c>
      <c r="Y351" s="15">
        <v>0.1109620981058</v>
      </c>
      <c r="Z351" s="15">
        <v>4.6939341876540003E-2</v>
      </c>
      <c r="AA351" s="15">
        <v>6.5364826650369995E-2</v>
      </c>
      <c r="AB351" s="15">
        <v>9.8890217254260004E-2</v>
      </c>
    </row>
    <row r="352" spans="2:28" ht="29" x14ac:dyDescent="0.35">
      <c r="B352" s="7" t="s">
        <v>236</v>
      </c>
      <c r="C352" s="15">
        <v>3.7420558581500001E-2</v>
      </c>
      <c r="D352" s="15">
        <v>0.1088548115006</v>
      </c>
      <c r="E352" s="15">
        <v>4.1069516341180001E-2</v>
      </c>
      <c r="F352" s="15">
        <v>1.076903521095E-2</v>
      </c>
      <c r="G352" s="15">
        <v>1.511209715787E-2</v>
      </c>
      <c r="I352" s="15">
        <v>3.6218360196139998E-2</v>
      </c>
      <c r="J352" s="15">
        <v>0</v>
      </c>
      <c r="K352" s="15">
        <v>8.8878460965080008E-3</v>
      </c>
      <c r="L352" s="15">
        <v>5.9980009757690002E-2</v>
      </c>
      <c r="M352" s="15">
        <v>3.2678087752319999E-2</v>
      </c>
      <c r="N352" s="15">
        <v>8.6799905159610002E-2</v>
      </c>
      <c r="O352" s="15">
        <v>4.3337751420990001E-2</v>
      </c>
      <c r="Q352" s="15">
        <v>3.058507364058E-2</v>
      </c>
      <c r="R352" s="15">
        <v>6.6957115887069998E-2</v>
      </c>
      <c r="S352" s="15">
        <v>8.7827547841619995E-3</v>
      </c>
      <c r="T352" s="15">
        <v>4.8949033699640002E-2</v>
      </c>
      <c r="U352" s="15">
        <v>3.8723019713160001E-2</v>
      </c>
      <c r="V352" s="15">
        <v>0</v>
      </c>
      <c r="W352" s="15">
        <v>7.9939687218319996E-2</v>
      </c>
      <c r="X352" s="15">
        <v>5.960205329584E-2</v>
      </c>
      <c r="Y352" s="15">
        <v>0</v>
      </c>
      <c r="Z352" s="15">
        <v>6.2668236518899995E-2</v>
      </c>
      <c r="AA352" s="15">
        <v>3.2761599439849999E-2</v>
      </c>
      <c r="AB352" s="15">
        <v>3.6119644956310003E-2</v>
      </c>
    </row>
    <row r="354" spans="2:28" ht="87" x14ac:dyDescent="0.35">
      <c r="B354" s="14" t="s">
        <v>237</v>
      </c>
    </row>
    <row r="355" spans="2:28" x14ac:dyDescent="0.35">
      <c r="B355" s="14" t="s">
        <v>12</v>
      </c>
    </row>
    <row r="356" spans="2:28" ht="43.5" x14ac:dyDescent="0.35">
      <c r="B356" s="7" t="s">
        <v>238</v>
      </c>
      <c r="C356" s="15">
        <v>0.36191940487919999</v>
      </c>
      <c r="D356" s="15">
        <v>0.1901549032132</v>
      </c>
      <c r="E356" s="15">
        <v>0.30612589617239999</v>
      </c>
      <c r="F356" s="15">
        <v>0.39602133511030002</v>
      </c>
      <c r="G356" s="15">
        <v>0.44420532361920001</v>
      </c>
      <c r="I356" s="15">
        <v>0.19112982209320001</v>
      </c>
      <c r="J356" s="15">
        <v>0.40881772819419998</v>
      </c>
      <c r="K356" s="15">
        <v>0.45643937143059998</v>
      </c>
      <c r="L356" s="15">
        <v>0.50252426365799996</v>
      </c>
      <c r="M356" s="15">
        <v>0.37801532505649998</v>
      </c>
      <c r="N356" s="15">
        <v>0.2448112465831</v>
      </c>
      <c r="O356" s="15">
        <v>0.3269106029271</v>
      </c>
      <c r="Q356" s="15">
        <v>0.32822142313910002</v>
      </c>
      <c r="R356" s="15">
        <v>0.25006205642270002</v>
      </c>
      <c r="S356" s="15">
        <v>0.43737602252980001</v>
      </c>
      <c r="T356" s="15">
        <v>0.35825994609299999</v>
      </c>
      <c r="U356" s="15">
        <v>0.30571661195099997</v>
      </c>
      <c r="V356" s="15">
        <v>0.4429905909422</v>
      </c>
      <c r="W356" s="15">
        <v>0.29354343512960002</v>
      </c>
      <c r="X356" s="15">
        <v>0.34619113713229999</v>
      </c>
      <c r="Y356" s="15">
        <v>0.37917571525880001</v>
      </c>
      <c r="Z356" s="15">
        <v>0.29700474352700001</v>
      </c>
      <c r="AA356" s="15">
        <v>0.42054273015319998</v>
      </c>
      <c r="AB356" s="15">
        <v>0.45038583228239998</v>
      </c>
    </row>
    <row r="357" spans="2:28" ht="43.5" x14ac:dyDescent="0.35">
      <c r="B357" s="7" t="s">
        <v>239</v>
      </c>
      <c r="C357" s="15">
        <v>0.38577923678359999</v>
      </c>
      <c r="D357" s="15">
        <v>0.22761682343030001</v>
      </c>
      <c r="E357" s="15">
        <v>0.2438318685701</v>
      </c>
      <c r="F357" s="15">
        <v>0.4510642932128</v>
      </c>
      <c r="G357" s="15">
        <v>0.48618712137050002</v>
      </c>
      <c r="I357" s="15">
        <v>0.33486931611710002</v>
      </c>
      <c r="J357" s="15">
        <v>0.45061045040249997</v>
      </c>
      <c r="K357" s="15">
        <v>0.42725605809180001</v>
      </c>
      <c r="L357" s="15">
        <v>0.4491218693638</v>
      </c>
      <c r="M357" s="15">
        <v>0.29489538815350003</v>
      </c>
      <c r="N357" s="15">
        <v>0.39686350358279998</v>
      </c>
      <c r="O357" s="15">
        <v>0.3585791409304</v>
      </c>
      <c r="Q357" s="15">
        <v>0.3130720406809</v>
      </c>
      <c r="R357" s="15">
        <v>0.26233835960509999</v>
      </c>
      <c r="S357" s="15">
        <v>0.43177201910140001</v>
      </c>
      <c r="T357" s="15">
        <v>0.395471285123</v>
      </c>
      <c r="U357" s="15">
        <v>0.38344405992870001</v>
      </c>
      <c r="V357" s="15">
        <v>0</v>
      </c>
      <c r="W357" s="15">
        <v>0.34693002329770001</v>
      </c>
      <c r="X357" s="15">
        <v>0.40022686518180001</v>
      </c>
      <c r="Y357" s="15">
        <v>0.43185965911700003</v>
      </c>
      <c r="Z357" s="15">
        <v>0.29736494590160001</v>
      </c>
      <c r="AA357" s="15">
        <v>0.43447143798179999</v>
      </c>
      <c r="AB357" s="15">
        <v>0.5862550284868</v>
      </c>
    </row>
    <row r="358" spans="2:28" ht="29" x14ac:dyDescent="0.35">
      <c r="B358" s="7" t="s">
        <v>240</v>
      </c>
      <c r="C358" s="15">
        <v>0.40382124958170001</v>
      </c>
      <c r="D358" s="15">
        <v>0.2857480359181</v>
      </c>
      <c r="E358" s="15">
        <v>0.4083560307943</v>
      </c>
      <c r="F358" s="15">
        <v>0.3472783251498</v>
      </c>
      <c r="G358" s="15">
        <v>0.470028173291</v>
      </c>
      <c r="I358" s="15">
        <v>0.2464575674092</v>
      </c>
      <c r="J358" s="15">
        <v>0.50754636312820001</v>
      </c>
      <c r="K358" s="15">
        <v>0.50513588661219999</v>
      </c>
      <c r="L358" s="15">
        <v>0.40733649397089999</v>
      </c>
      <c r="M358" s="15">
        <v>0.3133298657468</v>
      </c>
      <c r="N358" s="15">
        <v>0.55009650283779998</v>
      </c>
      <c r="O358" s="15">
        <v>0.33754582189030002</v>
      </c>
      <c r="Q358" s="15">
        <v>0.37412147330259998</v>
      </c>
      <c r="R358" s="15">
        <v>0.36593133612720002</v>
      </c>
      <c r="S358" s="15">
        <v>0.54804355069319999</v>
      </c>
      <c r="T358" s="15">
        <v>0.41881266847389997</v>
      </c>
      <c r="U358" s="15">
        <v>0.32227814703809998</v>
      </c>
      <c r="V358" s="15">
        <v>0.2227383960072</v>
      </c>
      <c r="W358" s="15">
        <v>0.45331724685199998</v>
      </c>
      <c r="X358" s="15">
        <v>0.36723194600050002</v>
      </c>
      <c r="Y358" s="15">
        <v>0.41206437111369998</v>
      </c>
      <c r="Z358" s="15">
        <v>0.4685810569651</v>
      </c>
      <c r="AA358" s="15">
        <v>0.37344051022000002</v>
      </c>
      <c r="AB358" s="15">
        <v>0.288061268142</v>
      </c>
    </row>
    <row r="359" spans="2:28" ht="29" x14ac:dyDescent="0.35">
      <c r="B359" s="7" t="s">
        <v>241</v>
      </c>
      <c r="C359" s="15">
        <v>0.37242134696090001</v>
      </c>
      <c r="D359" s="15">
        <v>0.25039178922779998</v>
      </c>
      <c r="E359" s="15">
        <v>0.25600994362180002</v>
      </c>
      <c r="F359" s="15">
        <v>0.48277778550299999</v>
      </c>
      <c r="G359" s="15">
        <v>0.43263354349159999</v>
      </c>
      <c r="I359" s="15">
        <v>0.1735181611387</v>
      </c>
      <c r="J359" s="15">
        <v>0.37880673079850002</v>
      </c>
      <c r="K359" s="15">
        <v>0.53010979272390002</v>
      </c>
      <c r="L359" s="15">
        <v>0.42663473988599998</v>
      </c>
      <c r="M359" s="15">
        <v>0.3874704651859</v>
      </c>
      <c r="N359" s="15">
        <v>0.43331235213300001</v>
      </c>
      <c r="O359" s="15">
        <v>0.29340017372889998</v>
      </c>
      <c r="Q359" s="15">
        <v>0.32074848775589998</v>
      </c>
      <c r="R359" s="15">
        <v>0.3111539989664</v>
      </c>
      <c r="S359" s="15">
        <v>0.4084826821834</v>
      </c>
      <c r="T359" s="15">
        <v>0.44497285424740002</v>
      </c>
      <c r="U359" s="15">
        <v>0.4443888843387</v>
      </c>
      <c r="V359" s="15">
        <v>0.55700940905780005</v>
      </c>
      <c r="W359" s="15">
        <v>0.3135434427755</v>
      </c>
      <c r="X359" s="15">
        <v>0.3300958564225</v>
      </c>
      <c r="Y359" s="15">
        <v>0.35948381801169998</v>
      </c>
      <c r="Z359" s="15">
        <v>0.49996115375009997</v>
      </c>
      <c r="AA359" s="15">
        <v>0.34127668154809998</v>
      </c>
      <c r="AB359" s="15">
        <v>0.34278023014659997</v>
      </c>
    </row>
    <row r="360" spans="2:28" ht="43.5" x14ac:dyDescent="0.35">
      <c r="B360" s="7" t="s">
        <v>242</v>
      </c>
      <c r="C360" s="15">
        <v>0.44174089459850002</v>
      </c>
      <c r="D360" s="15">
        <v>0.25380722279000001</v>
      </c>
      <c r="E360" s="15">
        <v>0.38105478368579998</v>
      </c>
      <c r="F360" s="15">
        <v>0.4669567667185</v>
      </c>
      <c r="G360" s="15">
        <v>0.53566150824290004</v>
      </c>
      <c r="I360" s="15">
        <v>0.31735159726750001</v>
      </c>
      <c r="J360" s="15">
        <v>0.51681672332270001</v>
      </c>
      <c r="K360" s="15">
        <v>0.5653920783077</v>
      </c>
      <c r="L360" s="15">
        <v>0.48433400070729998</v>
      </c>
      <c r="M360" s="15">
        <v>0.30246235084650003</v>
      </c>
      <c r="N360" s="15">
        <v>0.41595294463100002</v>
      </c>
      <c r="O360" s="15">
        <v>0.4163913141276</v>
      </c>
      <c r="Q360" s="15">
        <v>0.496285972011</v>
      </c>
      <c r="R360" s="15">
        <v>0.50015443209870003</v>
      </c>
      <c r="S360" s="15">
        <v>0.47246216619249998</v>
      </c>
      <c r="T360" s="15">
        <v>0.32146713649929998</v>
      </c>
      <c r="U360" s="15">
        <v>0.41641379399599998</v>
      </c>
      <c r="V360" s="15">
        <v>0.38957241432299999</v>
      </c>
      <c r="W360" s="15">
        <v>0.34021711375879998</v>
      </c>
      <c r="X360" s="15">
        <v>0.39998485951029999</v>
      </c>
      <c r="Y360" s="15">
        <v>0.4770591459165</v>
      </c>
      <c r="Z360" s="15">
        <v>0.48476211103319999</v>
      </c>
      <c r="AA360" s="15">
        <v>0.54654780980640005</v>
      </c>
      <c r="AB360" s="15">
        <v>0.31532296944150001</v>
      </c>
    </row>
    <row r="361" spans="2:28" ht="29" x14ac:dyDescent="0.35">
      <c r="B361" s="7" t="s">
        <v>243</v>
      </c>
      <c r="C361" s="15">
        <v>0.35665508712510002</v>
      </c>
      <c r="D361" s="15">
        <v>0.4281863041051</v>
      </c>
      <c r="E361" s="15">
        <v>0.37376808652100002</v>
      </c>
      <c r="F361" s="15">
        <v>0.30971721154159998</v>
      </c>
      <c r="G361" s="15">
        <v>0.33572576509449997</v>
      </c>
      <c r="I361" s="15">
        <v>0.3741739292108</v>
      </c>
      <c r="J361" s="15">
        <v>0.24417775185890001</v>
      </c>
      <c r="K361" s="15">
        <v>0.42033990249230002</v>
      </c>
      <c r="L361" s="15">
        <v>0.2212025958053</v>
      </c>
      <c r="M361" s="15">
        <v>0.3782178371337</v>
      </c>
      <c r="N361" s="15">
        <v>0.378657549328</v>
      </c>
      <c r="O361" s="15">
        <v>0.37891036196389999</v>
      </c>
      <c r="Q361" s="15">
        <v>0.1604431829913</v>
      </c>
      <c r="R361" s="15">
        <v>0.27420927413399998</v>
      </c>
      <c r="S361" s="15">
        <v>0.39370203033599999</v>
      </c>
      <c r="T361" s="15">
        <v>0.30868574019799999</v>
      </c>
      <c r="U361" s="15">
        <v>0.38887580875470001</v>
      </c>
      <c r="V361" s="15">
        <v>0.2227383960072</v>
      </c>
      <c r="W361" s="15">
        <v>0.3597195179637</v>
      </c>
      <c r="X361" s="15">
        <v>0.42163429849720002</v>
      </c>
      <c r="Y361" s="15">
        <v>0.2548750290804</v>
      </c>
      <c r="Z361" s="15">
        <v>0.48414030205660002</v>
      </c>
      <c r="AA361" s="15">
        <v>0.42019849982059998</v>
      </c>
      <c r="AB361" s="15">
        <v>0.42347429703430001</v>
      </c>
    </row>
    <row r="362" spans="2:28" ht="29" x14ac:dyDescent="0.35">
      <c r="B362" s="7" t="s">
        <v>244</v>
      </c>
      <c r="C362" s="15">
        <v>0.36784105922959998</v>
      </c>
      <c r="D362" s="15">
        <v>0.33755452387559998</v>
      </c>
      <c r="E362" s="15">
        <v>0.34928168824779998</v>
      </c>
      <c r="F362" s="15">
        <v>0.35813983043870001</v>
      </c>
      <c r="G362" s="15">
        <v>0.39104714396149998</v>
      </c>
      <c r="I362" s="15">
        <v>0.3833795443411</v>
      </c>
      <c r="J362" s="15">
        <v>0.41284621379640002</v>
      </c>
      <c r="K362" s="15">
        <v>0.44484132567160001</v>
      </c>
      <c r="L362" s="15">
        <v>0.33103957125349998</v>
      </c>
      <c r="M362" s="15">
        <v>0.2574395785327</v>
      </c>
      <c r="N362" s="15">
        <v>0.3840198667268</v>
      </c>
      <c r="O362" s="15">
        <v>0.3444258430603</v>
      </c>
      <c r="Q362" s="15">
        <v>0.37471125431820002</v>
      </c>
      <c r="R362" s="15">
        <v>0.46945810744639999</v>
      </c>
      <c r="S362" s="15">
        <v>0.38500357379810002</v>
      </c>
      <c r="T362" s="15">
        <v>0.28452380944580002</v>
      </c>
      <c r="U362" s="15">
        <v>0.36112923919579998</v>
      </c>
      <c r="V362" s="15">
        <v>0.1668340183158</v>
      </c>
      <c r="W362" s="15">
        <v>0.39963211957869998</v>
      </c>
      <c r="X362" s="15">
        <v>0.35110978611150001</v>
      </c>
      <c r="Y362" s="15">
        <v>0.3527200210293</v>
      </c>
      <c r="Z362" s="15">
        <v>0.40574317089540002</v>
      </c>
      <c r="AA362" s="15">
        <v>0.34600750316369999</v>
      </c>
      <c r="AB362" s="15">
        <v>0.30649775698670001</v>
      </c>
    </row>
    <row r="363" spans="2:28" x14ac:dyDescent="0.35">
      <c r="B363" s="7" t="s">
        <v>228</v>
      </c>
      <c r="C363" s="15">
        <v>1.266703275037E-3</v>
      </c>
      <c r="D363" s="15">
        <v>0</v>
      </c>
      <c r="E363" s="15">
        <v>6.8533812475000001E-3</v>
      </c>
      <c r="F363" s="15">
        <v>0</v>
      </c>
      <c r="G363" s="15">
        <v>0</v>
      </c>
      <c r="I363" s="15">
        <v>0</v>
      </c>
      <c r="J363" s="15">
        <v>0</v>
      </c>
      <c r="K363" s="15">
        <v>0</v>
      </c>
      <c r="L363" s="15">
        <v>0</v>
      </c>
      <c r="M363" s="15">
        <v>0</v>
      </c>
      <c r="N363" s="15">
        <v>0</v>
      </c>
      <c r="O363" s="15">
        <v>3.8696703686220001E-3</v>
      </c>
      <c r="Q363" s="15">
        <v>0</v>
      </c>
      <c r="R363" s="15">
        <v>0</v>
      </c>
      <c r="S363" s="15">
        <v>0</v>
      </c>
      <c r="T363" s="15">
        <v>4.8949033699640002E-2</v>
      </c>
      <c r="U363" s="15">
        <v>0</v>
      </c>
      <c r="V363" s="15">
        <v>0</v>
      </c>
      <c r="W363" s="15">
        <v>0</v>
      </c>
      <c r="X363" s="15">
        <v>0</v>
      </c>
      <c r="Y363" s="15">
        <v>0</v>
      </c>
      <c r="Z363" s="15">
        <v>0</v>
      </c>
      <c r="AA363" s="15">
        <v>0</v>
      </c>
      <c r="AB363" s="15">
        <v>0</v>
      </c>
    </row>
    <row r="364" spans="2:28" x14ac:dyDescent="0.35">
      <c r="B364" s="7" t="s">
        <v>59</v>
      </c>
      <c r="C364" s="15">
        <v>2.9510847960039999E-2</v>
      </c>
      <c r="D364" s="15">
        <v>3.9734422714330003E-2</v>
      </c>
      <c r="E364" s="15">
        <v>7.4996853876209996E-2</v>
      </c>
      <c r="F364" s="15">
        <v>0</v>
      </c>
      <c r="G364" s="15">
        <v>1.704449682103E-2</v>
      </c>
      <c r="I364" s="15">
        <v>2.0399970747940002E-2</v>
      </c>
      <c r="J364" s="15">
        <v>0</v>
      </c>
      <c r="K364" s="15">
        <v>8.8545894072090004E-3</v>
      </c>
      <c r="L364" s="15">
        <v>4.2954844058409998E-2</v>
      </c>
      <c r="M364" s="15">
        <v>4.1321219555610002E-2</v>
      </c>
      <c r="N364" s="15">
        <v>1.6729650784800001E-2</v>
      </c>
      <c r="O364" s="15">
        <v>4.8581375285550003E-2</v>
      </c>
      <c r="Q364" s="15">
        <v>3.058507364058E-2</v>
      </c>
      <c r="R364" s="15">
        <v>4.2501033978369997E-2</v>
      </c>
      <c r="S364" s="15">
        <v>0</v>
      </c>
      <c r="T364" s="15">
        <v>4.950156912433E-2</v>
      </c>
      <c r="U364" s="15">
        <v>7.2102234776450003E-2</v>
      </c>
      <c r="V364" s="15">
        <v>0</v>
      </c>
      <c r="W364" s="15">
        <v>5.319361177714E-2</v>
      </c>
      <c r="X364" s="15">
        <v>0</v>
      </c>
      <c r="Y364" s="15">
        <v>0</v>
      </c>
      <c r="Z364" s="15">
        <v>0.1246369715615</v>
      </c>
      <c r="AA364" s="15">
        <v>1.403012400275E-2</v>
      </c>
      <c r="AB364" s="15">
        <v>7.1432956549099993E-2</v>
      </c>
    </row>
    <row r="365" spans="2:28" x14ac:dyDescent="0.35">
      <c r="B365" s="7" t="s">
        <v>229</v>
      </c>
      <c r="C365" s="15">
        <v>1.6503417047009999E-2</v>
      </c>
      <c r="D365" s="15">
        <v>6.2381265542090003E-2</v>
      </c>
      <c r="E365" s="15">
        <v>2.381707021671E-2</v>
      </c>
      <c r="F365" s="15">
        <v>0</v>
      </c>
      <c r="G365" s="15">
        <v>0</v>
      </c>
      <c r="I365" s="15">
        <v>3.6218360196139998E-2</v>
      </c>
      <c r="J365" s="15">
        <v>0</v>
      </c>
      <c r="K365" s="15">
        <v>0</v>
      </c>
      <c r="L365" s="15">
        <v>0</v>
      </c>
      <c r="M365" s="15">
        <v>4.2290584635059997E-2</v>
      </c>
      <c r="N365" s="15">
        <v>3.1739714068140003E-2</v>
      </c>
      <c r="O365" s="15">
        <v>1.8734024871080002E-2</v>
      </c>
      <c r="Q365" s="15">
        <v>3.058507364058E-2</v>
      </c>
      <c r="R365" s="15">
        <v>0</v>
      </c>
      <c r="S365" s="15">
        <v>1.155312792046E-2</v>
      </c>
      <c r="T365" s="15">
        <v>0</v>
      </c>
      <c r="U365" s="15">
        <v>0</v>
      </c>
      <c r="V365" s="15">
        <v>0</v>
      </c>
      <c r="W365" s="15">
        <v>5.3492150882350001E-2</v>
      </c>
      <c r="X365" s="15">
        <v>4.336250651101E-2</v>
      </c>
      <c r="Y365" s="15">
        <v>2.5903376956739999E-2</v>
      </c>
      <c r="Z365" s="15">
        <v>0</v>
      </c>
      <c r="AA365" s="15">
        <v>0</v>
      </c>
      <c r="AB365" s="15">
        <v>0</v>
      </c>
    </row>
  </sheetData>
  <mergeCells count="3">
    <mergeCell ref="D5:G5"/>
    <mergeCell ref="I5:O5"/>
    <mergeCell ref="Q5:AB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B28"/>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44</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541</v>
      </c>
      <c r="D7" s="11">
        <v>88</v>
      </c>
      <c r="E7" s="11">
        <v>83</v>
      </c>
      <c r="F7" s="11">
        <v>93</v>
      </c>
      <c r="G7" s="11">
        <v>277</v>
      </c>
      <c r="H7" s="8"/>
      <c r="I7" s="11">
        <v>45</v>
      </c>
      <c r="J7" s="11">
        <v>55</v>
      </c>
      <c r="K7" s="11">
        <v>108</v>
      </c>
      <c r="L7" s="11">
        <v>59</v>
      </c>
      <c r="M7" s="11">
        <v>47</v>
      </c>
      <c r="N7" s="11">
        <v>57</v>
      </c>
      <c r="O7" s="11">
        <v>170</v>
      </c>
      <c r="P7" s="8"/>
      <c r="Q7" s="11">
        <v>40</v>
      </c>
      <c r="R7" s="11">
        <v>49</v>
      </c>
      <c r="S7" s="11">
        <v>108</v>
      </c>
      <c r="T7" s="11">
        <v>24</v>
      </c>
      <c r="U7" s="11">
        <v>55</v>
      </c>
      <c r="V7" s="11">
        <v>5</v>
      </c>
      <c r="W7" s="11">
        <v>43</v>
      </c>
      <c r="X7" s="11">
        <v>55</v>
      </c>
      <c r="Y7" s="11">
        <v>46</v>
      </c>
      <c r="Z7" s="11">
        <v>19</v>
      </c>
      <c r="AA7" s="11">
        <v>63</v>
      </c>
      <c r="AB7" s="11">
        <v>34</v>
      </c>
    </row>
    <row r="8" spans="2:28" ht="14.5" customHeight="1" x14ac:dyDescent="0.35">
      <c r="B8" s="12" t="s">
        <v>43</v>
      </c>
      <c r="C8" s="12">
        <v>541</v>
      </c>
      <c r="D8" s="12">
        <v>88</v>
      </c>
      <c r="E8" s="12">
        <v>83</v>
      </c>
      <c r="F8" s="12">
        <v>93</v>
      </c>
      <c r="G8" s="12">
        <v>277</v>
      </c>
      <c r="H8" s="13"/>
      <c r="I8" s="12">
        <v>45</v>
      </c>
      <c r="J8" s="12">
        <v>55</v>
      </c>
      <c r="K8" s="12">
        <v>108</v>
      </c>
      <c r="L8" s="12">
        <v>59</v>
      </c>
      <c r="M8" s="12">
        <v>47</v>
      </c>
      <c r="N8" s="12">
        <v>57</v>
      </c>
      <c r="O8" s="12">
        <v>170</v>
      </c>
      <c r="P8" s="13"/>
      <c r="Q8" s="12">
        <v>40</v>
      </c>
      <c r="R8" s="12">
        <v>49</v>
      </c>
      <c r="S8" s="12">
        <v>108</v>
      </c>
      <c r="T8" s="12">
        <v>24</v>
      </c>
      <c r="U8" s="12">
        <v>55</v>
      </c>
      <c r="V8" s="12">
        <v>5</v>
      </c>
      <c r="W8" s="12">
        <v>43</v>
      </c>
      <c r="X8" s="12">
        <v>55</v>
      </c>
      <c r="Y8" s="12">
        <v>46</v>
      </c>
      <c r="Z8" s="12">
        <v>19</v>
      </c>
      <c r="AA8" s="12">
        <v>63</v>
      </c>
      <c r="AB8" s="12">
        <v>34</v>
      </c>
    </row>
    <row r="9" spans="2:28" x14ac:dyDescent="0.35">
      <c r="B9" s="7" t="s">
        <v>45</v>
      </c>
      <c r="C9" s="15">
        <v>0.71667074630359995</v>
      </c>
      <c r="D9" s="15">
        <v>0.66382604256669997</v>
      </c>
      <c r="E9" s="15">
        <v>0.59761637617270003</v>
      </c>
      <c r="F9" s="15">
        <v>0.81494745150430004</v>
      </c>
      <c r="G9" s="15">
        <v>0.75315080268589996</v>
      </c>
      <c r="I9" s="15">
        <v>0.69900295468560003</v>
      </c>
      <c r="J9" s="15">
        <v>0.69998957384799998</v>
      </c>
      <c r="K9" s="15">
        <v>0.85587495999980001</v>
      </c>
      <c r="L9" s="15">
        <v>0.79797091412480003</v>
      </c>
      <c r="M9" s="15">
        <v>0.62461667514079999</v>
      </c>
      <c r="N9" s="15">
        <v>0.68248304994620002</v>
      </c>
      <c r="O9" s="15">
        <v>0.65606718184320001</v>
      </c>
      <c r="Q9" s="15">
        <v>0.63382052843680003</v>
      </c>
      <c r="R9" s="15">
        <v>0.7316558992094</v>
      </c>
      <c r="S9" s="15">
        <v>0.81949329636739998</v>
      </c>
      <c r="T9" s="15">
        <v>0.6922853246631</v>
      </c>
      <c r="U9" s="15">
        <v>0.71678660129719995</v>
      </c>
      <c r="V9" s="15">
        <v>0.83316598168419997</v>
      </c>
      <c r="W9" s="15">
        <v>0.6538268730472</v>
      </c>
      <c r="X9" s="15">
        <v>0.73576442807499998</v>
      </c>
      <c r="Y9" s="15">
        <v>0.58170041087140001</v>
      </c>
      <c r="Z9" s="15">
        <v>0.93733176348110003</v>
      </c>
      <c r="AA9" s="15">
        <v>0.71541836301770001</v>
      </c>
      <c r="AB9" s="15">
        <v>0.52272290189780002</v>
      </c>
    </row>
    <row r="10" spans="2:28" ht="29" x14ac:dyDescent="0.35">
      <c r="B10" s="7" t="s">
        <v>46</v>
      </c>
      <c r="C10" s="15">
        <v>0.5770386631362</v>
      </c>
      <c r="D10" s="15">
        <v>0.33327347251430001</v>
      </c>
      <c r="E10" s="15">
        <v>0.3847058542347</v>
      </c>
      <c r="F10" s="15">
        <v>0.6079665015747</v>
      </c>
      <c r="G10" s="15">
        <v>0.74452721849820003</v>
      </c>
      <c r="I10" s="15">
        <v>0.56671790676959999</v>
      </c>
      <c r="J10" s="15">
        <v>0.57762605943250001</v>
      </c>
      <c r="K10" s="15">
        <v>0.6889983959664</v>
      </c>
      <c r="L10" s="15">
        <v>0.75538548573999997</v>
      </c>
      <c r="M10" s="15">
        <v>0.49523187771990002</v>
      </c>
      <c r="N10" s="15">
        <v>0.49096259637970002</v>
      </c>
      <c r="O10" s="15">
        <v>0.50665081441000004</v>
      </c>
      <c r="Q10" s="15">
        <v>0.4735152236722</v>
      </c>
      <c r="R10" s="15">
        <v>0.5797407587515</v>
      </c>
      <c r="S10" s="15">
        <v>0.68522014550709998</v>
      </c>
      <c r="T10" s="15">
        <v>0.61689158174189995</v>
      </c>
      <c r="U10" s="15">
        <v>0.57796606466260003</v>
      </c>
      <c r="V10" s="15">
        <v>0.38957241432299999</v>
      </c>
      <c r="W10" s="15">
        <v>0.50013573439680004</v>
      </c>
      <c r="X10" s="15">
        <v>0.49260871116670002</v>
      </c>
      <c r="Y10" s="15">
        <v>0.69956813542450003</v>
      </c>
      <c r="Z10" s="15">
        <v>0.45285216232280001</v>
      </c>
      <c r="AA10" s="15">
        <v>0.62605042460170002</v>
      </c>
      <c r="AB10" s="15">
        <v>0.55053855021230003</v>
      </c>
    </row>
    <row r="11" spans="2:28" x14ac:dyDescent="0.35">
      <c r="B11" s="7" t="s">
        <v>47</v>
      </c>
      <c r="C11" s="15">
        <v>0.51905806204920002</v>
      </c>
      <c r="D11" s="15">
        <v>0.2649885390474</v>
      </c>
      <c r="E11" s="15">
        <v>0.47386623554890001</v>
      </c>
      <c r="F11" s="15">
        <v>0.64329169470129999</v>
      </c>
      <c r="G11" s="15">
        <v>0.60136949451650001</v>
      </c>
      <c r="I11" s="15">
        <v>0.4383820525803</v>
      </c>
      <c r="J11" s="15">
        <v>0.67006401203160004</v>
      </c>
      <c r="K11" s="15">
        <v>0.62506467132029997</v>
      </c>
      <c r="L11" s="15">
        <v>0.6056627375386</v>
      </c>
      <c r="M11" s="15">
        <v>0.35726583031179998</v>
      </c>
      <c r="N11" s="15">
        <v>0.53371018781140001</v>
      </c>
      <c r="O11" s="15">
        <v>0.44942333287519998</v>
      </c>
      <c r="Q11" s="15">
        <v>0.4735152236722</v>
      </c>
      <c r="R11" s="15">
        <v>0.40894800734789999</v>
      </c>
      <c r="S11" s="15">
        <v>0.66766132632899999</v>
      </c>
      <c r="T11" s="15">
        <v>0.40720897979260001</v>
      </c>
      <c r="U11" s="15">
        <v>0.5389943323634</v>
      </c>
      <c r="V11" s="15">
        <v>0.61042758567699995</v>
      </c>
      <c r="W11" s="15">
        <v>0.43347705734059999</v>
      </c>
      <c r="X11" s="15">
        <v>0.42172480621379999</v>
      </c>
      <c r="Y11" s="15">
        <v>0.54943498702180005</v>
      </c>
      <c r="Z11" s="15">
        <v>0.45302181187360002</v>
      </c>
      <c r="AA11" s="15">
        <v>0.53672268264419998</v>
      </c>
      <c r="AB11" s="15">
        <v>0.56766775930890001</v>
      </c>
    </row>
    <row r="12" spans="2:28" x14ac:dyDescent="0.35">
      <c r="B12" s="7" t="s">
        <v>48</v>
      </c>
      <c r="C12" s="15">
        <v>0.13312344833600001</v>
      </c>
      <c r="D12" s="15">
        <v>2.8200361852589999E-2</v>
      </c>
      <c r="E12" s="15">
        <v>5.4673785172079999E-2</v>
      </c>
      <c r="F12" s="15">
        <v>0.1731229320182</v>
      </c>
      <c r="G12" s="15">
        <v>0.1946010723246</v>
      </c>
      <c r="I12" s="15">
        <v>1.8586570619019999E-2</v>
      </c>
      <c r="J12" s="15">
        <v>0.15730785878879999</v>
      </c>
      <c r="K12" s="15">
        <v>0.2326813616291</v>
      </c>
      <c r="L12" s="15">
        <v>0.2189445558632</v>
      </c>
      <c r="M12" s="15">
        <v>2.0719692006490001E-2</v>
      </c>
      <c r="N12" s="15">
        <v>0.12678482911370001</v>
      </c>
      <c r="O12" s="15">
        <v>0.1056728092412</v>
      </c>
      <c r="Q12" s="15">
        <v>6.8725879696709999E-2</v>
      </c>
      <c r="R12" s="15">
        <v>3.6702065837829999E-2</v>
      </c>
      <c r="S12" s="15">
        <v>0.26848960107059999</v>
      </c>
      <c r="T12" s="15">
        <v>7.428867207183E-2</v>
      </c>
      <c r="U12" s="15">
        <v>0.116947892863</v>
      </c>
      <c r="V12" s="15">
        <v>0</v>
      </c>
      <c r="W12" s="15">
        <v>0.1466465317499</v>
      </c>
      <c r="X12" s="15">
        <v>0.1192359208604</v>
      </c>
      <c r="Y12" s="15">
        <v>6.5145341986109995E-2</v>
      </c>
      <c r="Z12" s="15">
        <v>0.20295641022309999</v>
      </c>
      <c r="AA12" s="15">
        <v>0.11683467931410001</v>
      </c>
      <c r="AB12" s="15">
        <v>0.135270470117</v>
      </c>
    </row>
    <row r="13" spans="2:28" x14ac:dyDescent="0.35">
      <c r="B13" s="7" t="s">
        <v>49</v>
      </c>
      <c r="C13" s="15">
        <v>0.12119890509050001</v>
      </c>
      <c r="D13" s="15">
        <v>7.3484411704110006E-2</v>
      </c>
      <c r="E13" s="15">
        <v>3.7710096202869997E-2</v>
      </c>
      <c r="F13" s="15">
        <v>0.1527936390437</v>
      </c>
      <c r="G13" s="15">
        <v>0.1636567549681</v>
      </c>
      <c r="I13" s="15">
        <v>4.3560458242929999E-2</v>
      </c>
      <c r="J13" s="15">
        <v>0.15498106786259999</v>
      </c>
      <c r="K13" s="15">
        <v>0.1012647012707</v>
      </c>
      <c r="L13" s="15">
        <v>0.14365424499480001</v>
      </c>
      <c r="M13" s="15">
        <v>9.7028574765789993E-2</v>
      </c>
      <c r="N13" s="15">
        <v>0.16935230818749999</v>
      </c>
      <c r="O13" s="15">
        <v>0.12862311337810001</v>
      </c>
      <c r="Q13" s="15">
        <v>0.1147087268925</v>
      </c>
      <c r="R13" s="15">
        <v>0.12829171742529999</v>
      </c>
      <c r="S13" s="15">
        <v>9.632564542482E-2</v>
      </c>
      <c r="T13" s="15">
        <v>0.197392371855</v>
      </c>
      <c r="U13" s="15">
        <v>0.17826207000050001</v>
      </c>
      <c r="V13" s="15">
        <v>0.38957241432299999</v>
      </c>
      <c r="W13" s="15">
        <v>8.661943850072E-2</v>
      </c>
      <c r="X13" s="15">
        <v>4.8777333802429997E-2</v>
      </c>
      <c r="Y13" s="15">
        <v>0.111254494754</v>
      </c>
      <c r="Z13" s="15">
        <v>0.15584741879569999</v>
      </c>
      <c r="AA13" s="15">
        <v>0.1450470515809</v>
      </c>
      <c r="AB13" s="15">
        <v>0.135270470117</v>
      </c>
    </row>
    <row r="14" spans="2:28" x14ac:dyDescent="0.35">
      <c r="B14" s="7" t="s">
        <v>50</v>
      </c>
      <c r="C14" s="15">
        <v>0.12196033359279999</v>
      </c>
      <c r="D14" s="15">
        <v>4.3684651408430003E-2</v>
      </c>
      <c r="E14" s="15">
        <v>0.1113990524473</v>
      </c>
      <c r="F14" s="15">
        <v>0.13442879437390001</v>
      </c>
      <c r="G14" s="15">
        <v>0.15458626625380001</v>
      </c>
      <c r="I14" s="15">
        <v>5.5614736708199997E-2</v>
      </c>
      <c r="J14" s="15">
        <v>0.13392668199839999</v>
      </c>
      <c r="K14" s="15">
        <v>0.15124838912169999</v>
      </c>
      <c r="L14" s="15">
        <v>0.21346806806579999</v>
      </c>
      <c r="M14" s="15">
        <v>8.4179589117339998E-2</v>
      </c>
      <c r="N14" s="15">
        <v>0.11453233732690001</v>
      </c>
      <c r="O14" s="15">
        <v>0.1027589195402</v>
      </c>
      <c r="Q14" s="15">
        <v>6.8725879696709999E-2</v>
      </c>
      <c r="R14" s="15">
        <v>7.9269305019060002E-2</v>
      </c>
      <c r="S14" s="15">
        <v>0.2127092067435</v>
      </c>
      <c r="T14" s="15">
        <v>0.1485773441437</v>
      </c>
      <c r="U14" s="15">
        <v>0.1445738222804</v>
      </c>
      <c r="V14" s="15">
        <v>0</v>
      </c>
      <c r="W14" s="15">
        <v>8.6547034042930002E-2</v>
      </c>
      <c r="X14" s="15">
        <v>8.1256427372099996E-2</v>
      </c>
      <c r="Y14" s="15">
        <v>0.1043873070155</v>
      </c>
      <c r="Z14" s="15">
        <v>0.1089080769192</v>
      </c>
      <c r="AA14" s="15">
        <v>0.14015984204330001</v>
      </c>
      <c r="AB14" s="15">
        <v>0.1172819270265</v>
      </c>
    </row>
    <row r="15" spans="2:28" x14ac:dyDescent="0.35">
      <c r="B15" s="7" t="s">
        <v>51</v>
      </c>
      <c r="C15" s="15">
        <v>9.8858200828799994E-2</v>
      </c>
      <c r="D15" s="15">
        <v>7.6747484528650002E-3</v>
      </c>
      <c r="E15" s="15">
        <v>7.4387579033480006E-2</v>
      </c>
      <c r="F15" s="15">
        <v>0.13588193969090001</v>
      </c>
      <c r="G15" s="15">
        <v>0.13419297082170001</v>
      </c>
      <c r="I15" s="15">
        <v>3.5197725400630001E-2</v>
      </c>
      <c r="J15" s="15">
        <v>0.18852316669489999</v>
      </c>
      <c r="K15" s="15">
        <v>0.10564190772319999</v>
      </c>
      <c r="L15" s="15">
        <v>0.1304113402473</v>
      </c>
      <c r="M15" s="15">
        <v>5.6970154493779998E-2</v>
      </c>
      <c r="N15" s="15">
        <v>0.13441672754760001</v>
      </c>
      <c r="O15" s="15">
        <v>7.7049897302080006E-2</v>
      </c>
      <c r="Q15" s="15">
        <v>6.8725879696709999E-2</v>
      </c>
      <c r="R15" s="15">
        <v>9.7521030133689998E-2</v>
      </c>
      <c r="S15" s="15">
        <v>0.13136177882780001</v>
      </c>
      <c r="T15" s="15">
        <v>7.428867207183E-2</v>
      </c>
      <c r="U15" s="15">
        <v>0.12769582223340001</v>
      </c>
      <c r="V15" s="15">
        <v>0.1668340183158</v>
      </c>
      <c r="W15" s="15">
        <v>4.0066331804639997E-2</v>
      </c>
      <c r="X15" s="15">
        <v>8.1256427372099996E-2</v>
      </c>
      <c r="Y15" s="15">
        <v>5.8933862276519998E-2</v>
      </c>
      <c r="Z15" s="15">
        <v>0.10907772647</v>
      </c>
      <c r="AA15" s="15">
        <v>0.1585808209898</v>
      </c>
      <c r="AB15" s="15">
        <v>5.4108188046800003E-2</v>
      </c>
    </row>
    <row r="16" spans="2:28" ht="29" x14ac:dyDescent="0.35">
      <c r="B16" s="7" t="s">
        <v>52</v>
      </c>
      <c r="C16" s="15">
        <v>0.29880611836030002</v>
      </c>
      <c r="D16" s="15">
        <v>0.1149875558511</v>
      </c>
      <c r="E16" s="15">
        <v>0.14855658423939999</v>
      </c>
      <c r="F16" s="15">
        <v>0.31605913546780001</v>
      </c>
      <c r="G16" s="15">
        <v>0.42919745486319999</v>
      </c>
      <c r="I16" s="15">
        <v>0.29883089216339997</v>
      </c>
      <c r="J16" s="15">
        <v>0.38242649513749999</v>
      </c>
      <c r="K16" s="15">
        <v>0.35585172701290002</v>
      </c>
      <c r="L16" s="15">
        <v>0.43726439879119999</v>
      </c>
      <c r="M16" s="15">
        <v>0.27104280373150003</v>
      </c>
      <c r="N16" s="15">
        <v>0.28333582830440002</v>
      </c>
      <c r="O16" s="15">
        <v>0.20931206166390001</v>
      </c>
      <c r="Q16" s="15">
        <v>0.18343460658919999</v>
      </c>
      <c r="R16" s="15">
        <v>0.26858675978509999</v>
      </c>
      <c r="S16" s="15">
        <v>0.39667262854259999</v>
      </c>
      <c r="T16" s="15">
        <v>0.2225980042389</v>
      </c>
      <c r="U16" s="15">
        <v>0.26121268248660001</v>
      </c>
      <c r="V16" s="15">
        <v>0</v>
      </c>
      <c r="W16" s="15">
        <v>0.1202713998717</v>
      </c>
      <c r="X16" s="15">
        <v>0.36768907816419999</v>
      </c>
      <c r="Y16" s="15">
        <v>0.33387283770319998</v>
      </c>
      <c r="Z16" s="15">
        <v>0.1877573675061</v>
      </c>
      <c r="AA16" s="15">
        <v>0.37858750816109998</v>
      </c>
      <c r="AB16" s="15">
        <v>0.32474690798360001</v>
      </c>
    </row>
    <row r="17" spans="2:28" ht="29" x14ac:dyDescent="0.35">
      <c r="B17" s="7" t="s">
        <v>53</v>
      </c>
      <c r="C17" s="15">
        <v>0.32742587723689998</v>
      </c>
      <c r="D17" s="15">
        <v>0.2809625718987</v>
      </c>
      <c r="E17" s="15">
        <v>0.25443605768240002</v>
      </c>
      <c r="F17" s="15">
        <v>0.31174408000409998</v>
      </c>
      <c r="G17" s="15">
        <v>0.38095348664989998</v>
      </c>
      <c r="I17" s="15">
        <v>0.19645846350890001</v>
      </c>
      <c r="J17" s="15">
        <v>0.32962615716440002</v>
      </c>
      <c r="K17" s="15">
        <v>0.3509865630599</v>
      </c>
      <c r="L17" s="15">
        <v>0.2503382890991</v>
      </c>
      <c r="M17" s="15">
        <v>0.33136257856579998</v>
      </c>
      <c r="N17" s="15">
        <v>0.34832938591029999</v>
      </c>
      <c r="O17" s="15">
        <v>0.3667724767378</v>
      </c>
      <c r="Q17" s="15">
        <v>0.21371620793839999</v>
      </c>
      <c r="R17" s="15">
        <v>0.219704915221</v>
      </c>
      <c r="S17" s="15">
        <v>0.3936242885956</v>
      </c>
      <c r="T17" s="15">
        <v>0.2470279469676</v>
      </c>
      <c r="U17" s="15">
        <v>0.32775002413249998</v>
      </c>
      <c r="V17" s="15">
        <v>0.38957241432299999</v>
      </c>
      <c r="W17" s="15">
        <v>0.22024425299229999</v>
      </c>
      <c r="X17" s="15">
        <v>0.35694993129800001</v>
      </c>
      <c r="Y17" s="15">
        <v>0.20957215152479999</v>
      </c>
      <c r="Z17" s="15">
        <v>0.71847680906480005</v>
      </c>
      <c r="AA17" s="15">
        <v>0.38793950294270002</v>
      </c>
      <c r="AB17" s="15">
        <v>0.3062574185086</v>
      </c>
    </row>
    <row r="18" spans="2:28" x14ac:dyDescent="0.35">
      <c r="B18" s="7" t="s">
        <v>54</v>
      </c>
      <c r="C18" s="15">
        <v>0.2160449985407</v>
      </c>
      <c r="D18" s="15">
        <v>8.9956488002989998E-2</v>
      </c>
      <c r="E18" s="15">
        <v>0.15326361065290001</v>
      </c>
      <c r="F18" s="15">
        <v>0.31847358629810002</v>
      </c>
      <c r="G18" s="15">
        <v>0.25931395094519999</v>
      </c>
      <c r="I18" s="15">
        <v>7.3567943434869998E-2</v>
      </c>
      <c r="J18" s="15">
        <v>0.22264247032769999</v>
      </c>
      <c r="K18" s="15">
        <v>0.38808220411990002</v>
      </c>
      <c r="L18" s="15">
        <v>0.2968743260542</v>
      </c>
      <c r="M18" s="15">
        <v>0.1069947960979</v>
      </c>
      <c r="N18" s="15">
        <v>0.19104299579010001</v>
      </c>
      <c r="O18" s="15">
        <v>0.16614092463810001</v>
      </c>
      <c r="Q18" s="15">
        <v>0.19102825663190001</v>
      </c>
      <c r="R18" s="15">
        <v>0.2136329688327</v>
      </c>
      <c r="S18" s="15">
        <v>0.29739352890440002</v>
      </c>
      <c r="T18" s="15">
        <v>0.27168104392690001</v>
      </c>
      <c r="U18" s="15">
        <v>0.25592919790750002</v>
      </c>
      <c r="V18" s="15">
        <v>0.22025219493500001</v>
      </c>
      <c r="W18" s="15">
        <v>0.1670506412152</v>
      </c>
      <c r="X18" s="15">
        <v>0.1515317022065</v>
      </c>
      <c r="Y18" s="15">
        <v>0.18304554256280001</v>
      </c>
      <c r="Z18" s="15">
        <v>0.18792701705699999</v>
      </c>
      <c r="AA18" s="15">
        <v>0.1635187386145</v>
      </c>
      <c r="AB18" s="15">
        <v>0.2436824056163</v>
      </c>
    </row>
    <row r="19" spans="2:28" x14ac:dyDescent="0.35">
      <c r="B19" s="7" t="s">
        <v>55</v>
      </c>
      <c r="C19" s="15">
        <v>0.41350771326710001</v>
      </c>
      <c r="D19" s="15">
        <v>0.25729769179239997</v>
      </c>
      <c r="E19" s="15">
        <v>0.257669394863</v>
      </c>
      <c r="F19" s="15">
        <v>0.55444613929569997</v>
      </c>
      <c r="G19" s="15">
        <v>0.4934005033453</v>
      </c>
      <c r="I19" s="15">
        <v>0.27550367525070002</v>
      </c>
      <c r="J19" s="15">
        <v>0.54076767165249995</v>
      </c>
      <c r="K19" s="15">
        <v>0.47942778474929998</v>
      </c>
      <c r="L19" s="15">
        <v>0.47874884191630002</v>
      </c>
      <c r="M19" s="15">
        <v>0.31950789119450002</v>
      </c>
      <c r="N19" s="15">
        <v>0.447613376146</v>
      </c>
      <c r="O19" s="15">
        <v>0.3713294734425</v>
      </c>
      <c r="Q19" s="15">
        <v>0.28282835695890002</v>
      </c>
      <c r="R19" s="15">
        <v>0.3478560648042</v>
      </c>
      <c r="S19" s="15">
        <v>0.53676059538910004</v>
      </c>
      <c r="T19" s="15">
        <v>0.40720897979260001</v>
      </c>
      <c r="U19" s="15">
        <v>0.55583220414190004</v>
      </c>
      <c r="V19" s="15">
        <v>0.55700940905780005</v>
      </c>
      <c r="W19" s="15">
        <v>0.31373033122150001</v>
      </c>
      <c r="X19" s="15">
        <v>0.31352873133909998</v>
      </c>
      <c r="Y19" s="15">
        <v>0.42528486802670001</v>
      </c>
      <c r="Z19" s="15">
        <v>0.23503600848440001</v>
      </c>
      <c r="AA19" s="15">
        <v>0.4114505237751</v>
      </c>
      <c r="AB19" s="15">
        <v>0.45078899896410002</v>
      </c>
    </row>
    <row r="20" spans="2:28" x14ac:dyDescent="0.35">
      <c r="B20" s="7" t="s">
        <v>56</v>
      </c>
      <c r="C20" s="15">
        <v>9.7598771026600001E-2</v>
      </c>
      <c r="D20" s="15">
        <v>1.146500025645E-2</v>
      </c>
      <c r="E20" s="15">
        <v>5.838922321093E-2</v>
      </c>
      <c r="F20" s="15">
        <v>9.4417044818110002E-2</v>
      </c>
      <c r="G20" s="15">
        <v>0.15007720816590001</v>
      </c>
      <c r="I20" s="15">
        <v>9.8917482485159997E-2</v>
      </c>
      <c r="J20" s="15">
        <v>0.19920754183760001</v>
      </c>
      <c r="K20" s="15">
        <v>0.1247839882917</v>
      </c>
      <c r="L20" s="15">
        <v>0.1969771989295</v>
      </c>
      <c r="M20" s="15">
        <v>0</v>
      </c>
      <c r="N20" s="15">
        <v>7.6540264977569994E-2</v>
      </c>
      <c r="O20" s="15">
        <v>5.3907527402679997E-2</v>
      </c>
      <c r="Q20" s="15">
        <v>4.5900050163479998E-2</v>
      </c>
      <c r="R20" s="15">
        <v>3.6702065837829999E-2</v>
      </c>
      <c r="S20" s="15">
        <v>0.1341321519641</v>
      </c>
      <c r="T20" s="15">
        <v>0.14844333815540001</v>
      </c>
      <c r="U20" s="15">
        <v>0.21133225240699999</v>
      </c>
      <c r="V20" s="15">
        <v>0</v>
      </c>
      <c r="W20" s="15">
        <v>0.1065801999452</v>
      </c>
      <c r="X20" s="15">
        <v>0.11893522174100001</v>
      </c>
      <c r="Y20" s="15">
        <v>5.8862947544059997E-2</v>
      </c>
      <c r="Z20" s="15">
        <v>4.6939341876540003E-2</v>
      </c>
      <c r="AA20" s="15">
        <v>6.0663475216020002E-2</v>
      </c>
      <c r="AB20" s="15">
        <v>5.4108188046800003E-2</v>
      </c>
    </row>
    <row r="21" spans="2:28" ht="29" x14ac:dyDescent="0.35">
      <c r="B21" s="7" t="s">
        <v>57</v>
      </c>
      <c r="C21" s="15">
        <v>5.8522458776910001E-2</v>
      </c>
      <c r="D21" s="15">
        <v>2.5743195892630001E-2</v>
      </c>
      <c r="E21" s="15">
        <v>4.1420196729240001E-2</v>
      </c>
      <c r="F21" s="15">
        <v>7.0624246859220002E-2</v>
      </c>
      <c r="G21" s="15">
        <v>7.4922157039970003E-2</v>
      </c>
      <c r="I21" s="15">
        <v>1.8586570619019999E-2</v>
      </c>
      <c r="J21" s="15">
        <v>0.1074702814364</v>
      </c>
      <c r="K21" s="15">
        <v>4.3515573087250001E-2</v>
      </c>
      <c r="L21" s="15">
        <v>0</v>
      </c>
      <c r="M21" s="15">
        <v>1.21589666941E-2</v>
      </c>
      <c r="N21" s="15">
        <v>8.5153560920960006E-2</v>
      </c>
      <c r="O21" s="15">
        <v>8.7968992866610002E-2</v>
      </c>
      <c r="Q21" s="15">
        <v>0</v>
      </c>
      <c r="R21" s="15">
        <v>1.838413552034E-2</v>
      </c>
      <c r="S21" s="15">
        <v>7.0103895383879997E-2</v>
      </c>
      <c r="T21" s="15">
        <v>8.657890216611E-2</v>
      </c>
      <c r="U21" s="15">
        <v>5.5661339830870002E-2</v>
      </c>
      <c r="V21" s="15">
        <v>0.1668340183158</v>
      </c>
      <c r="W21" s="15">
        <v>4.0066331804639997E-2</v>
      </c>
      <c r="X21" s="15">
        <v>4.8777333802429997E-2</v>
      </c>
      <c r="Y21" s="15">
        <v>8.4837239233249997E-2</v>
      </c>
      <c r="Z21" s="15">
        <v>4.6939341876540003E-2</v>
      </c>
      <c r="AA21" s="15">
        <v>0.12592688569220001</v>
      </c>
      <c r="AB21" s="15">
        <v>3.5716478274549997E-2</v>
      </c>
    </row>
    <row r="22" spans="2:28" x14ac:dyDescent="0.35">
      <c r="B22" s="7" t="s">
        <v>58</v>
      </c>
      <c r="C22" s="15">
        <v>9.4766715115510002E-3</v>
      </c>
      <c r="D22" s="15">
        <v>0</v>
      </c>
      <c r="E22" s="15">
        <v>2.4220480724019999E-2</v>
      </c>
      <c r="F22" s="15">
        <v>0</v>
      </c>
      <c r="G22" s="15">
        <v>1.0731766028219999E-2</v>
      </c>
      <c r="I22" s="15">
        <v>3.5814091657049997E-2</v>
      </c>
      <c r="J22" s="15">
        <v>0</v>
      </c>
      <c r="K22" s="15">
        <v>0</v>
      </c>
      <c r="L22" s="15">
        <v>2.2640192158819999E-2</v>
      </c>
      <c r="M22" s="15">
        <v>0</v>
      </c>
      <c r="N22" s="15">
        <v>1.573317082895E-2</v>
      </c>
      <c r="O22" s="15">
        <v>6.8008223480390002E-3</v>
      </c>
      <c r="Q22" s="15">
        <v>2.2908626565569998E-2</v>
      </c>
      <c r="R22" s="15">
        <v>0</v>
      </c>
      <c r="S22" s="15">
        <v>0</v>
      </c>
      <c r="T22" s="15">
        <v>8.6026366741420002E-2</v>
      </c>
      <c r="U22" s="15">
        <v>0</v>
      </c>
      <c r="V22" s="15">
        <v>0</v>
      </c>
      <c r="W22" s="15">
        <v>0</v>
      </c>
      <c r="X22" s="15">
        <v>3.767879436886E-2</v>
      </c>
      <c r="Y22" s="15">
        <v>0</v>
      </c>
      <c r="Z22" s="15">
        <v>0</v>
      </c>
      <c r="AA22" s="15">
        <v>0</v>
      </c>
      <c r="AB22" s="15">
        <v>0</v>
      </c>
    </row>
    <row r="23" spans="2:28" x14ac:dyDescent="0.35">
      <c r="B23" s="16" t="s">
        <v>59</v>
      </c>
      <c r="C23" s="17">
        <v>5.3280992885610001E-2</v>
      </c>
      <c r="D23" s="17">
        <v>0.1167625537651</v>
      </c>
      <c r="E23" s="17">
        <v>0.1476946901565</v>
      </c>
      <c r="F23" s="17">
        <v>0</v>
      </c>
      <c r="G23" s="17">
        <v>7.151583956113E-3</v>
      </c>
      <c r="H23" s="13"/>
      <c r="I23" s="17">
        <v>2.4541222277219998E-2</v>
      </c>
      <c r="J23" s="17">
        <v>1.781740206021E-2</v>
      </c>
      <c r="K23" s="17">
        <v>0</v>
      </c>
      <c r="L23" s="17">
        <v>5.8886996450929999E-2</v>
      </c>
      <c r="M23" s="17">
        <v>8.7541750005330002E-2</v>
      </c>
      <c r="N23" s="17">
        <v>6.3026437571159999E-2</v>
      </c>
      <c r="O23" s="17">
        <v>8.7420462904190005E-2</v>
      </c>
      <c r="P23" s="13"/>
      <c r="Q23" s="17">
        <v>3.058507364058E-2</v>
      </c>
      <c r="R23" s="17">
        <v>4.8366207321770001E-2</v>
      </c>
      <c r="S23" s="17">
        <v>2.0304254126729999E-2</v>
      </c>
      <c r="T23" s="17">
        <v>4.950156912433E-2</v>
      </c>
      <c r="U23" s="17">
        <v>6.1005144480730002E-2</v>
      </c>
      <c r="V23" s="17">
        <v>0</v>
      </c>
      <c r="W23" s="17">
        <v>0.1328347598903</v>
      </c>
      <c r="X23" s="17">
        <v>4.312050083953E-2</v>
      </c>
      <c r="Y23" s="17">
        <v>5.2099150561700003E-2</v>
      </c>
      <c r="Z23" s="17">
        <v>6.2668236518899995E-2</v>
      </c>
      <c r="AA23" s="17">
        <v>3.7462950874199999E-2</v>
      </c>
      <c r="AB23" s="17">
        <v>0.14326907978</v>
      </c>
    </row>
    <row r="24" spans="2:28" x14ac:dyDescent="0.35">
      <c r="B24" s="18" t="s">
        <v>12</v>
      </c>
    </row>
    <row r="25" spans="2:28" x14ac:dyDescent="0.35">
      <c r="B25" s="6"/>
    </row>
    <row r="26" spans="2:28" x14ac:dyDescent="0.35">
      <c r="B26" s="6"/>
    </row>
    <row r="28" spans="2:28" x14ac:dyDescent="0.35">
      <c r="B28"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B19"/>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60</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541</v>
      </c>
      <c r="D7" s="11">
        <v>88</v>
      </c>
      <c r="E7" s="11">
        <v>83</v>
      </c>
      <c r="F7" s="11">
        <v>93</v>
      </c>
      <c r="G7" s="11">
        <v>277</v>
      </c>
      <c r="H7" s="8"/>
      <c r="I7" s="11">
        <v>45</v>
      </c>
      <c r="J7" s="11">
        <v>55</v>
      </c>
      <c r="K7" s="11">
        <v>108</v>
      </c>
      <c r="L7" s="11">
        <v>59</v>
      </c>
      <c r="M7" s="11">
        <v>47</v>
      </c>
      <c r="N7" s="11">
        <v>57</v>
      </c>
      <c r="O7" s="11">
        <v>170</v>
      </c>
      <c r="P7" s="8"/>
      <c r="Q7" s="11">
        <v>40</v>
      </c>
      <c r="R7" s="11">
        <v>49</v>
      </c>
      <c r="S7" s="11">
        <v>108</v>
      </c>
      <c r="T7" s="11">
        <v>24</v>
      </c>
      <c r="U7" s="11">
        <v>55</v>
      </c>
      <c r="V7" s="11">
        <v>5</v>
      </c>
      <c r="W7" s="11">
        <v>43</v>
      </c>
      <c r="X7" s="11">
        <v>55</v>
      </c>
      <c r="Y7" s="11">
        <v>46</v>
      </c>
      <c r="Z7" s="11">
        <v>19</v>
      </c>
      <c r="AA7" s="11">
        <v>63</v>
      </c>
      <c r="AB7" s="11">
        <v>34</v>
      </c>
    </row>
    <row r="8" spans="2:28" ht="14.5" customHeight="1" x14ac:dyDescent="0.35">
      <c r="B8" s="12" t="s">
        <v>43</v>
      </c>
      <c r="C8" s="12">
        <v>541</v>
      </c>
      <c r="D8" s="12">
        <v>88</v>
      </c>
      <c r="E8" s="12">
        <v>83</v>
      </c>
      <c r="F8" s="12">
        <v>93</v>
      </c>
      <c r="G8" s="12">
        <v>277</v>
      </c>
      <c r="H8" s="13"/>
      <c r="I8" s="12">
        <v>45</v>
      </c>
      <c r="J8" s="12">
        <v>55</v>
      </c>
      <c r="K8" s="12">
        <v>108</v>
      </c>
      <c r="L8" s="12">
        <v>59</v>
      </c>
      <c r="M8" s="12">
        <v>47</v>
      </c>
      <c r="N8" s="12">
        <v>57</v>
      </c>
      <c r="O8" s="12">
        <v>170</v>
      </c>
      <c r="P8" s="13"/>
      <c r="Q8" s="12">
        <v>40</v>
      </c>
      <c r="R8" s="12">
        <v>49</v>
      </c>
      <c r="S8" s="12">
        <v>108</v>
      </c>
      <c r="T8" s="12">
        <v>24</v>
      </c>
      <c r="U8" s="12">
        <v>55</v>
      </c>
      <c r="V8" s="12">
        <v>5</v>
      </c>
      <c r="W8" s="12">
        <v>43</v>
      </c>
      <c r="X8" s="12">
        <v>55</v>
      </c>
      <c r="Y8" s="12">
        <v>46</v>
      </c>
      <c r="Z8" s="12">
        <v>19</v>
      </c>
      <c r="AA8" s="12">
        <v>63</v>
      </c>
      <c r="AB8" s="12">
        <v>34</v>
      </c>
    </row>
    <row r="9" spans="2:28" x14ac:dyDescent="0.35">
      <c r="B9" s="7" t="s">
        <v>61</v>
      </c>
      <c r="C9" s="15">
        <v>1.433796731482E-2</v>
      </c>
      <c r="D9" s="15">
        <v>4.1293901662839999E-2</v>
      </c>
      <c r="E9" s="15">
        <v>3.4233647235630001E-2</v>
      </c>
      <c r="F9" s="15">
        <v>0</v>
      </c>
      <c r="G9" s="15">
        <v>0</v>
      </c>
      <c r="I9" s="15">
        <v>0</v>
      </c>
      <c r="J9" s="15">
        <v>0</v>
      </c>
      <c r="K9" s="15">
        <v>0</v>
      </c>
      <c r="L9" s="15">
        <v>1.5932152392520001E-2</v>
      </c>
      <c r="M9" s="15">
        <v>0</v>
      </c>
      <c r="N9" s="15">
        <v>3.1739714068140003E-2</v>
      </c>
      <c r="O9" s="15">
        <v>2.8657442841780002E-2</v>
      </c>
      <c r="Q9" s="15">
        <v>0</v>
      </c>
      <c r="R9" s="15">
        <v>2.4183103660880001E-2</v>
      </c>
      <c r="S9" s="15">
        <v>0</v>
      </c>
      <c r="T9" s="15">
        <v>0</v>
      </c>
      <c r="U9" s="15">
        <v>0</v>
      </c>
      <c r="V9" s="15">
        <v>0</v>
      </c>
      <c r="W9" s="15">
        <v>2.6447536335969999E-2</v>
      </c>
      <c r="X9" s="15">
        <v>2.1681253255500001E-2</v>
      </c>
      <c r="Y9" s="15">
        <v>5.2099150561700003E-2</v>
      </c>
      <c r="Z9" s="15">
        <v>0</v>
      </c>
      <c r="AA9" s="15">
        <v>0</v>
      </c>
      <c r="AB9" s="15">
        <v>3.6119644956310003E-2</v>
      </c>
    </row>
    <row r="10" spans="2:28" ht="29" x14ac:dyDescent="0.35">
      <c r="B10" s="7" t="s">
        <v>62</v>
      </c>
      <c r="C10" s="15">
        <v>0.10333945392130001</v>
      </c>
      <c r="D10" s="15">
        <v>0.18420026006740001</v>
      </c>
      <c r="E10" s="15">
        <v>0.15501706334990001</v>
      </c>
      <c r="F10" s="15">
        <v>9.1119332803469996E-2</v>
      </c>
      <c r="G10" s="15">
        <v>5.324329101164E-2</v>
      </c>
      <c r="I10" s="15">
        <v>7.2436720392290002E-2</v>
      </c>
      <c r="J10" s="15">
        <v>0.161505501936</v>
      </c>
      <c r="K10" s="15">
        <v>3.2525596400650003E-2</v>
      </c>
      <c r="L10" s="15">
        <v>2.0478432159600001E-2</v>
      </c>
      <c r="M10" s="15">
        <v>7.6421182851290001E-2</v>
      </c>
      <c r="N10" s="15">
        <v>0.167302064345</v>
      </c>
      <c r="O10" s="15">
        <v>0.15062693690439999</v>
      </c>
      <c r="Q10" s="15">
        <v>5.3493700206149998E-2</v>
      </c>
      <c r="R10" s="15">
        <v>6.1091942543670001E-2</v>
      </c>
      <c r="S10" s="15">
        <v>8.1657023304330001E-2</v>
      </c>
      <c r="T10" s="15">
        <v>0.13621447727870001</v>
      </c>
      <c r="U10" s="15">
        <v>7.7694752012380006E-2</v>
      </c>
      <c r="V10" s="15">
        <v>0.39017539074199997</v>
      </c>
      <c r="W10" s="15">
        <v>0.1063872235543</v>
      </c>
      <c r="X10" s="15">
        <v>0.14015934283270001</v>
      </c>
      <c r="Y10" s="15">
        <v>2.5903376956739999E-2</v>
      </c>
      <c r="Z10" s="15">
        <v>0.12533647303779999</v>
      </c>
      <c r="AA10" s="15">
        <v>0.13564008505149999</v>
      </c>
      <c r="AB10" s="15">
        <v>0.1613554025733</v>
      </c>
    </row>
    <row r="11" spans="2:28" ht="29" x14ac:dyDescent="0.35">
      <c r="B11" s="7" t="s">
        <v>63</v>
      </c>
      <c r="C11" s="15">
        <v>0.1029676233737</v>
      </c>
      <c r="D11" s="15">
        <v>0.1658779527267</v>
      </c>
      <c r="E11" s="15">
        <v>0.1206034514081</v>
      </c>
      <c r="F11" s="15">
        <v>0.1124521050043</v>
      </c>
      <c r="G11" s="15">
        <v>6.6616623960560006E-2</v>
      </c>
      <c r="I11" s="15">
        <v>0.192227798867</v>
      </c>
      <c r="J11" s="15">
        <v>8.9450351042729997E-2</v>
      </c>
      <c r="K11" s="15">
        <v>4.3769637935790001E-2</v>
      </c>
      <c r="L11" s="15">
        <v>5.870287573961E-2</v>
      </c>
      <c r="M11" s="15">
        <v>0.1221848683508</v>
      </c>
      <c r="N11" s="15">
        <v>0.12207947521369999</v>
      </c>
      <c r="O11" s="15">
        <v>0.1195795181996</v>
      </c>
      <c r="Q11" s="15">
        <v>0.1754546872228</v>
      </c>
      <c r="R11" s="15">
        <v>0.1278422853858</v>
      </c>
      <c r="S11" s="15">
        <v>9.0538560919359995E-2</v>
      </c>
      <c r="T11" s="15">
        <v>9.8450602823979994E-2</v>
      </c>
      <c r="U11" s="15">
        <v>0.16129105391750001</v>
      </c>
      <c r="V11" s="15">
        <v>0</v>
      </c>
      <c r="W11" s="15">
        <v>0.15373038485170001</v>
      </c>
      <c r="X11" s="15">
        <v>9.7097535441150004E-2</v>
      </c>
      <c r="Y11" s="15">
        <v>7.2083444457070003E-2</v>
      </c>
      <c r="Z11" s="15">
        <v>0</v>
      </c>
      <c r="AA11" s="15">
        <v>5.5776265678470001E-2</v>
      </c>
      <c r="AB11" s="15">
        <v>9.8987996957089999E-2</v>
      </c>
    </row>
    <row r="12" spans="2:28" ht="58" x14ac:dyDescent="0.35">
      <c r="B12" s="7" t="s">
        <v>64</v>
      </c>
      <c r="C12" s="15">
        <v>0.25546467342790002</v>
      </c>
      <c r="D12" s="15">
        <v>0.37665136584730002</v>
      </c>
      <c r="E12" s="15">
        <v>0.29968749790010002</v>
      </c>
      <c r="F12" s="15">
        <v>0.25831582598980002</v>
      </c>
      <c r="G12" s="15">
        <v>0.1865126705796</v>
      </c>
      <c r="I12" s="15">
        <v>0.35199834936899999</v>
      </c>
      <c r="J12" s="15">
        <v>0.23860831996570001</v>
      </c>
      <c r="K12" s="15">
        <v>0.23523669792849999</v>
      </c>
      <c r="L12" s="15">
        <v>0.11554971955149999</v>
      </c>
      <c r="M12" s="15">
        <v>0.36353585504539998</v>
      </c>
      <c r="N12" s="15">
        <v>0.17457774291940001</v>
      </c>
      <c r="O12" s="15">
        <v>0.28637092144409998</v>
      </c>
      <c r="Q12" s="15">
        <v>0.32052781249680001</v>
      </c>
      <c r="R12" s="15">
        <v>0.43356681891560001</v>
      </c>
      <c r="S12" s="15">
        <v>0.17201640024379999</v>
      </c>
      <c r="T12" s="15">
        <v>0.18502950499010001</v>
      </c>
      <c r="U12" s="15">
        <v>0.27208868430170002</v>
      </c>
      <c r="V12" s="15">
        <v>0.1668340183158</v>
      </c>
      <c r="W12" s="15">
        <v>0.2528407789132</v>
      </c>
      <c r="X12" s="15">
        <v>0.25975465626049998</v>
      </c>
      <c r="Y12" s="15">
        <v>0.25469476090670001</v>
      </c>
      <c r="Z12" s="15">
        <v>0.2337146980316</v>
      </c>
      <c r="AA12" s="15">
        <v>0.2516109572261</v>
      </c>
      <c r="AB12" s="15">
        <v>0.2073021527535</v>
      </c>
    </row>
    <row r="13" spans="2:28" ht="58" x14ac:dyDescent="0.35">
      <c r="B13" s="7" t="s">
        <v>65</v>
      </c>
      <c r="C13" s="15">
        <v>0.3217212148552</v>
      </c>
      <c r="D13" s="15">
        <v>0.1769600426165</v>
      </c>
      <c r="E13" s="15">
        <v>0.22003539928409999</v>
      </c>
      <c r="F13" s="15">
        <v>0.37410729175320001</v>
      </c>
      <c r="G13" s="15">
        <v>0.40487604559840001</v>
      </c>
      <c r="I13" s="15">
        <v>0.166493601342</v>
      </c>
      <c r="J13" s="15">
        <v>0.41561802747670001</v>
      </c>
      <c r="K13" s="15">
        <v>0.40167560199649999</v>
      </c>
      <c r="L13" s="15">
        <v>0.43940615813849998</v>
      </c>
      <c r="M13" s="15">
        <v>0.2806155258668</v>
      </c>
      <c r="N13" s="15">
        <v>0.28608176039330002</v>
      </c>
      <c r="O13" s="15">
        <v>0.2754891212735</v>
      </c>
      <c r="Q13" s="15">
        <v>0.29008061708299998</v>
      </c>
      <c r="R13" s="15">
        <v>0.26831378153730001</v>
      </c>
      <c r="S13" s="15">
        <v>0.36132300265380002</v>
      </c>
      <c r="T13" s="15">
        <v>0.27154703793860002</v>
      </c>
      <c r="U13" s="15">
        <v>0.26661680720719999</v>
      </c>
      <c r="V13" s="15">
        <v>0.2227383960072</v>
      </c>
      <c r="W13" s="15">
        <v>0.30753317416129999</v>
      </c>
      <c r="X13" s="15">
        <v>0.28683108950789998</v>
      </c>
      <c r="Y13" s="15">
        <v>0.47735154256470003</v>
      </c>
      <c r="Z13" s="15">
        <v>0.35897347856970002</v>
      </c>
      <c r="AA13" s="15">
        <v>0.31839290166500001</v>
      </c>
      <c r="AB13" s="15">
        <v>0.3338124589166</v>
      </c>
    </row>
    <row r="14" spans="2:28" ht="43.5" x14ac:dyDescent="0.35">
      <c r="B14" s="16" t="s">
        <v>66</v>
      </c>
      <c r="C14" s="17">
        <v>0.202169067107</v>
      </c>
      <c r="D14" s="17">
        <v>5.501647707922E-2</v>
      </c>
      <c r="E14" s="17">
        <v>0.17042294082209999</v>
      </c>
      <c r="F14" s="17">
        <v>0.16400544444910001</v>
      </c>
      <c r="G14" s="17">
        <v>0.28875136884980002</v>
      </c>
      <c r="H14" s="13"/>
      <c r="I14" s="17">
        <v>0.2168435300298</v>
      </c>
      <c r="J14" s="17">
        <v>9.4817799578830006E-2</v>
      </c>
      <c r="K14" s="17">
        <v>0.28679246573860001</v>
      </c>
      <c r="L14" s="17">
        <v>0.3499306620182</v>
      </c>
      <c r="M14" s="17">
        <v>0.15724256788570001</v>
      </c>
      <c r="N14" s="17">
        <v>0.2182192430604</v>
      </c>
      <c r="O14" s="17">
        <v>0.13927605933660001</v>
      </c>
      <c r="P14" s="13"/>
      <c r="Q14" s="17">
        <v>0.1604431829913</v>
      </c>
      <c r="R14" s="17">
        <v>8.5002067956739993E-2</v>
      </c>
      <c r="S14" s="17">
        <v>0.29446501287870003</v>
      </c>
      <c r="T14" s="17">
        <v>0.30875837696859998</v>
      </c>
      <c r="U14" s="17">
        <v>0.2223087025613</v>
      </c>
      <c r="V14" s="17">
        <v>0.22025219493500001</v>
      </c>
      <c r="W14" s="17">
        <v>0.15306090218349999</v>
      </c>
      <c r="X14" s="17">
        <v>0.19447612270219999</v>
      </c>
      <c r="Y14" s="17">
        <v>0.117867724553</v>
      </c>
      <c r="Z14" s="17">
        <v>0.28197535036089999</v>
      </c>
      <c r="AA14" s="17">
        <v>0.23857979037900001</v>
      </c>
      <c r="AB14" s="17">
        <v>0.16242234384320001</v>
      </c>
    </row>
    <row r="15" spans="2:28" x14ac:dyDescent="0.35">
      <c r="B15" s="18" t="s">
        <v>12</v>
      </c>
    </row>
    <row r="16" spans="2:28" x14ac:dyDescent="0.35">
      <c r="B16" s="6"/>
    </row>
    <row r="17" spans="2:2" x14ac:dyDescent="0.35">
      <c r="B17" s="6"/>
    </row>
    <row r="19" spans="2:2" x14ac:dyDescent="0.35">
      <c r="B19"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B18"/>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67</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431</v>
      </c>
      <c r="D7" s="11">
        <v>54</v>
      </c>
      <c r="E7" s="11">
        <v>58</v>
      </c>
      <c r="F7" s="11">
        <v>75</v>
      </c>
      <c r="G7" s="11">
        <v>244</v>
      </c>
      <c r="H7" s="8"/>
      <c r="I7" s="11">
        <v>36</v>
      </c>
      <c r="J7" s="11">
        <v>42</v>
      </c>
      <c r="K7" s="11">
        <v>99</v>
      </c>
      <c r="L7" s="11">
        <v>54</v>
      </c>
      <c r="M7" s="11">
        <v>37</v>
      </c>
      <c r="N7" s="11">
        <v>40</v>
      </c>
      <c r="O7" s="11">
        <v>123</v>
      </c>
      <c r="P7" s="8"/>
      <c r="Q7" s="11">
        <v>31</v>
      </c>
      <c r="R7" s="11">
        <v>39</v>
      </c>
      <c r="S7" s="11">
        <v>89</v>
      </c>
      <c r="T7" s="11">
        <v>19</v>
      </c>
      <c r="U7" s="11">
        <v>43</v>
      </c>
      <c r="V7" s="11">
        <v>3</v>
      </c>
      <c r="W7" s="11">
        <v>31</v>
      </c>
      <c r="X7" s="11">
        <v>42</v>
      </c>
      <c r="Y7" s="11">
        <v>40</v>
      </c>
      <c r="Z7" s="11">
        <v>17</v>
      </c>
      <c r="AA7" s="11">
        <v>52</v>
      </c>
      <c r="AB7" s="11">
        <v>25</v>
      </c>
    </row>
    <row r="8" spans="2:28" ht="14.5" customHeight="1" x14ac:dyDescent="0.35">
      <c r="B8" s="12" t="s">
        <v>43</v>
      </c>
      <c r="C8" s="12">
        <v>431</v>
      </c>
      <c r="D8" s="12">
        <v>54</v>
      </c>
      <c r="E8" s="12">
        <v>58</v>
      </c>
      <c r="F8" s="12">
        <v>75</v>
      </c>
      <c r="G8" s="12">
        <v>244</v>
      </c>
      <c r="H8" s="13"/>
      <c r="I8" s="12">
        <v>36</v>
      </c>
      <c r="J8" s="12">
        <v>42</v>
      </c>
      <c r="K8" s="12">
        <v>99</v>
      </c>
      <c r="L8" s="12">
        <v>54</v>
      </c>
      <c r="M8" s="12">
        <v>37</v>
      </c>
      <c r="N8" s="12">
        <v>40</v>
      </c>
      <c r="O8" s="12">
        <v>123</v>
      </c>
      <c r="P8" s="13"/>
      <c r="Q8" s="12">
        <v>31</v>
      </c>
      <c r="R8" s="12">
        <v>39</v>
      </c>
      <c r="S8" s="12">
        <v>89</v>
      </c>
      <c r="T8" s="12">
        <v>19</v>
      </c>
      <c r="U8" s="12">
        <v>43</v>
      </c>
      <c r="V8" s="12">
        <v>3</v>
      </c>
      <c r="W8" s="12">
        <v>31</v>
      </c>
      <c r="X8" s="12">
        <v>42</v>
      </c>
      <c r="Y8" s="12">
        <v>40</v>
      </c>
      <c r="Z8" s="12">
        <v>17</v>
      </c>
      <c r="AA8" s="12">
        <v>52</v>
      </c>
      <c r="AB8" s="12">
        <v>25</v>
      </c>
    </row>
    <row r="9" spans="2:28" x14ac:dyDescent="0.35">
      <c r="B9" s="7" t="s">
        <v>61</v>
      </c>
      <c r="C9" s="15">
        <v>2.4382825210409998E-3</v>
      </c>
      <c r="D9" s="15">
        <v>0</v>
      </c>
      <c r="E9" s="15">
        <v>0</v>
      </c>
      <c r="F9" s="15">
        <v>0</v>
      </c>
      <c r="G9" s="15">
        <v>4.6341118043539999E-3</v>
      </c>
      <c r="I9" s="15">
        <v>0</v>
      </c>
      <c r="J9" s="15">
        <v>0</v>
      </c>
      <c r="K9" s="15">
        <v>0</v>
      </c>
      <c r="L9" s="15">
        <v>0</v>
      </c>
      <c r="M9" s="15">
        <v>0</v>
      </c>
      <c r="N9" s="15">
        <v>2.7368940659270001E-2</v>
      </c>
      <c r="O9" s="15">
        <v>0</v>
      </c>
      <c r="Q9" s="15">
        <v>0</v>
      </c>
      <c r="R9" s="15">
        <v>0</v>
      </c>
      <c r="S9" s="15">
        <v>0</v>
      </c>
      <c r="T9" s="15">
        <v>0</v>
      </c>
      <c r="U9" s="15">
        <v>0</v>
      </c>
      <c r="V9" s="15">
        <v>0</v>
      </c>
      <c r="W9" s="15">
        <v>0</v>
      </c>
      <c r="X9" s="15">
        <v>0</v>
      </c>
      <c r="Y9" s="15">
        <v>0</v>
      </c>
      <c r="Z9" s="15">
        <v>0</v>
      </c>
      <c r="AA9" s="15">
        <v>0</v>
      </c>
      <c r="AB9" s="15">
        <v>3.8454403583759997E-2</v>
      </c>
    </row>
    <row r="10" spans="2:28" x14ac:dyDescent="0.35">
      <c r="B10" s="7" t="s">
        <v>68</v>
      </c>
      <c r="C10" s="15">
        <v>5.8040632368180002E-2</v>
      </c>
      <c r="D10" s="15">
        <v>0.2373953733668</v>
      </c>
      <c r="E10" s="15">
        <v>4.9578122781299999E-2</v>
      </c>
      <c r="F10" s="15">
        <v>3.279180080737E-2</v>
      </c>
      <c r="G10" s="15">
        <v>1.6646794451709999E-2</v>
      </c>
      <c r="I10" s="15">
        <v>6.0005304101029999E-2</v>
      </c>
      <c r="J10" s="15">
        <v>0</v>
      </c>
      <c r="K10" s="15">
        <v>5.302761710705E-2</v>
      </c>
      <c r="L10" s="15">
        <v>4.2445723972989999E-2</v>
      </c>
      <c r="M10" s="15">
        <v>8.8762655253309994E-2</v>
      </c>
      <c r="N10" s="15">
        <v>6.6881839243870006E-2</v>
      </c>
      <c r="O10" s="15">
        <v>7.3075455797260006E-2</v>
      </c>
      <c r="Q10" s="15">
        <v>0.1091516696249</v>
      </c>
      <c r="R10" s="15">
        <v>0.11617131939189999</v>
      </c>
      <c r="S10" s="15">
        <v>2.4685378751359999E-2</v>
      </c>
      <c r="T10" s="15">
        <v>6.4679616514789998E-2</v>
      </c>
      <c r="U10" s="15">
        <v>0.1020936963039</v>
      </c>
      <c r="V10" s="15">
        <v>0</v>
      </c>
      <c r="W10" s="15">
        <v>0.1120490352121</v>
      </c>
      <c r="X10" s="15">
        <v>2.199308981637E-2</v>
      </c>
      <c r="Y10" s="15">
        <v>9.2465023783110001E-2</v>
      </c>
      <c r="Z10" s="15">
        <v>0</v>
      </c>
      <c r="AA10" s="15">
        <v>4.6331571146690002E-2</v>
      </c>
      <c r="AB10" s="15">
        <v>0</v>
      </c>
    </row>
    <row r="11" spans="2:28" x14ac:dyDescent="0.35">
      <c r="B11" s="7" t="s">
        <v>69</v>
      </c>
      <c r="C11" s="15">
        <v>0.1098107348016</v>
      </c>
      <c r="D11" s="15">
        <v>0.25023605654280001</v>
      </c>
      <c r="E11" s="15">
        <v>0.15008427152170001</v>
      </c>
      <c r="F11" s="15">
        <v>9.2213183819200004E-2</v>
      </c>
      <c r="G11" s="15">
        <v>6.2157900910660001E-2</v>
      </c>
      <c r="I11" s="15">
        <v>0.10521828373769999</v>
      </c>
      <c r="J11" s="15">
        <v>4.9906586093500002E-2</v>
      </c>
      <c r="K11" s="15">
        <v>9.4860183427260006E-2</v>
      </c>
      <c r="L11" s="15">
        <v>5.1295355466220001E-2</v>
      </c>
      <c r="M11" s="15">
        <v>0.17810722384639999</v>
      </c>
      <c r="N11" s="15">
        <v>0.13089802178480001</v>
      </c>
      <c r="O11" s="15">
        <v>0.13725759130670001</v>
      </c>
      <c r="Q11" s="15">
        <v>0.13875517367189999</v>
      </c>
      <c r="R11" s="15">
        <v>0.21725663548820001</v>
      </c>
      <c r="S11" s="15">
        <v>0.1016919656424</v>
      </c>
      <c r="T11" s="15">
        <v>6.4679616514789998E-2</v>
      </c>
      <c r="U11" s="15">
        <v>2.1930744080330002E-2</v>
      </c>
      <c r="V11" s="15">
        <v>0</v>
      </c>
      <c r="W11" s="15">
        <v>0.18729784998140001</v>
      </c>
      <c r="X11" s="15">
        <v>0.13127223488840001</v>
      </c>
      <c r="Y11" s="15">
        <v>5.3563487565009997E-2</v>
      </c>
      <c r="Z11" s="15">
        <v>0.1247082141962</v>
      </c>
      <c r="AA11" s="15">
        <v>0.10432574362240001</v>
      </c>
      <c r="AB11" s="15">
        <v>7.7047790204690006E-2</v>
      </c>
    </row>
    <row r="12" spans="2:28" x14ac:dyDescent="0.35">
      <c r="B12" s="7" t="s">
        <v>70</v>
      </c>
      <c r="C12" s="15">
        <v>0.48450865153900002</v>
      </c>
      <c r="D12" s="15">
        <v>0.38005342006780002</v>
      </c>
      <c r="E12" s="15">
        <v>0.53017730205250002</v>
      </c>
      <c r="F12" s="15">
        <v>0.57161478241200003</v>
      </c>
      <c r="G12" s="15">
        <v>0.47410910462939998</v>
      </c>
      <c r="I12" s="15">
        <v>0.48327546497399998</v>
      </c>
      <c r="J12" s="15">
        <v>0.48671551716389999</v>
      </c>
      <c r="K12" s="15">
        <v>0.48575751128349998</v>
      </c>
      <c r="L12" s="15">
        <v>0.50185092326729996</v>
      </c>
      <c r="M12" s="15">
        <v>0.43310788720929999</v>
      </c>
      <c r="N12" s="15">
        <v>0.4269278546877</v>
      </c>
      <c r="O12" s="15">
        <v>0.50978077391660004</v>
      </c>
      <c r="Q12" s="15">
        <v>0.54390219074650004</v>
      </c>
      <c r="R12" s="15">
        <v>0.45689175873549998</v>
      </c>
      <c r="S12" s="15">
        <v>0.4723101523978</v>
      </c>
      <c r="T12" s="15">
        <v>0.37031988378949998</v>
      </c>
      <c r="U12" s="15">
        <v>0.43104509119540002</v>
      </c>
      <c r="V12" s="15">
        <v>0.63882698141189997</v>
      </c>
      <c r="W12" s="15">
        <v>0.35487271522250002</v>
      </c>
      <c r="X12" s="15">
        <v>0.54741525493639998</v>
      </c>
      <c r="Y12" s="15">
        <v>0.4999582812319</v>
      </c>
      <c r="Z12" s="15">
        <v>0.44538511646910001</v>
      </c>
      <c r="AA12" s="15">
        <v>0.47918899498459999</v>
      </c>
      <c r="AB12" s="15">
        <v>0.5767235945043</v>
      </c>
    </row>
    <row r="13" spans="2:28" x14ac:dyDescent="0.35">
      <c r="B13" s="16" t="s">
        <v>71</v>
      </c>
      <c r="C13" s="17">
        <v>0.34520169877020002</v>
      </c>
      <c r="D13" s="17">
        <v>0.13231515002249999</v>
      </c>
      <c r="E13" s="17">
        <v>0.2701603036445</v>
      </c>
      <c r="F13" s="17">
        <v>0.30338023296150002</v>
      </c>
      <c r="G13" s="17">
        <v>0.44245208820389997</v>
      </c>
      <c r="H13" s="13"/>
      <c r="I13" s="17">
        <v>0.35150094718719999</v>
      </c>
      <c r="J13" s="17">
        <v>0.46337789674259999</v>
      </c>
      <c r="K13" s="17">
        <v>0.36635468818220002</v>
      </c>
      <c r="L13" s="17">
        <v>0.40440799729350002</v>
      </c>
      <c r="M13" s="17">
        <v>0.30002223369089998</v>
      </c>
      <c r="N13" s="17">
        <v>0.34792334362440003</v>
      </c>
      <c r="O13" s="17">
        <v>0.27988617897950002</v>
      </c>
      <c r="P13" s="13"/>
      <c r="Q13" s="17">
        <v>0.2081909659567</v>
      </c>
      <c r="R13" s="17">
        <v>0.20968028638440001</v>
      </c>
      <c r="S13" s="17">
        <v>0.40131250320849998</v>
      </c>
      <c r="T13" s="17">
        <v>0.50032088318089996</v>
      </c>
      <c r="U13" s="17">
        <v>0.44493046842040002</v>
      </c>
      <c r="V13" s="17">
        <v>0.36117301858810003</v>
      </c>
      <c r="W13" s="17">
        <v>0.34578039958410001</v>
      </c>
      <c r="X13" s="17">
        <v>0.29931942035879999</v>
      </c>
      <c r="Y13" s="17">
        <v>0.35401320741999998</v>
      </c>
      <c r="Z13" s="17">
        <v>0.42990666933470001</v>
      </c>
      <c r="AA13" s="17">
        <v>0.37015369024639999</v>
      </c>
      <c r="AB13" s="17">
        <v>0.30777421170730002</v>
      </c>
    </row>
    <row r="14" spans="2:28" x14ac:dyDescent="0.35">
      <c r="B14" s="18" t="s">
        <v>256</v>
      </c>
    </row>
    <row r="15" spans="2:28" x14ac:dyDescent="0.35">
      <c r="B15" s="6"/>
    </row>
    <row r="16" spans="2:28" x14ac:dyDescent="0.35">
      <c r="B16" s="6"/>
    </row>
    <row r="18" spans="2:2" x14ac:dyDescent="0.35">
      <c r="B18"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72</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391</v>
      </c>
      <c r="D7" s="11">
        <v>57</v>
      </c>
      <c r="E7" s="11">
        <v>48</v>
      </c>
      <c r="F7" s="11">
        <v>75</v>
      </c>
      <c r="G7" s="11">
        <v>211</v>
      </c>
      <c r="H7" s="8"/>
      <c r="I7" s="11">
        <v>31</v>
      </c>
      <c r="J7" s="11">
        <v>40</v>
      </c>
      <c r="K7" s="11">
        <v>92</v>
      </c>
      <c r="L7" s="11">
        <v>48</v>
      </c>
      <c r="M7" s="11">
        <v>27</v>
      </c>
      <c r="N7" s="11">
        <v>40</v>
      </c>
      <c r="O7" s="11">
        <v>113</v>
      </c>
      <c r="P7" s="8"/>
      <c r="Q7" s="11">
        <v>26</v>
      </c>
      <c r="R7" s="11">
        <v>36</v>
      </c>
      <c r="S7" s="11">
        <v>89</v>
      </c>
      <c r="T7" s="11">
        <v>17</v>
      </c>
      <c r="U7" s="11">
        <v>40</v>
      </c>
      <c r="V7" s="11">
        <v>4</v>
      </c>
      <c r="W7" s="11">
        <v>29</v>
      </c>
      <c r="X7" s="11">
        <v>41</v>
      </c>
      <c r="Y7" s="11">
        <v>27</v>
      </c>
      <c r="Z7" s="11">
        <v>18</v>
      </c>
      <c r="AA7" s="11">
        <v>46</v>
      </c>
      <c r="AB7" s="11">
        <v>18</v>
      </c>
    </row>
    <row r="8" spans="2:28" ht="14.5" customHeight="1" x14ac:dyDescent="0.35">
      <c r="B8" s="12" t="s">
        <v>43</v>
      </c>
      <c r="C8" s="12">
        <v>391</v>
      </c>
      <c r="D8" s="12">
        <v>57</v>
      </c>
      <c r="E8" s="12">
        <v>48</v>
      </c>
      <c r="F8" s="12">
        <v>75</v>
      </c>
      <c r="G8" s="12">
        <v>211</v>
      </c>
      <c r="H8" s="13"/>
      <c r="I8" s="12">
        <v>31</v>
      </c>
      <c r="J8" s="12">
        <v>40</v>
      </c>
      <c r="K8" s="12">
        <v>92</v>
      </c>
      <c r="L8" s="12">
        <v>48</v>
      </c>
      <c r="M8" s="12">
        <v>27</v>
      </c>
      <c r="N8" s="12">
        <v>40</v>
      </c>
      <c r="O8" s="12">
        <v>113</v>
      </c>
      <c r="P8" s="13"/>
      <c r="Q8" s="12">
        <v>26</v>
      </c>
      <c r="R8" s="12">
        <v>36</v>
      </c>
      <c r="S8" s="12">
        <v>89</v>
      </c>
      <c r="T8" s="12">
        <v>17</v>
      </c>
      <c r="U8" s="12">
        <v>40</v>
      </c>
      <c r="V8" s="12">
        <v>4</v>
      </c>
      <c r="W8" s="12">
        <v>29</v>
      </c>
      <c r="X8" s="12">
        <v>41</v>
      </c>
      <c r="Y8" s="12">
        <v>27</v>
      </c>
      <c r="Z8" s="12">
        <v>18</v>
      </c>
      <c r="AA8" s="12">
        <v>46</v>
      </c>
      <c r="AB8" s="12">
        <v>18</v>
      </c>
    </row>
    <row r="9" spans="2:28" x14ac:dyDescent="0.35">
      <c r="B9" s="7" t="s">
        <v>73</v>
      </c>
      <c r="C9" s="15">
        <v>0.3512944766867</v>
      </c>
      <c r="D9" s="15">
        <v>0.63224101496939999</v>
      </c>
      <c r="E9" s="15">
        <v>0.39810286397060002</v>
      </c>
      <c r="F9" s="15">
        <v>0.27877081996719999</v>
      </c>
      <c r="G9" s="15">
        <v>0.25960932610760001</v>
      </c>
      <c r="I9" s="15">
        <v>0.57416546677290003</v>
      </c>
      <c r="J9" s="15">
        <v>0.22467706281390001</v>
      </c>
      <c r="K9" s="15">
        <v>0.29739210393389998</v>
      </c>
      <c r="L9" s="15">
        <v>0.27710229449029999</v>
      </c>
      <c r="M9" s="15">
        <v>0.37208411530809998</v>
      </c>
      <c r="N9" s="15">
        <v>0.3450943504724</v>
      </c>
      <c r="O9" s="15">
        <v>0.3913598298125</v>
      </c>
      <c r="Q9" s="15">
        <v>0.48202337185080002</v>
      </c>
      <c r="R9" s="15">
        <v>0.4082951583776</v>
      </c>
      <c r="S9" s="15">
        <v>0.27055408464339997</v>
      </c>
      <c r="T9" s="15">
        <v>0.32162948646200001</v>
      </c>
      <c r="U9" s="15">
        <v>0.28637523878499999</v>
      </c>
      <c r="V9" s="15">
        <v>0.53169548527020005</v>
      </c>
      <c r="W9" s="15">
        <v>0.4392022334813</v>
      </c>
      <c r="X9" s="15">
        <v>0.37498917425310002</v>
      </c>
      <c r="Y9" s="15">
        <v>0.32579819328830001</v>
      </c>
      <c r="Z9" s="15">
        <v>0.23255992369199999</v>
      </c>
      <c r="AA9" s="15">
        <v>0.3855173270917</v>
      </c>
      <c r="AB9" s="15">
        <v>0.39735262924420001</v>
      </c>
    </row>
    <row r="10" spans="2:28" ht="29" x14ac:dyDescent="0.35">
      <c r="B10" s="7" t="s">
        <v>74</v>
      </c>
      <c r="C10" s="15">
        <v>0.19871476235890001</v>
      </c>
      <c r="D10" s="15">
        <v>9.7452713123589996E-2</v>
      </c>
      <c r="E10" s="15">
        <v>0.1873427453025</v>
      </c>
      <c r="F10" s="15">
        <v>0.27536035141339998</v>
      </c>
      <c r="G10" s="15">
        <v>0.21181694929289999</v>
      </c>
      <c r="I10" s="15">
        <v>0.16332935242509999</v>
      </c>
      <c r="J10" s="15">
        <v>0.19742214075020001</v>
      </c>
      <c r="K10" s="15">
        <v>0.25953200628529999</v>
      </c>
      <c r="L10" s="15">
        <v>0.16691561426269999</v>
      </c>
      <c r="M10" s="15">
        <v>0.1152997806062</v>
      </c>
      <c r="N10" s="15">
        <v>0.33389656145550001</v>
      </c>
      <c r="O10" s="15">
        <v>0.15483483393149999</v>
      </c>
      <c r="Q10" s="15">
        <v>0.19255258953189999</v>
      </c>
      <c r="R10" s="15">
        <v>0.34144383677919998</v>
      </c>
      <c r="S10" s="15">
        <v>0.15311401819600001</v>
      </c>
      <c r="T10" s="15">
        <v>0.107309326697</v>
      </c>
      <c r="U10" s="15">
        <v>0.3651157920434</v>
      </c>
      <c r="V10" s="15">
        <v>0.20096475182090001</v>
      </c>
      <c r="W10" s="15">
        <v>0.13282655811220001</v>
      </c>
      <c r="X10" s="15">
        <v>0.1325895407313</v>
      </c>
      <c r="Y10" s="15">
        <v>0.1795739177689</v>
      </c>
      <c r="Z10" s="15">
        <v>5.0077617878020002E-2</v>
      </c>
      <c r="AA10" s="15">
        <v>0.24120185590099999</v>
      </c>
      <c r="AB10" s="15">
        <v>0.22378307822919999</v>
      </c>
    </row>
    <row r="11" spans="2:28" x14ac:dyDescent="0.35">
      <c r="B11" s="7" t="s">
        <v>75</v>
      </c>
      <c r="C11" s="15">
        <v>0.62031199159469996</v>
      </c>
      <c r="D11" s="15">
        <v>0.34818149405080001</v>
      </c>
      <c r="E11" s="15">
        <v>0.53329591809379995</v>
      </c>
      <c r="F11" s="15">
        <v>0.60864676673219997</v>
      </c>
      <c r="G11" s="15">
        <v>0.75177796587979995</v>
      </c>
      <c r="I11" s="15">
        <v>0.4381336299329</v>
      </c>
      <c r="J11" s="15">
        <v>0.69935601243500001</v>
      </c>
      <c r="K11" s="15">
        <v>0.67628649340080005</v>
      </c>
      <c r="L11" s="15">
        <v>0.74733504780530002</v>
      </c>
      <c r="M11" s="15">
        <v>0.56989419917310002</v>
      </c>
      <c r="N11" s="15">
        <v>0.58524121131270002</v>
      </c>
      <c r="O11" s="15">
        <v>0.58155726547289999</v>
      </c>
      <c r="Q11" s="15">
        <v>0.47026014948520001</v>
      </c>
      <c r="R11" s="15">
        <v>0.51641507573970002</v>
      </c>
      <c r="S11" s="15">
        <v>0.76502175629769997</v>
      </c>
      <c r="T11" s="15">
        <v>0.73192839165690005</v>
      </c>
      <c r="U11" s="15">
        <v>0.63597077085010001</v>
      </c>
      <c r="V11" s="15">
        <v>0.26733976290889999</v>
      </c>
      <c r="W11" s="15">
        <v>0.58117052406750003</v>
      </c>
      <c r="X11" s="15">
        <v>0.56603227347679996</v>
      </c>
      <c r="Y11" s="15">
        <v>0.70793219807469998</v>
      </c>
      <c r="Z11" s="15">
        <v>0.70058195951260005</v>
      </c>
      <c r="AA11" s="15">
        <v>0.53651952775889999</v>
      </c>
      <c r="AB11" s="15">
        <v>0.6378318053873</v>
      </c>
    </row>
    <row r="12" spans="2:28" x14ac:dyDescent="0.35">
      <c r="B12" s="16" t="s">
        <v>61</v>
      </c>
      <c r="C12" s="17">
        <v>8.2135897127999999E-3</v>
      </c>
      <c r="D12" s="17">
        <v>1.978971663605E-2</v>
      </c>
      <c r="E12" s="17">
        <v>0</v>
      </c>
      <c r="F12" s="17">
        <v>1.3214392156299999E-2</v>
      </c>
      <c r="G12" s="17">
        <v>4.7474418880659999E-3</v>
      </c>
      <c r="H12" s="13"/>
      <c r="I12" s="17">
        <v>0</v>
      </c>
      <c r="J12" s="17">
        <v>2.554580654797E-2</v>
      </c>
      <c r="K12" s="17">
        <v>0</v>
      </c>
      <c r="L12" s="17">
        <v>0</v>
      </c>
      <c r="M12" s="17">
        <v>0</v>
      </c>
      <c r="N12" s="17">
        <v>0</v>
      </c>
      <c r="O12" s="17">
        <v>1.962352033136E-2</v>
      </c>
      <c r="P12" s="13"/>
      <c r="Q12" s="17">
        <v>0</v>
      </c>
      <c r="R12" s="17">
        <v>0</v>
      </c>
      <c r="S12" s="17">
        <v>1.071729912019E-2</v>
      </c>
      <c r="T12" s="17">
        <v>0</v>
      </c>
      <c r="U12" s="17">
        <v>2.328392788236E-2</v>
      </c>
      <c r="V12" s="17">
        <v>0</v>
      </c>
      <c r="W12" s="17">
        <v>0</v>
      </c>
      <c r="X12" s="17">
        <v>0</v>
      </c>
      <c r="Y12" s="17">
        <v>0</v>
      </c>
      <c r="Z12" s="17">
        <v>6.6858116795450007E-2</v>
      </c>
      <c r="AA12" s="17">
        <v>0</v>
      </c>
      <c r="AB12" s="17">
        <v>0</v>
      </c>
    </row>
    <row r="13" spans="2:28" ht="29"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76</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329</v>
      </c>
      <c r="D7" s="11">
        <v>28</v>
      </c>
      <c r="E7" s="11">
        <v>35</v>
      </c>
      <c r="F7" s="11">
        <v>57</v>
      </c>
      <c r="G7" s="11">
        <v>209</v>
      </c>
      <c r="H7" s="8"/>
      <c r="I7" s="11">
        <v>26</v>
      </c>
      <c r="J7" s="11">
        <v>33</v>
      </c>
      <c r="K7" s="11">
        <v>77</v>
      </c>
      <c r="L7" s="11">
        <v>45</v>
      </c>
      <c r="M7" s="11">
        <v>22</v>
      </c>
      <c r="N7" s="11">
        <v>31</v>
      </c>
      <c r="O7" s="11">
        <v>95</v>
      </c>
      <c r="P7" s="8"/>
      <c r="Q7" s="11">
        <v>20</v>
      </c>
      <c r="R7" s="11">
        <v>30</v>
      </c>
      <c r="S7" s="11">
        <v>75</v>
      </c>
      <c r="T7" s="11">
        <v>15</v>
      </c>
      <c r="U7" s="11">
        <v>33</v>
      </c>
      <c r="V7" s="11">
        <v>2</v>
      </c>
      <c r="W7" s="11">
        <v>23</v>
      </c>
      <c r="X7" s="11">
        <v>28</v>
      </c>
      <c r="Y7" s="11">
        <v>33</v>
      </c>
      <c r="Z7" s="11">
        <v>9</v>
      </c>
      <c r="AA7" s="11">
        <v>41</v>
      </c>
      <c r="AB7" s="11">
        <v>20</v>
      </c>
    </row>
    <row r="8" spans="2:28" ht="14.5" customHeight="1" x14ac:dyDescent="0.35">
      <c r="B8" s="12" t="s">
        <v>43</v>
      </c>
      <c r="C8" s="12">
        <v>329</v>
      </c>
      <c r="D8" s="12">
        <v>28</v>
      </c>
      <c r="E8" s="12">
        <v>35</v>
      </c>
      <c r="F8" s="12">
        <v>57</v>
      </c>
      <c r="G8" s="12">
        <v>209</v>
      </c>
      <c r="H8" s="13"/>
      <c r="I8" s="12">
        <v>26</v>
      </c>
      <c r="J8" s="12">
        <v>33</v>
      </c>
      <c r="K8" s="12">
        <v>77</v>
      </c>
      <c r="L8" s="12">
        <v>45</v>
      </c>
      <c r="M8" s="12">
        <v>22</v>
      </c>
      <c r="N8" s="12">
        <v>31</v>
      </c>
      <c r="O8" s="12">
        <v>95</v>
      </c>
      <c r="P8" s="13"/>
      <c r="Q8" s="12">
        <v>20</v>
      </c>
      <c r="R8" s="12">
        <v>30</v>
      </c>
      <c r="S8" s="12">
        <v>75</v>
      </c>
      <c r="T8" s="12">
        <v>15</v>
      </c>
      <c r="U8" s="12">
        <v>33</v>
      </c>
      <c r="V8" s="12">
        <v>2</v>
      </c>
      <c r="W8" s="12">
        <v>23</v>
      </c>
      <c r="X8" s="12">
        <v>28</v>
      </c>
      <c r="Y8" s="12">
        <v>33</v>
      </c>
      <c r="Z8" s="12">
        <v>9</v>
      </c>
      <c r="AA8" s="12">
        <v>41</v>
      </c>
      <c r="AB8" s="12">
        <v>20</v>
      </c>
    </row>
    <row r="9" spans="2:28" x14ac:dyDescent="0.35">
      <c r="B9" s="7" t="s">
        <v>73</v>
      </c>
      <c r="C9" s="15">
        <v>0.2038579238247</v>
      </c>
      <c r="D9" s="15">
        <v>0.50584734095450001</v>
      </c>
      <c r="E9" s="15">
        <v>0.2658790894743</v>
      </c>
      <c r="F9" s="15">
        <v>0.22010801693730001</v>
      </c>
      <c r="G9" s="15">
        <v>0.13043772089460001</v>
      </c>
      <c r="I9" s="15">
        <v>0.3339306556469</v>
      </c>
      <c r="J9" s="15">
        <v>0.1196237917863</v>
      </c>
      <c r="K9" s="15">
        <v>0.16269331396389999</v>
      </c>
      <c r="L9" s="15">
        <v>0.1279393726709</v>
      </c>
      <c r="M9" s="15">
        <v>0.2046242733178</v>
      </c>
      <c r="N9" s="15">
        <v>0.16445419839539999</v>
      </c>
      <c r="O9" s="15">
        <v>0.27248442892480002</v>
      </c>
      <c r="Q9" s="15">
        <v>0.16135136306539999</v>
      </c>
      <c r="R9" s="15">
        <v>0.220402099135</v>
      </c>
      <c r="S9" s="15">
        <v>0.19163054387770001</v>
      </c>
      <c r="T9" s="15">
        <v>7.9347871082029994E-2</v>
      </c>
      <c r="U9" s="15">
        <v>5.7752897798210003E-2</v>
      </c>
      <c r="V9" s="15">
        <v>0</v>
      </c>
      <c r="W9" s="15">
        <v>0.17393354659740001</v>
      </c>
      <c r="X9" s="15">
        <v>0.26414338774790003</v>
      </c>
      <c r="Y9" s="15">
        <v>0.28970233893589997</v>
      </c>
      <c r="Z9" s="15">
        <v>0.13684098299280001</v>
      </c>
      <c r="AA9" s="15">
        <v>0.22308664280259999</v>
      </c>
      <c r="AB9" s="15">
        <v>0.36080991680930002</v>
      </c>
    </row>
    <row r="10" spans="2:28" ht="29" x14ac:dyDescent="0.35">
      <c r="B10" s="7" t="s">
        <v>74</v>
      </c>
      <c r="C10" s="15">
        <v>0.14747204554500001</v>
      </c>
      <c r="D10" s="15">
        <v>0.15159407042369999</v>
      </c>
      <c r="E10" s="15">
        <v>0.17045607534410001</v>
      </c>
      <c r="F10" s="15">
        <v>0.12777426963230001</v>
      </c>
      <c r="G10" s="15">
        <v>0.1473530038825</v>
      </c>
      <c r="I10" s="15">
        <v>0.17280711268169999</v>
      </c>
      <c r="J10" s="15">
        <v>0.15515394690920001</v>
      </c>
      <c r="K10" s="15">
        <v>0.17415162769270001</v>
      </c>
      <c r="L10" s="15">
        <v>0.1219461842299</v>
      </c>
      <c r="M10" s="15">
        <v>0.22047761134159999</v>
      </c>
      <c r="N10" s="15">
        <v>9.9581752399200002E-2</v>
      </c>
      <c r="O10" s="15">
        <v>0.12335010732850001</v>
      </c>
      <c r="Q10" s="15">
        <v>0.1608052499241</v>
      </c>
      <c r="R10" s="15">
        <v>7.33104121744E-2</v>
      </c>
      <c r="S10" s="15">
        <v>0.1744874453246</v>
      </c>
      <c r="T10" s="15">
        <v>0.1204241949</v>
      </c>
      <c r="U10" s="15">
        <v>0.25003804037190003</v>
      </c>
      <c r="V10" s="15">
        <v>0.57175094492839995</v>
      </c>
      <c r="W10" s="15">
        <v>0.132991633203</v>
      </c>
      <c r="X10" s="15">
        <v>3.2966422267219998E-2</v>
      </c>
      <c r="Y10" s="15">
        <v>0.25262824755430002</v>
      </c>
      <c r="Z10" s="15">
        <v>0</v>
      </c>
      <c r="AA10" s="15">
        <v>0.1865408386255</v>
      </c>
      <c r="AB10" s="15">
        <v>0</v>
      </c>
    </row>
    <row r="11" spans="2:28" x14ac:dyDescent="0.35">
      <c r="B11" s="7" t="s">
        <v>75</v>
      </c>
      <c r="C11" s="15">
        <v>0.77004663811520002</v>
      </c>
      <c r="D11" s="15">
        <v>0.3425585886218</v>
      </c>
      <c r="E11" s="15">
        <v>0.70390392724740003</v>
      </c>
      <c r="F11" s="15">
        <v>0.70527532425740003</v>
      </c>
      <c r="G11" s="15">
        <v>0.88090661333279996</v>
      </c>
      <c r="I11" s="15">
        <v>0.66668911199180003</v>
      </c>
      <c r="J11" s="15">
        <v>0.86262825158839995</v>
      </c>
      <c r="K11" s="15">
        <v>0.8017959386904</v>
      </c>
      <c r="L11" s="15">
        <v>0.83514645448909997</v>
      </c>
      <c r="M11" s="15">
        <v>0.62843055489080002</v>
      </c>
      <c r="N11" s="15">
        <v>0.93589009101730003</v>
      </c>
      <c r="O11" s="15">
        <v>0.70346239163159996</v>
      </c>
      <c r="Q11" s="15">
        <v>0.77477807436339996</v>
      </c>
      <c r="R11" s="15">
        <v>0.88450507424860003</v>
      </c>
      <c r="S11" s="15">
        <v>0.76568383298450005</v>
      </c>
      <c r="T11" s="15">
        <v>0.86054864535760001</v>
      </c>
      <c r="U11" s="15">
        <v>0.86546775522450003</v>
      </c>
      <c r="V11" s="15">
        <v>0.42824905507159999</v>
      </c>
      <c r="W11" s="15">
        <v>0.77318573619520004</v>
      </c>
      <c r="X11" s="15">
        <v>0.76894218273290005</v>
      </c>
      <c r="Y11" s="15">
        <v>0.62595308614550005</v>
      </c>
      <c r="Z11" s="15">
        <v>0.86315901700719999</v>
      </c>
      <c r="AA11" s="15">
        <v>0.69436580040429996</v>
      </c>
      <c r="AB11" s="15">
        <v>0.78661351437259996</v>
      </c>
    </row>
    <row r="12" spans="2:28" x14ac:dyDescent="0.35">
      <c r="B12" s="16" t="s">
        <v>61</v>
      </c>
      <c r="C12" s="17">
        <v>0</v>
      </c>
      <c r="D12" s="17">
        <v>0</v>
      </c>
      <c r="E12" s="17">
        <v>0</v>
      </c>
      <c r="F12" s="17">
        <v>0</v>
      </c>
      <c r="G12" s="17">
        <v>0</v>
      </c>
      <c r="H12" s="13"/>
      <c r="I12" s="17">
        <v>0</v>
      </c>
      <c r="J12" s="17">
        <v>0</v>
      </c>
      <c r="K12" s="17">
        <v>0</v>
      </c>
      <c r="L12" s="17">
        <v>0</v>
      </c>
      <c r="M12" s="17">
        <v>0</v>
      </c>
      <c r="N12" s="17">
        <v>0</v>
      </c>
      <c r="O12" s="17">
        <v>0</v>
      </c>
      <c r="P12" s="13"/>
      <c r="Q12" s="17">
        <v>0</v>
      </c>
      <c r="R12" s="17">
        <v>0</v>
      </c>
      <c r="S12" s="17">
        <v>0</v>
      </c>
      <c r="T12" s="17">
        <v>0</v>
      </c>
      <c r="U12" s="17">
        <v>0</v>
      </c>
      <c r="V12" s="17">
        <v>0</v>
      </c>
      <c r="W12" s="17">
        <v>0</v>
      </c>
      <c r="X12" s="17">
        <v>0</v>
      </c>
      <c r="Y12" s="17">
        <v>0</v>
      </c>
      <c r="Z12" s="17">
        <v>0</v>
      </c>
      <c r="AA12" s="17">
        <v>0</v>
      </c>
      <c r="AB12" s="17">
        <v>0</v>
      </c>
    </row>
    <row r="13" spans="2:28" ht="43.5"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77</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290</v>
      </c>
      <c r="D7" s="11">
        <v>23</v>
      </c>
      <c r="E7" s="11">
        <v>40</v>
      </c>
      <c r="F7" s="11">
        <v>58</v>
      </c>
      <c r="G7" s="11">
        <v>169</v>
      </c>
      <c r="H7" s="8"/>
      <c r="I7" s="11">
        <v>22</v>
      </c>
      <c r="J7" s="11">
        <v>38</v>
      </c>
      <c r="K7" s="11">
        <v>70</v>
      </c>
      <c r="L7" s="11">
        <v>37</v>
      </c>
      <c r="M7" s="11">
        <v>17</v>
      </c>
      <c r="N7" s="11">
        <v>30</v>
      </c>
      <c r="O7" s="11">
        <v>76</v>
      </c>
      <c r="P7" s="8"/>
      <c r="Q7" s="11">
        <v>20</v>
      </c>
      <c r="R7" s="11">
        <v>21</v>
      </c>
      <c r="S7" s="11">
        <v>72</v>
      </c>
      <c r="T7" s="11">
        <v>10</v>
      </c>
      <c r="U7" s="11">
        <v>31</v>
      </c>
      <c r="V7" s="11">
        <v>3</v>
      </c>
      <c r="W7" s="11">
        <v>20</v>
      </c>
      <c r="X7" s="11">
        <v>24</v>
      </c>
      <c r="Y7" s="11">
        <v>26</v>
      </c>
      <c r="Z7" s="11">
        <v>9</v>
      </c>
      <c r="AA7" s="11">
        <v>34</v>
      </c>
      <c r="AB7" s="11">
        <v>20</v>
      </c>
    </row>
    <row r="8" spans="2:28" ht="14.5" customHeight="1" x14ac:dyDescent="0.35">
      <c r="B8" s="12" t="s">
        <v>43</v>
      </c>
      <c r="C8" s="12">
        <v>290</v>
      </c>
      <c r="D8" s="12">
        <v>23</v>
      </c>
      <c r="E8" s="12">
        <v>40</v>
      </c>
      <c r="F8" s="12">
        <v>58</v>
      </c>
      <c r="G8" s="12">
        <v>169</v>
      </c>
      <c r="H8" s="13"/>
      <c r="I8" s="12">
        <v>22</v>
      </c>
      <c r="J8" s="12">
        <v>38</v>
      </c>
      <c r="K8" s="12">
        <v>70</v>
      </c>
      <c r="L8" s="12">
        <v>37</v>
      </c>
      <c r="M8" s="12">
        <v>17</v>
      </c>
      <c r="N8" s="12">
        <v>30</v>
      </c>
      <c r="O8" s="12">
        <v>76</v>
      </c>
      <c r="P8" s="13"/>
      <c r="Q8" s="12">
        <v>20</v>
      </c>
      <c r="R8" s="12">
        <v>21</v>
      </c>
      <c r="S8" s="12">
        <v>72</v>
      </c>
      <c r="T8" s="12">
        <v>10</v>
      </c>
      <c r="U8" s="12">
        <v>31</v>
      </c>
      <c r="V8" s="12">
        <v>3</v>
      </c>
      <c r="W8" s="12">
        <v>20</v>
      </c>
      <c r="X8" s="12">
        <v>24</v>
      </c>
      <c r="Y8" s="12">
        <v>26</v>
      </c>
      <c r="Z8" s="12">
        <v>9</v>
      </c>
      <c r="AA8" s="12">
        <v>34</v>
      </c>
      <c r="AB8" s="12">
        <v>20</v>
      </c>
    </row>
    <row r="9" spans="2:28" x14ac:dyDescent="0.35">
      <c r="B9" s="7" t="s">
        <v>73</v>
      </c>
      <c r="C9" s="15">
        <v>0.2845585263648</v>
      </c>
      <c r="D9" s="15">
        <v>0.52983572031519999</v>
      </c>
      <c r="E9" s="15">
        <v>0.47038845057680001</v>
      </c>
      <c r="F9" s="15">
        <v>0.29228272000330002</v>
      </c>
      <c r="G9" s="15">
        <v>0.17871430275770001</v>
      </c>
      <c r="I9" s="15">
        <v>0.43384709377379999</v>
      </c>
      <c r="J9" s="15">
        <v>0.20084935879429999</v>
      </c>
      <c r="K9" s="15">
        <v>0.1457670267634</v>
      </c>
      <c r="L9" s="15">
        <v>0.2694761689613</v>
      </c>
      <c r="M9" s="15">
        <v>0.15944450948389999</v>
      </c>
      <c r="N9" s="15">
        <v>0.3747558746229</v>
      </c>
      <c r="O9" s="15">
        <v>0.39235179417100002</v>
      </c>
      <c r="Q9" s="15">
        <v>0.30666596603719998</v>
      </c>
      <c r="R9" s="15">
        <v>0.28409025552</v>
      </c>
      <c r="S9" s="15">
        <v>0.25295223011899998</v>
      </c>
      <c r="T9" s="15">
        <v>0.33146469537529999</v>
      </c>
      <c r="U9" s="15">
        <v>0.1747624443761</v>
      </c>
      <c r="V9" s="15">
        <v>0</v>
      </c>
      <c r="W9" s="15">
        <v>0.26152598395260002</v>
      </c>
      <c r="X9" s="15">
        <v>0.42210990418990002</v>
      </c>
      <c r="Y9" s="15">
        <v>0.44094716792749999</v>
      </c>
      <c r="Z9" s="15">
        <v>0.1367897381946</v>
      </c>
      <c r="AA9" s="15">
        <v>0.26012088528589999</v>
      </c>
      <c r="AB9" s="15">
        <v>0.31735161293399999</v>
      </c>
    </row>
    <row r="10" spans="2:28" ht="29" x14ac:dyDescent="0.35">
      <c r="B10" s="7" t="s">
        <v>74</v>
      </c>
      <c r="C10" s="15">
        <v>0.1957277877601</v>
      </c>
      <c r="D10" s="15">
        <v>4.7487275844490001E-2</v>
      </c>
      <c r="E10" s="15">
        <v>0.1543123847291</v>
      </c>
      <c r="F10" s="15">
        <v>0.2095104707124</v>
      </c>
      <c r="G10" s="15">
        <v>0.23095815157659999</v>
      </c>
      <c r="I10" s="15">
        <v>4.2404093978880002E-2</v>
      </c>
      <c r="J10" s="15">
        <v>0.12632113550169999</v>
      </c>
      <c r="K10" s="15">
        <v>0.2136519913686</v>
      </c>
      <c r="L10" s="15">
        <v>0.25436548492459998</v>
      </c>
      <c r="M10" s="15">
        <v>0.23804579419419999</v>
      </c>
      <c r="N10" s="15">
        <v>0.28557055613810001</v>
      </c>
      <c r="O10" s="15">
        <v>0.18322428405339999</v>
      </c>
      <c r="Q10" s="15">
        <v>0.14531460297179999</v>
      </c>
      <c r="R10" s="15">
        <v>0.34290138266339998</v>
      </c>
      <c r="S10" s="15">
        <v>0.2273022454702</v>
      </c>
      <c r="T10" s="15">
        <v>9.1052346293190006E-2</v>
      </c>
      <c r="U10" s="15">
        <v>0.12385738795039999</v>
      </c>
      <c r="V10" s="15">
        <v>0.27429460703199998</v>
      </c>
      <c r="W10" s="15">
        <v>0.29208781342279999</v>
      </c>
      <c r="X10" s="15">
        <v>0.16635940524439999</v>
      </c>
      <c r="Y10" s="15">
        <v>0.14310293552629999</v>
      </c>
      <c r="Z10" s="15">
        <v>0.1036138672494</v>
      </c>
      <c r="AA10" s="15">
        <v>0.1129312568463</v>
      </c>
      <c r="AB10" s="15">
        <v>0.25372347065529999</v>
      </c>
    </row>
    <row r="11" spans="2:28" x14ac:dyDescent="0.35">
      <c r="B11" s="7" t="s">
        <v>75</v>
      </c>
      <c r="C11" s="15">
        <v>0.67215401692179999</v>
      </c>
      <c r="D11" s="15">
        <v>0.42267700384029999</v>
      </c>
      <c r="E11" s="15">
        <v>0.48251556740259999</v>
      </c>
      <c r="F11" s="15">
        <v>0.63100537325020001</v>
      </c>
      <c r="G11" s="15">
        <v>0.79187512273899996</v>
      </c>
      <c r="I11" s="15">
        <v>0.60871025832949999</v>
      </c>
      <c r="J11" s="15">
        <v>0.82036987229549996</v>
      </c>
      <c r="K11" s="15">
        <v>0.82049228462400003</v>
      </c>
      <c r="L11" s="15">
        <v>0.66811696839070001</v>
      </c>
      <c r="M11" s="15">
        <v>0.65354176863339997</v>
      </c>
      <c r="N11" s="15">
        <v>0.62823774750399997</v>
      </c>
      <c r="O11" s="15">
        <v>0.52962090020139996</v>
      </c>
      <c r="Q11" s="15">
        <v>0.64512897445859996</v>
      </c>
      <c r="R11" s="15">
        <v>0.59697241089319997</v>
      </c>
      <c r="S11" s="15">
        <v>0.72073875829739997</v>
      </c>
      <c r="T11" s="15">
        <v>0.75958765091780001</v>
      </c>
      <c r="U11" s="15">
        <v>0.79438512089049995</v>
      </c>
      <c r="V11" s="15">
        <v>0.72570539296799996</v>
      </c>
      <c r="W11" s="15">
        <v>0.67746147596460005</v>
      </c>
      <c r="X11" s="15">
        <v>0.5008751963043</v>
      </c>
      <c r="Y11" s="15">
        <v>0.59463496325090004</v>
      </c>
      <c r="Z11" s="15">
        <v>0.75959639455600003</v>
      </c>
      <c r="AA11" s="15">
        <v>0.71373875497820005</v>
      </c>
      <c r="AB11" s="15">
        <v>0.68247613894869996</v>
      </c>
    </row>
    <row r="12" spans="2:28" x14ac:dyDescent="0.35">
      <c r="B12" s="16" t="s">
        <v>61</v>
      </c>
      <c r="C12" s="17">
        <v>6.8704517358210001E-3</v>
      </c>
      <c r="D12" s="17">
        <v>0</v>
      </c>
      <c r="E12" s="17">
        <v>0</v>
      </c>
      <c r="F12" s="17">
        <v>0</v>
      </c>
      <c r="G12" s="17">
        <v>1.272796058997E-2</v>
      </c>
      <c r="H12" s="13"/>
      <c r="I12" s="17">
        <v>0</v>
      </c>
      <c r="J12" s="17">
        <v>0</v>
      </c>
      <c r="K12" s="17">
        <v>0</v>
      </c>
      <c r="L12" s="17">
        <v>0</v>
      </c>
      <c r="M12" s="17">
        <v>0</v>
      </c>
      <c r="N12" s="17">
        <v>0</v>
      </c>
      <c r="O12" s="17">
        <v>2.4240674304340001E-2</v>
      </c>
      <c r="P12" s="13"/>
      <c r="Q12" s="17">
        <v>0</v>
      </c>
      <c r="R12" s="17">
        <v>0</v>
      </c>
      <c r="S12" s="17">
        <v>0</v>
      </c>
      <c r="T12" s="17">
        <v>0</v>
      </c>
      <c r="U12" s="17">
        <v>3.096434698759E-2</v>
      </c>
      <c r="V12" s="17">
        <v>0</v>
      </c>
      <c r="W12" s="17">
        <v>0</v>
      </c>
      <c r="X12" s="17">
        <v>0</v>
      </c>
      <c r="Y12" s="17">
        <v>0</v>
      </c>
      <c r="Z12" s="17">
        <v>0</v>
      </c>
      <c r="AA12" s="17">
        <v>0</v>
      </c>
      <c r="AB12" s="17">
        <v>4.7658324045630002E-2</v>
      </c>
    </row>
    <row r="13" spans="2:28" ht="29"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78</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78</v>
      </c>
      <c r="D7" s="11">
        <v>2</v>
      </c>
      <c r="E7" s="11">
        <v>5</v>
      </c>
      <c r="F7" s="11">
        <v>16</v>
      </c>
      <c r="G7" s="11">
        <v>55</v>
      </c>
      <c r="H7" s="8"/>
      <c r="I7" s="11">
        <v>1</v>
      </c>
      <c r="J7" s="11">
        <v>9</v>
      </c>
      <c r="K7" s="11">
        <v>26</v>
      </c>
      <c r="L7" s="11">
        <v>14</v>
      </c>
      <c r="M7" s="11">
        <v>1</v>
      </c>
      <c r="N7" s="11">
        <v>8</v>
      </c>
      <c r="O7" s="11">
        <v>19</v>
      </c>
      <c r="P7" s="8"/>
      <c r="Q7" s="11">
        <v>3</v>
      </c>
      <c r="R7" s="11">
        <v>2</v>
      </c>
      <c r="S7" s="11">
        <v>30</v>
      </c>
      <c r="T7" s="11">
        <v>2</v>
      </c>
      <c r="U7" s="11">
        <v>7</v>
      </c>
      <c r="V7" s="11">
        <v>0</v>
      </c>
      <c r="W7" s="11">
        <v>7</v>
      </c>
      <c r="X7" s="11">
        <v>7</v>
      </c>
      <c r="Y7" s="11">
        <v>3</v>
      </c>
      <c r="Z7" s="11">
        <v>4</v>
      </c>
      <c r="AA7" s="11">
        <v>8</v>
      </c>
      <c r="AB7" s="11">
        <v>5</v>
      </c>
    </row>
    <row r="8" spans="2:28" ht="14.5" customHeight="1" x14ac:dyDescent="0.35">
      <c r="B8" s="12" t="s">
        <v>43</v>
      </c>
      <c r="C8" s="12">
        <v>78</v>
      </c>
      <c r="D8" s="12">
        <v>2</v>
      </c>
      <c r="E8" s="12">
        <v>5</v>
      </c>
      <c r="F8" s="12">
        <v>16</v>
      </c>
      <c r="G8" s="12">
        <v>55</v>
      </c>
      <c r="H8" s="13"/>
      <c r="I8" s="12">
        <v>1</v>
      </c>
      <c r="J8" s="12">
        <v>9</v>
      </c>
      <c r="K8" s="12">
        <v>26</v>
      </c>
      <c r="L8" s="12">
        <v>14</v>
      </c>
      <c r="M8" s="12">
        <v>1</v>
      </c>
      <c r="N8" s="12">
        <v>8</v>
      </c>
      <c r="O8" s="12">
        <v>19</v>
      </c>
      <c r="P8" s="13"/>
      <c r="Q8" s="12">
        <v>3</v>
      </c>
      <c r="R8" s="12">
        <v>2</v>
      </c>
      <c r="S8" s="12">
        <v>30</v>
      </c>
      <c r="T8" s="12">
        <v>2</v>
      </c>
      <c r="U8" s="12">
        <v>7</v>
      </c>
      <c r="V8" s="12">
        <v>0</v>
      </c>
      <c r="W8" s="12">
        <v>7</v>
      </c>
      <c r="X8" s="12">
        <v>7</v>
      </c>
      <c r="Y8" s="12">
        <v>3</v>
      </c>
      <c r="Z8" s="12">
        <v>4</v>
      </c>
      <c r="AA8" s="12">
        <v>8</v>
      </c>
      <c r="AB8" s="12">
        <v>5</v>
      </c>
    </row>
    <row r="9" spans="2:28" x14ac:dyDescent="0.35">
      <c r="B9" s="7" t="s">
        <v>73</v>
      </c>
      <c r="C9" s="15">
        <v>0.25631690221710002</v>
      </c>
      <c r="D9" s="15">
        <v>0.5933875465556</v>
      </c>
      <c r="E9" s="15">
        <v>0.56437861139949996</v>
      </c>
      <c r="F9" s="15">
        <v>9.0777861990760003E-2</v>
      </c>
      <c r="G9" s="15">
        <v>0.25072340431489998</v>
      </c>
      <c r="I9" s="15">
        <v>1</v>
      </c>
      <c r="J9" s="15">
        <v>0.20137154005640001</v>
      </c>
      <c r="K9" s="15">
        <v>0.22198775628690001</v>
      </c>
      <c r="L9" s="15">
        <v>0.27958008121650002</v>
      </c>
      <c r="M9" s="15">
        <v>0</v>
      </c>
      <c r="N9" s="15">
        <v>0.25258293754380001</v>
      </c>
      <c r="O9" s="15">
        <v>0.28697931929210002</v>
      </c>
      <c r="Q9" s="15">
        <v>0.66666666666670005</v>
      </c>
      <c r="R9" s="15">
        <v>0.49909807252880001</v>
      </c>
      <c r="S9" s="15">
        <v>0.1303756446638</v>
      </c>
      <c r="T9" s="15">
        <v>0</v>
      </c>
      <c r="U9" s="15">
        <v>0.14270977546559999</v>
      </c>
      <c r="W9" s="15">
        <v>0.45356591353999998</v>
      </c>
      <c r="X9" s="15">
        <v>0.59091745632970005</v>
      </c>
      <c r="Y9" s="15">
        <v>0</v>
      </c>
      <c r="Z9" s="15">
        <v>0.3053302675906</v>
      </c>
      <c r="AA9" s="15">
        <v>0.15853507904860001</v>
      </c>
      <c r="AB9" s="15">
        <v>0.2</v>
      </c>
    </row>
    <row r="10" spans="2:28" ht="29" x14ac:dyDescent="0.35">
      <c r="B10" s="7" t="s">
        <v>74</v>
      </c>
      <c r="C10" s="15">
        <v>0.1981635841097</v>
      </c>
      <c r="D10" s="15">
        <v>0</v>
      </c>
      <c r="E10" s="15">
        <v>0</v>
      </c>
      <c r="F10" s="15">
        <v>0.22242752865769999</v>
      </c>
      <c r="G10" s="15">
        <v>0.22501288754779999</v>
      </c>
      <c r="I10" s="15">
        <v>0</v>
      </c>
      <c r="J10" s="15">
        <v>0.26683457299360003</v>
      </c>
      <c r="K10" s="15">
        <v>0.20331453621680001</v>
      </c>
      <c r="L10" s="15">
        <v>0.1182739444516</v>
      </c>
      <c r="M10" s="15">
        <v>0</v>
      </c>
      <c r="N10" s="15">
        <v>0.64335793038489997</v>
      </c>
      <c r="O10" s="15">
        <v>7.0290637803289993E-2</v>
      </c>
      <c r="Q10" s="15">
        <v>0</v>
      </c>
      <c r="R10" s="15">
        <v>0</v>
      </c>
      <c r="S10" s="15">
        <v>0.22839298190759999</v>
      </c>
      <c r="T10" s="15">
        <v>0.50090192747119999</v>
      </c>
      <c r="U10" s="15">
        <v>0.57135488773279997</v>
      </c>
      <c r="W10" s="15">
        <v>0.13660852161500001</v>
      </c>
      <c r="X10" s="15">
        <v>0.13619676577039999</v>
      </c>
      <c r="Y10" s="15">
        <v>0</v>
      </c>
      <c r="Z10" s="15">
        <v>0</v>
      </c>
      <c r="AA10" s="15">
        <v>0.36025580979339999</v>
      </c>
      <c r="AB10" s="15">
        <v>0</v>
      </c>
    </row>
    <row r="11" spans="2:28" x14ac:dyDescent="0.35">
      <c r="B11" s="7" t="s">
        <v>75</v>
      </c>
      <c r="C11" s="15">
        <v>0.73794584165559995</v>
      </c>
      <c r="D11" s="15">
        <v>0.4066124534444</v>
      </c>
      <c r="E11" s="15">
        <v>0.43562138860049998</v>
      </c>
      <c r="F11" s="15">
        <v>0.78481302495399996</v>
      </c>
      <c r="G11" s="15">
        <v>0.77773810562489998</v>
      </c>
      <c r="I11" s="15">
        <v>0</v>
      </c>
      <c r="J11" s="15">
        <v>0.79862845994359999</v>
      </c>
      <c r="K11" s="15">
        <v>0.72706427097399995</v>
      </c>
      <c r="L11" s="15">
        <v>0.77639991606619996</v>
      </c>
      <c r="M11" s="15">
        <v>1</v>
      </c>
      <c r="N11" s="15">
        <v>0.61799882552899998</v>
      </c>
      <c r="O11" s="15">
        <v>0.76587843683099999</v>
      </c>
      <c r="Q11" s="15">
        <v>0.33333333333330001</v>
      </c>
      <c r="R11" s="15">
        <v>1</v>
      </c>
      <c r="S11" s="15">
        <v>0.83679484042429997</v>
      </c>
      <c r="T11" s="15">
        <v>1</v>
      </c>
      <c r="U11" s="15">
        <v>0.85729022453439996</v>
      </c>
      <c r="W11" s="15">
        <v>0.54643408646000002</v>
      </c>
      <c r="X11" s="15">
        <v>0.54527930944070002</v>
      </c>
      <c r="Y11" s="15">
        <v>1</v>
      </c>
      <c r="Z11" s="15">
        <v>0.6946697324094</v>
      </c>
      <c r="AA11" s="15">
        <v>0.48120911115800002</v>
      </c>
      <c r="AB11" s="15">
        <v>0.8</v>
      </c>
    </row>
    <row r="12" spans="2:28" x14ac:dyDescent="0.35">
      <c r="B12" s="16" t="s">
        <v>61</v>
      </c>
      <c r="C12" s="17">
        <v>0</v>
      </c>
      <c r="D12" s="17">
        <v>0</v>
      </c>
      <c r="E12" s="17">
        <v>0</v>
      </c>
      <c r="F12" s="17">
        <v>0</v>
      </c>
      <c r="G12" s="17">
        <v>0</v>
      </c>
      <c r="H12" s="13"/>
      <c r="I12" s="17">
        <v>0</v>
      </c>
      <c r="J12" s="17">
        <v>0</v>
      </c>
      <c r="K12" s="17">
        <v>0</v>
      </c>
      <c r="L12" s="17">
        <v>0</v>
      </c>
      <c r="M12" s="17">
        <v>0</v>
      </c>
      <c r="N12" s="17">
        <v>0</v>
      </c>
      <c r="O12" s="17">
        <v>0</v>
      </c>
      <c r="P12" s="13"/>
      <c r="Q12" s="17">
        <v>0</v>
      </c>
      <c r="R12" s="17">
        <v>0</v>
      </c>
      <c r="S12" s="17">
        <v>0</v>
      </c>
      <c r="T12" s="17">
        <v>0</v>
      </c>
      <c r="U12" s="17">
        <v>0</v>
      </c>
      <c r="V12" s="13"/>
      <c r="W12" s="17">
        <v>0</v>
      </c>
      <c r="X12" s="17">
        <v>0</v>
      </c>
      <c r="Y12" s="17">
        <v>0</v>
      </c>
      <c r="Z12" s="17">
        <v>0</v>
      </c>
      <c r="AA12" s="17">
        <v>0</v>
      </c>
      <c r="AB12" s="17">
        <v>0</v>
      </c>
    </row>
    <row r="13" spans="2:28" ht="29"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79</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70</v>
      </c>
      <c r="D7" s="11">
        <v>5</v>
      </c>
      <c r="E7" s="11">
        <v>4</v>
      </c>
      <c r="F7" s="11">
        <v>16</v>
      </c>
      <c r="G7" s="11">
        <v>45</v>
      </c>
      <c r="H7" s="8"/>
      <c r="I7" s="11">
        <v>3</v>
      </c>
      <c r="J7" s="11">
        <v>9</v>
      </c>
      <c r="K7" s="11">
        <v>12</v>
      </c>
      <c r="L7" s="11">
        <v>10</v>
      </c>
      <c r="M7" s="11">
        <v>3</v>
      </c>
      <c r="N7" s="11">
        <v>11</v>
      </c>
      <c r="O7" s="11">
        <v>22</v>
      </c>
      <c r="P7" s="8"/>
      <c r="Q7" s="11">
        <v>5</v>
      </c>
      <c r="R7" s="11">
        <v>7</v>
      </c>
      <c r="S7" s="11">
        <v>11</v>
      </c>
      <c r="T7" s="11">
        <v>5</v>
      </c>
      <c r="U7" s="11">
        <v>10</v>
      </c>
      <c r="V7" s="11">
        <v>2</v>
      </c>
      <c r="W7" s="11">
        <v>4</v>
      </c>
      <c r="X7" s="11">
        <v>3</v>
      </c>
      <c r="Y7" s="11">
        <v>5</v>
      </c>
      <c r="Z7" s="11">
        <v>3</v>
      </c>
      <c r="AA7" s="11">
        <v>10</v>
      </c>
      <c r="AB7" s="11">
        <v>5</v>
      </c>
    </row>
    <row r="8" spans="2:28" ht="14.5" customHeight="1" x14ac:dyDescent="0.35">
      <c r="B8" s="12" t="s">
        <v>43</v>
      </c>
      <c r="C8" s="12">
        <v>70</v>
      </c>
      <c r="D8" s="12">
        <v>5</v>
      </c>
      <c r="E8" s="12">
        <v>4</v>
      </c>
      <c r="F8" s="12">
        <v>16</v>
      </c>
      <c r="G8" s="12">
        <v>45</v>
      </c>
      <c r="H8" s="13"/>
      <c r="I8" s="12">
        <v>3</v>
      </c>
      <c r="J8" s="12">
        <v>9</v>
      </c>
      <c r="K8" s="12">
        <v>12</v>
      </c>
      <c r="L8" s="12">
        <v>10</v>
      </c>
      <c r="M8" s="12">
        <v>3</v>
      </c>
      <c r="N8" s="12">
        <v>11</v>
      </c>
      <c r="O8" s="12">
        <v>22</v>
      </c>
      <c r="P8" s="13"/>
      <c r="Q8" s="12">
        <v>5</v>
      </c>
      <c r="R8" s="12">
        <v>7</v>
      </c>
      <c r="S8" s="12">
        <v>11</v>
      </c>
      <c r="T8" s="12">
        <v>5</v>
      </c>
      <c r="U8" s="12">
        <v>10</v>
      </c>
      <c r="V8" s="12">
        <v>2</v>
      </c>
      <c r="W8" s="12">
        <v>4</v>
      </c>
      <c r="X8" s="12">
        <v>3</v>
      </c>
      <c r="Y8" s="12">
        <v>5</v>
      </c>
      <c r="Z8" s="12">
        <v>3</v>
      </c>
      <c r="AA8" s="12">
        <v>10</v>
      </c>
      <c r="AB8" s="12">
        <v>5</v>
      </c>
    </row>
    <row r="9" spans="2:28" x14ac:dyDescent="0.35">
      <c r="B9" s="7" t="s">
        <v>73</v>
      </c>
      <c r="C9" s="15">
        <v>0.20256206616940001</v>
      </c>
      <c r="D9" s="15">
        <v>0.4685177027879</v>
      </c>
      <c r="E9" s="15">
        <v>0.45670967178100003</v>
      </c>
      <c r="F9" s="15">
        <v>0.30577032978270002</v>
      </c>
      <c r="G9" s="15">
        <v>9.7495659198990003E-2</v>
      </c>
      <c r="I9" s="15">
        <v>0.71334223018690002</v>
      </c>
      <c r="J9" s="15">
        <v>0</v>
      </c>
      <c r="K9" s="15">
        <v>0.1753247949224</v>
      </c>
      <c r="L9" s="15">
        <v>0.2192916211616</v>
      </c>
      <c r="M9" s="15">
        <v>0</v>
      </c>
      <c r="N9" s="15">
        <v>8.4997878960729994E-2</v>
      </c>
      <c r="O9" s="15">
        <v>0.3222916390785</v>
      </c>
      <c r="Q9" s="15">
        <v>0</v>
      </c>
      <c r="R9" s="15">
        <v>0</v>
      </c>
      <c r="S9" s="15">
        <v>9.1177741352549996E-2</v>
      </c>
      <c r="T9" s="15">
        <v>0</v>
      </c>
      <c r="U9" s="15">
        <v>0.40654519216430002</v>
      </c>
      <c r="V9" s="15">
        <v>0</v>
      </c>
      <c r="W9" s="15">
        <v>0.3053302675906</v>
      </c>
      <c r="X9" s="15">
        <v>0.33293223550540002</v>
      </c>
      <c r="Y9" s="15">
        <v>0.82363874324289998</v>
      </c>
      <c r="Z9" s="15">
        <v>0</v>
      </c>
      <c r="AA9" s="15">
        <v>0.32185458988339999</v>
      </c>
      <c r="AB9" s="15">
        <v>0</v>
      </c>
    </row>
    <row r="10" spans="2:28" ht="29" x14ac:dyDescent="0.35">
      <c r="B10" s="7" t="s">
        <v>74</v>
      </c>
      <c r="C10" s="15">
        <v>0.20782009822889999</v>
      </c>
      <c r="D10" s="15">
        <v>0.15601948754270001</v>
      </c>
      <c r="E10" s="15">
        <v>0</v>
      </c>
      <c r="F10" s="15">
        <v>0.296784052302</v>
      </c>
      <c r="G10" s="15">
        <v>0.2088205415927</v>
      </c>
      <c r="I10" s="15">
        <v>0.28665776981309998</v>
      </c>
      <c r="J10" s="15">
        <v>6.644585485948E-2</v>
      </c>
      <c r="K10" s="15">
        <v>0.27226578293629999</v>
      </c>
      <c r="L10" s="15">
        <v>0.2163652010554</v>
      </c>
      <c r="M10" s="15">
        <v>0.2732284857467</v>
      </c>
      <c r="N10" s="15">
        <v>0.16057622676210001</v>
      </c>
      <c r="O10" s="15">
        <v>0.2224896028444</v>
      </c>
      <c r="Q10" s="15">
        <v>0.2004330814294</v>
      </c>
      <c r="R10" s="15">
        <v>0</v>
      </c>
      <c r="S10" s="15">
        <v>0.27287652297359999</v>
      </c>
      <c r="T10" s="15">
        <v>0.18851457470399999</v>
      </c>
      <c r="U10" s="15">
        <v>0.31258281641989999</v>
      </c>
      <c r="V10" s="15">
        <v>0</v>
      </c>
      <c r="W10" s="15">
        <v>0</v>
      </c>
      <c r="X10" s="15">
        <v>0.33293223550540002</v>
      </c>
      <c r="Y10" s="15">
        <v>0.17636125675709999</v>
      </c>
      <c r="Z10" s="15">
        <v>0.3011878043233</v>
      </c>
      <c r="AA10" s="15">
        <v>0.19380577396240001</v>
      </c>
      <c r="AB10" s="15">
        <v>0.4</v>
      </c>
    </row>
    <row r="11" spans="2:28" x14ac:dyDescent="0.35">
      <c r="B11" s="7" t="s">
        <v>75</v>
      </c>
      <c r="C11" s="15">
        <v>0.76075158837820001</v>
      </c>
      <c r="D11" s="15">
        <v>0.37546280966939999</v>
      </c>
      <c r="E11" s="15">
        <v>0.75451307840930004</v>
      </c>
      <c r="F11" s="15">
        <v>0.78800781028040001</v>
      </c>
      <c r="G11" s="15">
        <v>0.82487321479499998</v>
      </c>
      <c r="I11" s="15">
        <v>0</v>
      </c>
      <c r="J11" s="15">
        <v>1</v>
      </c>
      <c r="K11" s="15">
        <v>0.90025593826740002</v>
      </c>
      <c r="L11" s="15">
        <v>0.88909375846780003</v>
      </c>
      <c r="M11" s="15">
        <v>0.7267715142533</v>
      </c>
      <c r="N11" s="15">
        <v>0.93561681553489995</v>
      </c>
      <c r="O11" s="15">
        <v>0.57403894958690005</v>
      </c>
      <c r="Q11" s="15">
        <v>1</v>
      </c>
      <c r="R11" s="15">
        <v>1</v>
      </c>
      <c r="S11" s="15">
        <v>1</v>
      </c>
      <c r="T11" s="15">
        <v>1</v>
      </c>
      <c r="U11" s="15">
        <v>0.5624207400433</v>
      </c>
      <c r="V11" s="15">
        <v>1</v>
      </c>
      <c r="W11" s="15">
        <v>0.6946697324094</v>
      </c>
      <c r="X11" s="15">
        <v>0.33413552898929999</v>
      </c>
      <c r="Y11" s="15">
        <v>0.52908377027120002</v>
      </c>
      <c r="Z11" s="15">
        <v>0.69881219567670005</v>
      </c>
      <c r="AA11" s="15">
        <v>0.61203885457210006</v>
      </c>
      <c r="AB11" s="15">
        <v>0.6</v>
      </c>
    </row>
    <row r="12" spans="2:28" x14ac:dyDescent="0.35">
      <c r="B12" s="16" t="s">
        <v>61</v>
      </c>
      <c r="C12" s="17">
        <v>0</v>
      </c>
      <c r="D12" s="17">
        <v>0</v>
      </c>
      <c r="E12" s="17">
        <v>0</v>
      </c>
      <c r="F12" s="17">
        <v>0</v>
      </c>
      <c r="G12" s="17">
        <v>0</v>
      </c>
      <c r="H12" s="13"/>
      <c r="I12" s="17">
        <v>0</v>
      </c>
      <c r="J12" s="17">
        <v>0</v>
      </c>
      <c r="K12" s="17">
        <v>0</v>
      </c>
      <c r="L12" s="17">
        <v>0</v>
      </c>
      <c r="M12" s="17">
        <v>0</v>
      </c>
      <c r="N12" s="17">
        <v>0</v>
      </c>
      <c r="O12" s="17">
        <v>0</v>
      </c>
      <c r="P12" s="13"/>
      <c r="Q12" s="17">
        <v>0</v>
      </c>
      <c r="R12" s="17">
        <v>0</v>
      </c>
      <c r="S12" s="17">
        <v>0</v>
      </c>
      <c r="T12" s="17">
        <v>0</v>
      </c>
      <c r="U12" s="17">
        <v>0</v>
      </c>
      <c r="V12" s="17">
        <v>0</v>
      </c>
      <c r="W12" s="17">
        <v>0</v>
      </c>
      <c r="X12" s="17">
        <v>0</v>
      </c>
      <c r="Y12" s="17">
        <v>0</v>
      </c>
      <c r="Z12" s="17">
        <v>0</v>
      </c>
      <c r="AA12" s="17">
        <v>0</v>
      </c>
      <c r="AB12" s="17">
        <v>0</v>
      </c>
    </row>
    <row r="13" spans="2:28" ht="43.5"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80</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71</v>
      </c>
      <c r="D7" s="11">
        <v>4</v>
      </c>
      <c r="E7" s="11">
        <v>10</v>
      </c>
      <c r="F7" s="11">
        <v>14</v>
      </c>
      <c r="G7" s="11">
        <v>43</v>
      </c>
      <c r="H7" s="8"/>
      <c r="I7" s="11">
        <v>3</v>
      </c>
      <c r="J7" s="11">
        <v>8</v>
      </c>
      <c r="K7" s="11">
        <v>15</v>
      </c>
      <c r="L7" s="11">
        <v>14</v>
      </c>
      <c r="M7" s="11">
        <v>5</v>
      </c>
      <c r="N7" s="11">
        <v>7</v>
      </c>
      <c r="O7" s="11">
        <v>19</v>
      </c>
      <c r="P7" s="8"/>
      <c r="Q7" s="11">
        <v>3</v>
      </c>
      <c r="R7" s="11">
        <v>4</v>
      </c>
      <c r="S7" s="11">
        <v>23</v>
      </c>
      <c r="T7" s="11">
        <v>4</v>
      </c>
      <c r="U7" s="11">
        <v>8</v>
      </c>
      <c r="V7" s="11">
        <v>0</v>
      </c>
      <c r="W7" s="11">
        <v>4</v>
      </c>
      <c r="X7" s="11">
        <v>5</v>
      </c>
      <c r="Y7" s="11">
        <v>5</v>
      </c>
      <c r="Z7" s="11">
        <v>2</v>
      </c>
      <c r="AA7" s="11">
        <v>9</v>
      </c>
      <c r="AB7" s="11">
        <v>4</v>
      </c>
    </row>
    <row r="8" spans="2:28" ht="14.5" customHeight="1" x14ac:dyDescent="0.35">
      <c r="B8" s="12" t="s">
        <v>43</v>
      </c>
      <c r="C8" s="12">
        <v>71</v>
      </c>
      <c r="D8" s="12">
        <v>4</v>
      </c>
      <c r="E8" s="12">
        <v>10</v>
      </c>
      <c r="F8" s="12">
        <v>14</v>
      </c>
      <c r="G8" s="12">
        <v>43</v>
      </c>
      <c r="H8" s="13"/>
      <c r="I8" s="12">
        <v>3</v>
      </c>
      <c r="J8" s="12">
        <v>8</v>
      </c>
      <c r="K8" s="12">
        <v>15</v>
      </c>
      <c r="L8" s="12">
        <v>14</v>
      </c>
      <c r="M8" s="12">
        <v>5</v>
      </c>
      <c r="N8" s="12">
        <v>7</v>
      </c>
      <c r="O8" s="12">
        <v>19</v>
      </c>
      <c r="P8" s="13"/>
      <c r="Q8" s="12">
        <v>3</v>
      </c>
      <c r="R8" s="12">
        <v>4</v>
      </c>
      <c r="S8" s="12">
        <v>23</v>
      </c>
      <c r="T8" s="12">
        <v>4</v>
      </c>
      <c r="U8" s="12">
        <v>8</v>
      </c>
      <c r="V8" s="12">
        <v>0</v>
      </c>
      <c r="W8" s="12">
        <v>4</v>
      </c>
      <c r="X8" s="12">
        <v>5</v>
      </c>
      <c r="Y8" s="12">
        <v>5</v>
      </c>
      <c r="Z8" s="12">
        <v>2</v>
      </c>
      <c r="AA8" s="12">
        <v>9</v>
      </c>
      <c r="AB8" s="12">
        <v>4</v>
      </c>
    </row>
    <row r="9" spans="2:28" x14ac:dyDescent="0.35">
      <c r="B9" s="7" t="s">
        <v>73</v>
      </c>
      <c r="C9" s="15">
        <v>0.10274042233110001</v>
      </c>
      <c r="D9" s="15">
        <v>0.56182855633189999</v>
      </c>
      <c r="E9" s="15">
        <v>7.1501777213759998E-2</v>
      </c>
      <c r="F9" s="15">
        <v>5.3618330392570003E-2</v>
      </c>
      <c r="G9" s="15">
        <v>7.1889746846609995E-2</v>
      </c>
      <c r="I9" s="15">
        <v>0.22452581008290001</v>
      </c>
      <c r="J9" s="15">
        <v>0</v>
      </c>
      <c r="K9" s="15">
        <v>8.9158931479219994E-2</v>
      </c>
      <c r="L9" s="15">
        <v>0.1530798192251</v>
      </c>
      <c r="M9" s="15">
        <v>0.21609189827290001</v>
      </c>
      <c r="N9" s="15">
        <v>0.1256814217626</v>
      </c>
      <c r="O9" s="15">
        <v>6.6119969678479995E-2</v>
      </c>
      <c r="Q9" s="15">
        <v>0.33333333333330001</v>
      </c>
      <c r="R9" s="15">
        <v>0</v>
      </c>
      <c r="S9" s="15">
        <v>0</v>
      </c>
      <c r="T9" s="15">
        <v>0</v>
      </c>
      <c r="U9" s="15">
        <v>0.1541228170917</v>
      </c>
      <c r="W9" s="15">
        <v>0</v>
      </c>
      <c r="X9" s="15">
        <v>0</v>
      </c>
      <c r="Y9" s="15">
        <v>0.18796329817929999</v>
      </c>
      <c r="Z9" s="15">
        <v>0</v>
      </c>
      <c r="AA9" s="15">
        <v>0.23261461154079999</v>
      </c>
      <c r="AB9" s="15">
        <v>0.53864854186300004</v>
      </c>
    </row>
    <row r="10" spans="2:28" ht="29" x14ac:dyDescent="0.35">
      <c r="B10" s="7" t="s">
        <v>74</v>
      </c>
      <c r="C10" s="15">
        <v>0.1648319160185</v>
      </c>
      <c r="D10" s="15">
        <v>0.26244916433600002</v>
      </c>
      <c r="E10" s="15">
        <v>0</v>
      </c>
      <c r="F10" s="15">
        <v>4.6133865491390001E-2</v>
      </c>
      <c r="G10" s="15">
        <v>0.23486773005600001</v>
      </c>
      <c r="I10" s="15">
        <v>0.33420225859449998</v>
      </c>
      <c r="J10" s="15">
        <v>0.28654496484089997</v>
      </c>
      <c r="K10" s="15">
        <v>0.1040981684819</v>
      </c>
      <c r="L10" s="15">
        <v>0.1547016796215</v>
      </c>
      <c r="M10" s="15">
        <v>0</v>
      </c>
      <c r="N10" s="15">
        <v>0.28465935031810002</v>
      </c>
      <c r="O10" s="15">
        <v>0.14880388704700001</v>
      </c>
      <c r="Q10" s="15">
        <v>0</v>
      </c>
      <c r="R10" s="15">
        <v>0</v>
      </c>
      <c r="S10" s="15">
        <v>0.1645650668394</v>
      </c>
      <c r="T10" s="15">
        <v>0.5</v>
      </c>
      <c r="U10" s="15">
        <v>0.26956285504880001</v>
      </c>
      <c r="W10" s="15">
        <v>0.2314714319659</v>
      </c>
      <c r="X10" s="15">
        <v>0.1998555352485</v>
      </c>
      <c r="Y10" s="15">
        <v>0.18796329817929999</v>
      </c>
      <c r="Z10" s="15">
        <v>0</v>
      </c>
      <c r="AA10" s="15">
        <v>0.20020176675740001</v>
      </c>
      <c r="AB10" s="15">
        <v>0</v>
      </c>
    </row>
    <row r="11" spans="2:28" x14ac:dyDescent="0.35">
      <c r="B11" s="7" t="s">
        <v>75</v>
      </c>
      <c r="C11" s="15">
        <v>0.82252220186839997</v>
      </c>
      <c r="D11" s="15">
        <v>0.43817144366810001</v>
      </c>
      <c r="E11" s="15">
        <v>0.81126329131270003</v>
      </c>
      <c r="F11" s="15">
        <v>0.9463816696074</v>
      </c>
      <c r="G11" s="15">
        <v>0.83506853168509998</v>
      </c>
      <c r="I11" s="15">
        <v>0.44127193132260001</v>
      </c>
      <c r="J11" s="15">
        <v>0.86696152107739999</v>
      </c>
      <c r="K11" s="15">
        <v>0.82601221781559997</v>
      </c>
      <c r="L11" s="15">
        <v>0.84529832037849995</v>
      </c>
      <c r="M11" s="15">
        <v>0.78390810172710002</v>
      </c>
      <c r="N11" s="15">
        <v>0.8743185782374</v>
      </c>
      <c r="O11" s="15">
        <v>0.83482356909870004</v>
      </c>
      <c r="Q11" s="15">
        <v>1</v>
      </c>
      <c r="R11" s="15">
        <v>0.69492474224330003</v>
      </c>
      <c r="S11" s="15">
        <v>0.91771746658029996</v>
      </c>
      <c r="T11" s="15">
        <v>1</v>
      </c>
      <c r="U11" s="15">
        <v>0.61499710699419996</v>
      </c>
      <c r="W11" s="15">
        <v>1</v>
      </c>
      <c r="X11" s="15">
        <v>0.80014446475150003</v>
      </c>
      <c r="Y11" s="15">
        <v>0.81203670182069998</v>
      </c>
      <c r="Z11" s="15">
        <v>1</v>
      </c>
      <c r="AA11" s="15">
        <v>0.6672845050806</v>
      </c>
      <c r="AB11" s="15">
        <v>0.69202718720559997</v>
      </c>
    </row>
    <row r="12" spans="2:28" x14ac:dyDescent="0.35">
      <c r="B12" s="16" t="s">
        <v>61</v>
      </c>
      <c r="C12" s="17">
        <v>3.3451171944810003E-2</v>
      </c>
      <c r="D12" s="17">
        <v>0</v>
      </c>
      <c r="E12" s="17">
        <v>0.11723493147359999</v>
      </c>
      <c r="F12" s="17">
        <v>0</v>
      </c>
      <c r="G12" s="17">
        <v>2.312973691228E-2</v>
      </c>
      <c r="H12" s="13"/>
      <c r="I12" s="17">
        <v>0</v>
      </c>
      <c r="J12" s="17">
        <v>0</v>
      </c>
      <c r="K12" s="17">
        <v>8.4828850705139999E-2</v>
      </c>
      <c r="L12" s="17">
        <v>0</v>
      </c>
      <c r="M12" s="17">
        <v>0</v>
      </c>
      <c r="N12" s="17">
        <v>0</v>
      </c>
      <c r="O12" s="17">
        <v>4.952473587905E-2</v>
      </c>
      <c r="P12" s="13"/>
      <c r="Q12" s="17">
        <v>0</v>
      </c>
      <c r="R12" s="17">
        <v>0.30507525775670002</v>
      </c>
      <c r="S12" s="17">
        <v>0</v>
      </c>
      <c r="T12" s="17">
        <v>0</v>
      </c>
      <c r="U12" s="17">
        <v>0.11544003795710001</v>
      </c>
      <c r="V12" s="13"/>
      <c r="W12" s="17">
        <v>0</v>
      </c>
      <c r="X12" s="17">
        <v>0</v>
      </c>
      <c r="Y12" s="17">
        <v>0</v>
      </c>
      <c r="Z12" s="17">
        <v>0</v>
      </c>
      <c r="AA12" s="17">
        <v>0</v>
      </c>
      <c r="AB12" s="17">
        <v>0</v>
      </c>
    </row>
    <row r="13" spans="2:28" ht="29"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81</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57</v>
      </c>
      <c r="D7" s="11">
        <v>1</v>
      </c>
      <c r="E7" s="11">
        <v>7</v>
      </c>
      <c r="F7" s="11">
        <v>13</v>
      </c>
      <c r="G7" s="11">
        <v>36</v>
      </c>
      <c r="H7" s="8"/>
      <c r="I7" s="11">
        <v>2</v>
      </c>
      <c r="J7" s="11">
        <v>10</v>
      </c>
      <c r="K7" s="11">
        <v>12</v>
      </c>
      <c r="L7" s="11">
        <v>8</v>
      </c>
      <c r="M7" s="11">
        <v>3</v>
      </c>
      <c r="N7" s="11">
        <v>9</v>
      </c>
      <c r="O7" s="11">
        <v>13</v>
      </c>
      <c r="P7" s="8"/>
      <c r="Q7" s="11">
        <v>3</v>
      </c>
      <c r="R7" s="11">
        <v>5</v>
      </c>
      <c r="S7" s="11">
        <v>15</v>
      </c>
      <c r="T7" s="11">
        <v>2</v>
      </c>
      <c r="U7" s="11">
        <v>7</v>
      </c>
      <c r="V7" s="11">
        <v>1</v>
      </c>
      <c r="W7" s="11">
        <v>2</v>
      </c>
      <c r="X7" s="11">
        <v>5</v>
      </c>
      <c r="Y7" s="11">
        <v>3</v>
      </c>
      <c r="Z7" s="11">
        <v>2</v>
      </c>
      <c r="AA7" s="11">
        <v>10</v>
      </c>
      <c r="AB7" s="11">
        <v>2</v>
      </c>
    </row>
    <row r="8" spans="2:28" ht="14.5" customHeight="1" x14ac:dyDescent="0.35">
      <c r="B8" s="12" t="s">
        <v>43</v>
      </c>
      <c r="C8" s="12">
        <v>57</v>
      </c>
      <c r="D8" s="12">
        <v>1</v>
      </c>
      <c r="E8" s="12">
        <v>7</v>
      </c>
      <c r="F8" s="12">
        <v>13</v>
      </c>
      <c r="G8" s="12">
        <v>36</v>
      </c>
      <c r="H8" s="13"/>
      <c r="I8" s="12">
        <v>2</v>
      </c>
      <c r="J8" s="12">
        <v>10</v>
      </c>
      <c r="K8" s="12">
        <v>12</v>
      </c>
      <c r="L8" s="12">
        <v>8</v>
      </c>
      <c r="M8" s="12">
        <v>3</v>
      </c>
      <c r="N8" s="12">
        <v>9</v>
      </c>
      <c r="O8" s="12">
        <v>13</v>
      </c>
      <c r="P8" s="13"/>
      <c r="Q8" s="12">
        <v>3</v>
      </c>
      <c r="R8" s="12">
        <v>5</v>
      </c>
      <c r="S8" s="12">
        <v>15</v>
      </c>
      <c r="T8" s="12">
        <v>2</v>
      </c>
      <c r="U8" s="12">
        <v>7</v>
      </c>
      <c r="V8" s="12">
        <v>1</v>
      </c>
      <c r="W8" s="12">
        <v>2</v>
      </c>
      <c r="X8" s="12">
        <v>5</v>
      </c>
      <c r="Y8" s="12">
        <v>3</v>
      </c>
      <c r="Z8" s="12">
        <v>2</v>
      </c>
      <c r="AA8" s="12">
        <v>10</v>
      </c>
      <c r="AB8" s="12">
        <v>2</v>
      </c>
    </row>
    <row r="9" spans="2:28" x14ac:dyDescent="0.35">
      <c r="B9" s="7" t="s">
        <v>73</v>
      </c>
      <c r="C9" s="15">
        <v>0.16721842519710001</v>
      </c>
      <c r="D9" s="15">
        <v>0</v>
      </c>
      <c r="E9" s="15">
        <v>0.2826424892835</v>
      </c>
      <c r="F9" s="15">
        <v>0.14384235828649999</v>
      </c>
      <c r="G9" s="15">
        <v>0.15370632205750001</v>
      </c>
      <c r="I9" s="15">
        <v>0</v>
      </c>
      <c r="J9" s="15">
        <v>0.18902082298510001</v>
      </c>
      <c r="K9" s="15">
        <v>0.1524947488383</v>
      </c>
      <c r="L9" s="15">
        <v>0.1723501334791</v>
      </c>
      <c r="M9" s="15">
        <v>0</v>
      </c>
      <c r="N9" s="15">
        <v>0.10708925336650001</v>
      </c>
      <c r="O9" s="15">
        <v>0.2490636686346</v>
      </c>
      <c r="Q9" s="15">
        <v>0</v>
      </c>
      <c r="R9" s="15">
        <v>0.43581403847060002</v>
      </c>
      <c r="S9" s="15">
        <v>0.13323702349899999</v>
      </c>
      <c r="T9" s="15">
        <v>0</v>
      </c>
      <c r="U9" s="15">
        <v>0.13069814845739999</v>
      </c>
      <c r="V9" s="15">
        <v>0</v>
      </c>
      <c r="W9" s="15">
        <v>0</v>
      </c>
      <c r="X9" s="15">
        <v>0</v>
      </c>
      <c r="Y9" s="15">
        <v>0.33293223550540002</v>
      </c>
      <c r="Z9" s="15">
        <v>0.43188461065270001</v>
      </c>
      <c r="AA9" s="15">
        <v>0.2940667788336</v>
      </c>
      <c r="AB9" s="15">
        <v>0</v>
      </c>
    </row>
    <row r="10" spans="2:28" ht="29" x14ac:dyDescent="0.35">
      <c r="B10" s="7" t="s">
        <v>74</v>
      </c>
      <c r="C10" s="15">
        <v>0.2197379601303</v>
      </c>
      <c r="D10" s="15">
        <v>0</v>
      </c>
      <c r="E10" s="15">
        <v>0.10707742251330001</v>
      </c>
      <c r="F10" s="15">
        <v>0.44198798019879998</v>
      </c>
      <c r="G10" s="15">
        <v>0.1747444981872</v>
      </c>
      <c r="I10" s="15">
        <v>0</v>
      </c>
      <c r="J10" s="15">
        <v>0.31536996531270001</v>
      </c>
      <c r="K10" s="15">
        <v>0.24921260168510001</v>
      </c>
      <c r="L10" s="15">
        <v>0.1878997774634</v>
      </c>
      <c r="M10" s="15">
        <v>0.32045326380470002</v>
      </c>
      <c r="N10" s="15">
        <v>0.1211940957185</v>
      </c>
      <c r="O10" s="15">
        <v>0.2076813435439</v>
      </c>
      <c r="Q10" s="15">
        <v>0.33333333333330001</v>
      </c>
      <c r="R10" s="15">
        <v>0.18783569341270001</v>
      </c>
      <c r="S10" s="15">
        <v>0.20033708442010001</v>
      </c>
      <c r="T10" s="15">
        <v>1</v>
      </c>
      <c r="U10" s="15">
        <v>0.39303919156139999</v>
      </c>
      <c r="V10" s="15">
        <v>0</v>
      </c>
      <c r="W10" s="15">
        <v>0.5</v>
      </c>
      <c r="X10" s="15">
        <v>0</v>
      </c>
      <c r="Y10" s="15">
        <v>0.33413552898929999</v>
      </c>
      <c r="Z10" s="15">
        <v>0</v>
      </c>
      <c r="AA10" s="15">
        <v>0.1168009788641</v>
      </c>
      <c r="AB10" s="15">
        <v>0.5</v>
      </c>
    </row>
    <row r="11" spans="2:28" x14ac:dyDescent="0.35">
      <c r="B11" s="7" t="s">
        <v>75</v>
      </c>
      <c r="C11" s="15">
        <v>0.74621120074890002</v>
      </c>
      <c r="D11" s="15">
        <v>1</v>
      </c>
      <c r="E11" s="15">
        <v>0.7173575107165</v>
      </c>
      <c r="F11" s="15">
        <v>0.45981016334989999</v>
      </c>
      <c r="G11" s="15">
        <v>0.84316235497500003</v>
      </c>
      <c r="I11" s="15">
        <v>1</v>
      </c>
      <c r="J11" s="15">
        <v>0.74846010058349999</v>
      </c>
      <c r="K11" s="15">
        <v>0.65440032456819996</v>
      </c>
      <c r="L11" s="15">
        <v>0.70825825648450003</v>
      </c>
      <c r="M11" s="15">
        <v>0.67954673619530004</v>
      </c>
      <c r="N11" s="15">
        <v>1</v>
      </c>
      <c r="O11" s="15">
        <v>0.68179814365860003</v>
      </c>
      <c r="Q11" s="15">
        <v>0.66666666666670005</v>
      </c>
      <c r="R11" s="15">
        <v>0.75202165494219997</v>
      </c>
      <c r="S11" s="15">
        <v>0.79966291557989999</v>
      </c>
      <c r="T11" s="15">
        <v>1</v>
      </c>
      <c r="U11" s="15">
        <v>0.60696080843860001</v>
      </c>
      <c r="V11" s="15">
        <v>1</v>
      </c>
      <c r="W11" s="15">
        <v>0.5</v>
      </c>
      <c r="X11" s="15">
        <v>1</v>
      </c>
      <c r="Y11" s="15">
        <v>0.33293223550540002</v>
      </c>
      <c r="Z11" s="15">
        <v>0.56811538934729999</v>
      </c>
      <c r="AA11" s="15">
        <v>0.79440624025640005</v>
      </c>
      <c r="AB11" s="15">
        <v>0.5</v>
      </c>
    </row>
    <row r="12" spans="2:28" x14ac:dyDescent="0.35">
      <c r="B12" s="16" t="s">
        <v>61</v>
      </c>
      <c r="C12" s="17">
        <v>0</v>
      </c>
      <c r="D12" s="17">
        <v>0</v>
      </c>
      <c r="E12" s="17">
        <v>0</v>
      </c>
      <c r="F12" s="17">
        <v>0</v>
      </c>
      <c r="G12" s="17">
        <v>0</v>
      </c>
      <c r="H12" s="13"/>
      <c r="I12" s="17">
        <v>0</v>
      </c>
      <c r="J12" s="17">
        <v>0</v>
      </c>
      <c r="K12" s="17">
        <v>0</v>
      </c>
      <c r="L12" s="17">
        <v>0</v>
      </c>
      <c r="M12" s="17">
        <v>0</v>
      </c>
      <c r="N12" s="17">
        <v>0</v>
      </c>
      <c r="O12" s="17">
        <v>0</v>
      </c>
      <c r="P12" s="13"/>
      <c r="Q12" s="17">
        <v>0</v>
      </c>
      <c r="R12" s="17">
        <v>0</v>
      </c>
      <c r="S12" s="17">
        <v>0</v>
      </c>
      <c r="T12" s="17">
        <v>0</v>
      </c>
      <c r="U12" s="17">
        <v>0</v>
      </c>
      <c r="V12" s="17">
        <v>0</v>
      </c>
      <c r="W12" s="17">
        <v>0</v>
      </c>
      <c r="X12" s="17">
        <v>0</v>
      </c>
      <c r="Y12" s="17">
        <v>0</v>
      </c>
      <c r="Z12" s="17">
        <v>0</v>
      </c>
      <c r="AA12" s="17">
        <v>0</v>
      </c>
      <c r="AB12" s="17">
        <v>0</v>
      </c>
    </row>
    <row r="13" spans="2:28" ht="29"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82</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171</v>
      </c>
      <c r="D7" s="11">
        <v>10</v>
      </c>
      <c r="E7" s="11">
        <v>12</v>
      </c>
      <c r="F7" s="11">
        <v>30</v>
      </c>
      <c r="G7" s="11">
        <v>119</v>
      </c>
      <c r="H7" s="8"/>
      <c r="I7" s="11">
        <v>15</v>
      </c>
      <c r="J7" s="11">
        <v>22</v>
      </c>
      <c r="K7" s="11">
        <v>39</v>
      </c>
      <c r="L7" s="11">
        <v>27</v>
      </c>
      <c r="M7" s="11">
        <v>13</v>
      </c>
      <c r="N7" s="11">
        <v>17</v>
      </c>
      <c r="O7" s="11">
        <v>38</v>
      </c>
      <c r="P7" s="8"/>
      <c r="Q7" s="11">
        <v>8</v>
      </c>
      <c r="R7" s="11">
        <v>14</v>
      </c>
      <c r="S7" s="11">
        <v>44</v>
      </c>
      <c r="T7" s="11">
        <v>6</v>
      </c>
      <c r="U7" s="11">
        <v>15</v>
      </c>
      <c r="V7" s="11">
        <v>0</v>
      </c>
      <c r="W7" s="11">
        <v>6</v>
      </c>
      <c r="X7" s="11">
        <v>21</v>
      </c>
      <c r="Y7" s="11">
        <v>16</v>
      </c>
      <c r="Z7" s="11">
        <v>4</v>
      </c>
      <c r="AA7" s="11">
        <v>25</v>
      </c>
      <c r="AB7" s="11">
        <v>12</v>
      </c>
    </row>
    <row r="8" spans="2:28" ht="14.5" customHeight="1" x14ac:dyDescent="0.35">
      <c r="B8" s="12" t="s">
        <v>43</v>
      </c>
      <c r="C8" s="12">
        <v>171</v>
      </c>
      <c r="D8" s="12">
        <v>10</v>
      </c>
      <c r="E8" s="12">
        <v>12</v>
      </c>
      <c r="F8" s="12">
        <v>30</v>
      </c>
      <c r="G8" s="12">
        <v>119</v>
      </c>
      <c r="H8" s="13"/>
      <c r="I8" s="12">
        <v>15</v>
      </c>
      <c r="J8" s="12">
        <v>22</v>
      </c>
      <c r="K8" s="12">
        <v>39</v>
      </c>
      <c r="L8" s="12">
        <v>27</v>
      </c>
      <c r="M8" s="12">
        <v>13</v>
      </c>
      <c r="N8" s="12">
        <v>17</v>
      </c>
      <c r="O8" s="12">
        <v>38</v>
      </c>
      <c r="P8" s="13"/>
      <c r="Q8" s="12">
        <v>8</v>
      </c>
      <c r="R8" s="12">
        <v>14</v>
      </c>
      <c r="S8" s="12">
        <v>44</v>
      </c>
      <c r="T8" s="12">
        <v>6</v>
      </c>
      <c r="U8" s="12">
        <v>15</v>
      </c>
      <c r="V8" s="12">
        <v>0</v>
      </c>
      <c r="W8" s="12">
        <v>6</v>
      </c>
      <c r="X8" s="12">
        <v>21</v>
      </c>
      <c r="Y8" s="12">
        <v>16</v>
      </c>
      <c r="Z8" s="12">
        <v>4</v>
      </c>
      <c r="AA8" s="12">
        <v>25</v>
      </c>
      <c r="AB8" s="12">
        <v>12</v>
      </c>
    </row>
    <row r="9" spans="2:28" x14ac:dyDescent="0.35">
      <c r="B9" s="7" t="s">
        <v>73</v>
      </c>
      <c r="C9" s="15">
        <v>9.3693755562540004E-2</v>
      </c>
      <c r="D9" s="15">
        <v>0.1094343101411</v>
      </c>
      <c r="E9" s="15">
        <v>0.18734328938030001</v>
      </c>
      <c r="F9" s="15">
        <v>7.2529392663410006E-2</v>
      </c>
      <c r="G9" s="15">
        <v>8.4272911772360001E-2</v>
      </c>
      <c r="I9" s="15">
        <v>0</v>
      </c>
      <c r="J9" s="15">
        <v>0.19096195067720001</v>
      </c>
      <c r="K9" s="15">
        <v>1.9358740475720001E-2</v>
      </c>
      <c r="L9" s="15">
        <v>7.0954115440910001E-2</v>
      </c>
      <c r="M9" s="15">
        <v>0</v>
      </c>
      <c r="N9" s="15">
        <v>0.173875973105</v>
      </c>
      <c r="O9" s="15">
        <v>0.16785262840679999</v>
      </c>
      <c r="Q9" s="15">
        <v>0</v>
      </c>
      <c r="R9" s="15">
        <v>0.22745701460689999</v>
      </c>
      <c r="S9" s="15">
        <v>0.1173704193219</v>
      </c>
      <c r="T9" s="15">
        <v>0</v>
      </c>
      <c r="U9" s="15">
        <v>6.3892791777069996E-2</v>
      </c>
      <c r="W9" s="15">
        <v>0.16656633184360001</v>
      </c>
      <c r="X9" s="15">
        <v>4.4326147282200003E-2</v>
      </c>
      <c r="Y9" s="15">
        <v>5.8767831039100001E-2</v>
      </c>
      <c r="Z9" s="15">
        <v>0</v>
      </c>
      <c r="AA9" s="15">
        <v>0.13504307783300001</v>
      </c>
      <c r="AB9" s="15">
        <v>8.3308242074969993E-2</v>
      </c>
    </row>
    <row r="10" spans="2:28" ht="29" x14ac:dyDescent="0.35">
      <c r="B10" s="7" t="s">
        <v>74</v>
      </c>
      <c r="C10" s="15">
        <v>0.19910738319900001</v>
      </c>
      <c r="D10" s="15">
        <v>6.6744165453910001E-2</v>
      </c>
      <c r="E10" s="15">
        <v>8.009701788036E-2</v>
      </c>
      <c r="F10" s="15">
        <v>0.23980094799650001</v>
      </c>
      <c r="G10" s="15">
        <v>0.2202270653525</v>
      </c>
      <c r="I10" s="15">
        <v>0.27780183291330002</v>
      </c>
      <c r="J10" s="15">
        <v>0.11429849264149999</v>
      </c>
      <c r="K10" s="15">
        <v>0.21951661294970001</v>
      </c>
      <c r="L10" s="15">
        <v>0.15559946371630001</v>
      </c>
      <c r="M10" s="15">
        <v>0.17201819838349999</v>
      </c>
      <c r="N10" s="15">
        <v>0.17256276684479999</v>
      </c>
      <c r="O10" s="15">
        <v>0.24354149523079999</v>
      </c>
      <c r="Q10" s="15">
        <v>0.1248871572902</v>
      </c>
      <c r="R10" s="15">
        <v>0.136402332953</v>
      </c>
      <c r="S10" s="15">
        <v>0.1987911842566</v>
      </c>
      <c r="T10" s="15">
        <v>0.50030100446930004</v>
      </c>
      <c r="U10" s="15">
        <v>0.2121360521905</v>
      </c>
      <c r="W10" s="15">
        <v>0.16656633184360001</v>
      </c>
      <c r="X10" s="15">
        <v>0.1768257053266</v>
      </c>
      <c r="Y10" s="15">
        <v>0.3530317870836</v>
      </c>
      <c r="Z10" s="15">
        <v>0</v>
      </c>
      <c r="AA10" s="15">
        <v>0.19771379095860001</v>
      </c>
      <c r="AB10" s="15">
        <v>0.16661648414989999</v>
      </c>
    </row>
    <row r="11" spans="2:28" x14ac:dyDescent="0.35">
      <c r="B11" s="7" t="s">
        <v>75</v>
      </c>
      <c r="C11" s="15">
        <v>0.84025062272350004</v>
      </c>
      <c r="D11" s="15">
        <v>0.82382152440500001</v>
      </c>
      <c r="E11" s="15">
        <v>0.78617717641189999</v>
      </c>
      <c r="F11" s="15">
        <v>0.74136453230629995</v>
      </c>
      <c r="G11" s="15">
        <v>0.8737764476255</v>
      </c>
      <c r="I11" s="15">
        <v>0.78448732694849999</v>
      </c>
      <c r="J11" s="15">
        <v>0.85562844587419995</v>
      </c>
      <c r="K11" s="15">
        <v>0.86736954710580005</v>
      </c>
      <c r="L11" s="15">
        <v>0.92405412405910003</v>
      </c>
      <c r="M11" s="15">
        <v>0.89524798775350001</v>
      </c>
      <c r="N11" s="15">
        <v>1</v>
      </c>
      <c r="O11" s="15">
        <v>0.68256971683680001</v>
      </c>
      <c r="Q11" s="15">
        <v>0.87511284270980005</v>
      </c>
      <c r="R11" s="15">
        <v>0.84074415186960005</v>
      </c>
      <c r="S11" s="15">
        <v>0.86040878012919997</v>
      </c>
      <c r="T11" s="15">
        <v>0.83343366815639996</v>
      </c>
      <c r="U11" s="15">
        <v>0.85175673958660003</v>
      </c>
      <c r="W11" s="15">
        <v>0.83343366815639996</v>
      </c>
      <c r="X11" s="15">
        <v>0.82301466673940005</v>
      </c>
      <c r="Y11" s="15">
        <v>0.70573604395550005</v>
      </c>
      <c r="Z11" s="15">
        <v>1</v>
      </c>
      <c r="AA11" s="15">
        <v>0.82734552714679999</v>
      </c>
      <c r="AB11" s="15">
        <v>0.91669175792500002</v>
      </c>
    </row>
    <row r="12" spans="2:28" x14ac:dyDescent="0.35">
      <c r="B12" s="16" t="s">
        <v>61</v>
      </c>
      <c r="C12" s="17">
        <v>0</v>
      </c>
      <c r="D12" s="17">
        <v>0</v>
      </c>
      <c r="E12" s="17">
        <v>0</v>
      </c>
      <c r="F12" s="17">
        <v>0</v>
      </c>
      <c r="G12" s="17">
        <v>0</v>
      </c>
      <c r="H12" s="13"/>
      <c r="I12" s="17">
        <v>0</v>
      </c>
      <c r="J12" s="17">
        <v>0</v>
      </c>
      <c r="K12" s="17">
        <v>0</v>
      </c>
      <c r="L12" s="17">
        <v>0</v>
      </c>
      <c r="M12" s="17">
        <v>0</v>
      </c>
      <c r="N12" s="17">
        <v>0</v>
      </c>
      <c r="O12" s="17">
        <v>0</v>
      </c>
      <c r="P12" s="13"/>
      <c r="Q12" s="17">
        <v>0</v>
      </c>
      <c r="R12" s="17">
        <v>0</v>
      </c>
      <c r="S12" s="17">
        <v>0</v>
      </c>
      <c r="T12" s="17">
        <v>0</v>
      </c>
      <c r="U12" s="17">
        <v>0</v>
      </c>
      <c r="V12" s="13"/>
      <c r="W12" s="17">
        <v>0</v>
      </c>
      <c r="X12" s="17">
        <v>0</v>
      </c>
      <c r="Y12" s="17">
        <v>0</v>
      </c>
      <c r="Z12" s="17">
        <v>0</v>
      </c>
      <c r="AA12" s="17">
        <v>0</v>
      </c>
      <c r="AB12" s="17">
        <v>0</v>
      </c>
    </row>
    <row r="13" spans="2:28" ht="43.5"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83</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178</v>
      </c>
      <c r="D7" s="11">
        <v>24</v>
      </c>
      <c r="E7" s="11">
        <v>21</v>
      </c>
      <c r="F7" s="11">
        <v>29</v>
      </c>
      <c r="G7" s="11">
        <v>104</v>
      </c>
      <c r="H7" s="8"/>
      <c r="I7" s="11">
        <v>10</v>
      </c>
      <c r="J7" s="11">
        <v>18</v>
      </c>
      <c r="K7" s="11">
        <v>39</v>
      </c>
      <c r="L7" s="11">
        <v>17</v>
      </c>
      <c r="M7" s="11">
        <v>13</v>
      </c>
      <c r="N7" s="11">
        <v>21</v>
      </c>
      <c r="O7" s="11">
        <v>60</v>
      </c>
      <c r="P7" s="8"/>
      <c r="Q7" s="11">
        <v>8</v>
      </c>
      <c r="R7" s="11">
        <v>11</v>
      </c>
      <c r="S7" s="11">
        <v>43</v>
      </c>
      <c r="T7" s="11">
        <v>6</v>
      </c>
      <c r="U7" s="11">
        <v>18</v>
      </c>
      <c r="V7" s="11">
        <v>2</v>
      </c>
      <c r="W7" s="11">
        <v>10</v>
      </c>
      <c r="X7" s="11">
        <v>20</v>
      </c>
      <c r="Y7" s="11">
        <v>10</v>
      </c>
      <c r="Z7" s="11">
        <v>14</v>
      </c>
      <c r="AA7" s="11">
        <v>25</v>
      </c>
      <c r="AB7" s="11">
        <v>11</v>
      </c>
    </row>
    <row r="8" spans="2:28" ht="14.5" customHeight="1" x14ac:dyDescent="0.35">
      <c r="B8" s="12" t="s">
        <v>43</v>
      </c>
      <c r="C8" s="12">
        <v>178</v>
      </c>
      <c r="D8" s="12">
        <v>24</v>
      </c>
      <c r="E8" s="12">
        <v>21</v>
      </c>
      <c r="F8" s="12">
        <v>29</v>
      </c>
      <c r="G8" s="12">
        <v>104</v>
      </c>
      <c r="H8" s="13"/>
      <c r="I8" s="12">
        <v>10</v>
      </c>
      <c r="J8" s="12">
        <v>18</v>
      </c>
      <c r="K8" s="12">
        <v>39</v>
      </c>
      <c r="L8" s="12">
        <v>17</v>
      </c>
      <c r="M8" s="12">
        <v>13</v>
      </c>
      <c r="N8" s="12">
        <v>21</v>
      </c>
      <c r="O8" s="12">
        <v>60</v>
      </c>
      <c r="P8" s="13"/>
      <c r="Q8" s="12">
        <v>8</v>
      </c>
      <c r="R8" s="12">
        <v>11</v>
      </c>
      <c r="S8" s="12">
        <v>43</v>
      </c>
      <c r="T8" s="12">
        <v>6</v>
      </c>
      <c r="U8" s="12">
        <v>18</v>
      </c>
      <c r="V8" s="12">
        <v>2</v>
      </c>
      <c r="W8" s="12">
        <v>10</v>
      </c>
      <c r="X8" s="12">
        <v>20</v>
      </c>
      <c r="Y8" s="12">
        <v>10</v>
      </c>
      <c r="Z8" s="12">
        <v>14</v>
      </c>
      <c r="AA8" s="12">
        <v>25</v>
      </c>
      <c r="AB8" s="12">
        <v>11</v>
      </c>
    </row>
    <row r="9" spans="2:28" x14ac:dyDescent="0.35">
      <c r="B9" s="7" t="s">
        <v>73</v>
      </c>
      <c r="C9" s="15">
        <v>0.18906133896409999</v>
      </c>
      <c r="D9" s="15">
        <v>0.39198033623</v>
      </c>
      <c r="E9" s="15">
        <v>5.3346545560539999E-2</v>
      </c>
      <c r="F9" s="15">
        <v>5.0412279296450001E-2</v>
      </c>
      <c r="G9" s="15">
        <v>0.20051971321000001</v>
      </c>
      <c r="I9" s="15">
        <v>0.38792147085099998</v>
      </c>
      <c r="J9" s="15">
        <v>0.32284491063280002</v>
      </c>
      <c r="K9" s="15">
        <v>7.5801339530039993E-2</v>
      </c>
      <c r="L9" s="15">
        <v>0.20982146367439999</v>
      </c>
      <c r="M9" s="15">
        <v>0.1983160520435</v>
      </c>
      <c r="N9" s="15">
        <v>0.18369064998099999</v>
      </c>
      <c r="O9" s="15">
        <v>0.18244521696880001</v>
      </c>
      <c r="Q9" s="15">
        <v>0.39341318404350001</v>
      </c>
      <c r="R9" s="15">
        <v>0.36143876335800001</v>
      </c>
      <c r="S9" s="15">
        <v>0.1853072203278</v>
      </c>
      <c r="T9" s="15">
        <v>0.15009367764619999</v>
      </c>
      <c r="U9" s="15">
        <v>0.23781375700810001</v>
      </c>
      <c r="V9" s="15">
        <v>0</v>
      </c>
      <c r="W9" s="15">
        <v>0.21239710325210001</v>
      </c>
      <c r="X9" s="15">
        <v>0.15189536548150001</v>
      </c>
      <c r="Y9" s="15">
        <v>9.3623997138600007E-2</v>
      </c>
      <c r="Z9" s="15">
        <v>0</v>
      </c>
      <c r="AA9" s="15">
        <v>0.2050663113166</v>
      </c>
      <c r="AB9" s="15">
        <v>0.29329792812459998</v>
      </c>
    </row>
    <row r="10" spans="2:28" ht="29" x14ac:dyDescent="0.35">
      <c r="B10" s="7" t="s">
        <v>74</v>
      </c>
      <c r="C10" s="15">
        <v>0.17742655375989999</v>
      </c>
      <c r="D10" s="15">
        <v>4.080614787576E-2</v>
      </c>
      <c r="E10" s="15">
        <v>0.16475819582609999</v>
      </c>
      <c r="F10" s="15">
        <v>0.1394408109434</v>
      </c>
      <c r="G10" s="15">
        <v>0.2330963333228</v>
      </c>
      <c r="I10" s="15">
        <v>0.18922964025729999</v>
      </c>
      <c r="J10" s="15">
        <v>0.18666047175950001</v>
      </c>
      <c r="K10" s="15">
        <v>0.1793320415688</v>
      </c>
      <c r="L10" s="15">
        <v>8.978415559083E-2</v>
      </c>
      <c r="M10" s="15">
        <v>8.000592786355E-2</v>
      </c>
      <c r="N10" s="15">
        <v>4.6936583762689998E-2</v>
      </c>
      <c r="O10" s="15">
        <v>0.2552827974229</v>
      </c>
      <c r="Q10" s="15">
        <v>0.24870509728910001</v>
      </c>
      <c r="R10" s="15">
        <v>0.27682113636220002</v>
      </c>
      <c r="S10" s="15">
        <v>0.17793779565279999</v>
      </c>
      <c r="T10" s="15">
        <v>0.15063615063329999</v>
      </c>
      <c r="U10" s="15">
        <v>0.22075039522580001</v>
      </c>
      <c r="V10" s="15">
        <v>0.42824905507159999</v>
      </c>
      <c r="W10" s="15">
        <v>9.0958858767659995E-2</v>
      </c>
      <c r="X10" s="15">
        <v>0.19671269057579999</v>
      </c>
      <c r="Y10" s="15">
        <v>0.18758637288300001</v>
      </c>
      <c r="Z10" s="15">
        <v>6.533174249234E-2</v>
      </c>
      <c r="AA10" s="15">
        <v>0</v>
      </c>
      <c r="AB10" s="15">
        <v>0.26501327695330001</v>
      </c>
    </row>
    <row r="11" spans="2:28" x14ac:dyDescent="0.35">
      <c r="B11" s="7" t="s">
        <v>75</v>
      </c>
      <c r="C11" s="15">
        <v>0.79464905506060002</v>
      </c>
      <c r="D11" s="15">
        <v>0.70978072001519998</v>
      </c>
      <c r="E11" s="15">
        <v>0.88657045781999999</v>
      </c>
      <c r="F11" s="15">
        <v>0.86458500888470002</v>
      </c>
      <c r="G11" s="15">
        <v>0.77728233878630004</v>
      </c>
      <c r="I11" s="15">
        <v>0.58080171443759998</v>
      </c>
      <c r="J11" s="15">
        <v>0.73120845155629999</v>
      </c>
      <c r="K11" s="15">
        <v>0.89994524513999996</v>
      </c>
      <c r="L11" s="15">
        <v>0.95852142093850001</v>
      </c>
      <c r="M11" s="15">
        <v>0.8016839479565</v>
      </c>
      <c r="N11" s="15">
        <v>0.91641777405500002</v>
      </c>
      <c r="O11" s="15">
        <v>0.70977711000919996</v>
      </c>
      <c r="Q11" s="15">
        <v>0.2147710302661</v>
      </c>
      <c r="R11" s="15">
        <v>0.72193638689329998</v>
      </c>
      <c r="S11" s="15">
        <v>0.86660691741100004</v>
      </c>
      <c r="T11" s="15">
        <v>1</v>
      </c>
      <c r="U11" s="15">
        <v>0.67740608805250002</v>
      </c>
      <c r="V11" s="15">
        <v>0.57175094492839995</v>
      </c>
      <c r="W11" s="15">
        <v>0.78760289674789996</v>
      </c>
      <c r="X11" s="15">
        <v>0.80312287894599999</v>
      </c>
      <c r="Y11" s="15">
        <v>0.81241362711700005</v>
      </c>
      <c r="Z11" s="15">
        <v>0.9346682575077</v>
      </c>
      <c r="AA11" s="15">
        <v>0.86726519344810005</v>
      </c>
      <c r="AB11" s="15">
        <v>0.91166224101560001</v>
      </c>
    </row>
    <row r="12" spans="2:28" x14ac:dyDescent="0.35">
      <c r="B12" s="16" t="s">
        <v>61</v>
      </c>
      <c r="C12" s="17">
        <v>1.164898891981E-2</v>
      </c>
      <c r="D12" s="17">
        <v>3.941562021035E-2</v>
      </c>
      <c r="E12" s="17">
        <v>0</v>
      </c>
      <c r="F12" s="17">
        <v>0</v>
      </c>
      <c r="G12" s="17">
        <v>9.3857643885740007E-3</v>
      </c>
      <c r="H12" s="13"/>
      <c r="I12" s="17">
        <v>0</v>
      </c>
      <c r="J12" s="17">
        <v>0</v>
      </c>
      <c r="K12" s="17">
        <v>0</v>
      </c>
      <c r="L12" s="17">
        <v>0</v>
      </c>
      <c r="M12" s="17">
        <v>0</v>
      </c>
      <c r="N12" s="17">
        <v>0</v>
      </c>
      <c r="O12" s="17">
        <v>3.176900203487E-2</v>
      </c>
      <c r="P12" s="13"/>
      <c r="Q12" s="17">
        <v>0.14311068840130001</v>
      </c>
      <c r="R12" s="17">
        <v>0</v>
      </c>
      <c r="S12" s="17">
        <v>0</v>
      </c>
      <c r="T12" s="17">
        <v>0</v>
      </c>
      <c r="U12" s="17">
        <v>5.0921758360869998E-2</v>
      </c>
      <c r="V12" s="17">
        <v>0</v>
      </c>
      <c r="W12" s="17">
        <v>0</v>
      </c>
      <c r="X12" s="17">
        <v>0</v>
      </c>
      <c r="Y12" s="17">
        <v>0</v>
      </c>
      <c r="Z12" s="17">
        <v>0</v>
      </c>
      <c r="AA12" s="17">
        <v>0</v>
      </c>
      <c r="AB12" s="17">
        <v>0</v>
      </c>
    </row>
    <row r="13" spans="2:28" ht="43.5"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84</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123</v>
      </c>
      <c r="D7" s="11">
        <v>8</v>
      </c>
      <c r="E7" s="11">
        <v>12</v>
      </c>
      <c r="F7" s="11">
        <v>30</v>
      </c>
      <c r="G7" s="11">
        <v>73</v>
      </c>
      <c r="H7" s="8"/>
      <c r="I7" s="11">
        <v>4</v>
      </c>
      <c r="J7" s="11">
        <v>14</v>
      </c>
      <c r="K7" s="11">
        <v>41</v>
      </c>
      <c r="L7" s="11">
        <v>19</v>
      </c>
      <c r="M7" s="11">
        <v>5</v>
      </c>
      <c r="N7" s="11">
        <v>11</v>
      </c>
      <c r="O7" s="11">
        <v>29</v>
      </c>
      <c r="P7" s="8"/>
      <c r="Q7" s="11">
        <v>8</v>
      </c>
      <c r="R7" s="11">
        <v>11</v>
      </c>
      <c r="S7" s="11">
        <v>32</v>
      </c>
      <c r="T7" s="11">
        <v>7</v>
      </c>
      <c r="U7" s="11">
        <v>15</v>
      </c>
      <c r="V7" s="11">
        <v>1</v>
      </c>
      <c r="W7" s="11">
        <v>8</v>
      </c>
      <c r="X7" s="11">
        <v>9</v>
      </c>
      <c r="Y7" s="11">
        <v>8</v>
      </c>
      <c r="Z7" s="11">
        <v>4</v>
      </c>
      <c r="AA7" s="11">
        <v>11</v>
      </c>
      <c r="AB7" s="11">
        <v>9</v>
      </c>
    </row>
    <row r="8" spans="2:28" ht="14.5" customHeight="1" x14ac:dyDescent="0.35">
      <c r="B8" s="12" t="s">
        <v>43</v>
      </c>
      <c r="C8" s="12">
        <v>123</v>
      </c>
      <c r="D8" s="12">
        <v>8</v>
      </c>
      <c r="E8" s="12">
        <v>12</v>
      </c>
      <c r="F8" s="12">
        <v>30</v>
      </c>
      <c r="G8" s="12">
        <v>73</v>
      </c>
      <c r="H8" s="13"/>
      <c r="I8" s="12">
        <v>4</v>
      </c>
      <c r="J8" s="12">
        <v>14</v>
      </c>
      <c r="K8" s="12">
        <v>41</v>
      </c>
      <c r="L8" s="12">
        <v>19</v>
      </c>
      <c r="M8" s="12">
        <v>5</v>
      </c>
      <c r="N8" s="12">
        <v>11</v>
      </c>
      <c r="O8" s="12">
        <v>29</v>
      </c>
      <c r="P8" s="13"/>
      <c r="Q8" s="12">
        <v>8</v>
      </c>
      <c r="R8" s="12">
        <v>11</v>
      </c>
      <c r="S8" s="12">
        <v>32</v>
      </c>
      <c r="T8" s="12">
        <v>7</v>
      </c>
      <c r="U8" s="12">
        <v>15</v>
      </c>
      <c r="V8" s="12">
        <v>1</v>
      </c>
      <c r="W8" s="12">
        <v>8</v>
      </c>
      <c r="X8" s="12">
        <v>9</v>
      </c>
      <c r="Y8" s="12">
        <v>8</v>
      </c>
      <c r="Z8" s="12">
        <v>4</v>
      </c>
      <c r="AA8" s="12">
        <v>11</v>
      </c>
      <c r="AB8" s="12">
        <v>9</v>
      </c>
    </row>
    <row r="9" spans="2:28" x14ac:dyDescent="0.35">
      <c r="B9" s="7" t="s">
        <v>73</v>
      </c>
      <c r="C9" s="15">
        <v>0.21148673429840001</v>
      </c>
      <c r="D9" s="15">
        <v>0.52262989273869997</v>
      </c>
      <c r="E9" s="15">
        <v>0.32814579052890003</v>
      </c>
      <c r="F9" s="15">
        <v>0.1846501573655</v>
      </c>
      <c r="G9" s="15">
        <v>0.150176964568</v>
      </c>
      <c r="I9" s="15">
        <v>0.58623078045440002</v>
      </c>
      <c r="J9" s="15">
        <v>8.7822411615220003E-2</v>
      </c>
      <c r="K9" s="15">
        <v>0.17197021104970001</v>
      </c>
      <c r="L9" s="15">
        <v>0.1641104778346</v>
      </c>
      <c r="M9" s="15">
        <v>0.22698288330649999</v>
      </c>
      <c r="N9" s="15">
        <v>0.5081617840464</v>
      </c>
      <c r="O9" s="15">
        <v>0.1848352337435</v>
      </c>
      <c r="Q9" s="15">
        <v>0.1199227117992</v>
      </c>
      <c r="R9" s="15">
        <v>0.39916613372229998</v>
      </c>
      <c r="S9" s="15">
        <v>0.19615779140629999</v>
      </c>
      <c r="T9" s="15">
        <v>0</v>
      </c>
      <c r="U9" s="15">
        <v>0.13042363019229999</v>
      </c>
      <c r="V9" s="15">
        <v>0</v>
      </c>
      <c r="W9" s="15">
        <v>0.1199227117992</v>
      </c>
      <c r="X9" s="15">
        <v>0.24904021579169999</v>
      </c>
      <c r="Y9" s="15">
        <v>0.50099240706879999</v>
      </c>
      <c r="Z9" s="15">
        <v>0</v>
      </c>
      <c r="AA9" s="15">
        <v>0.19907516043269999</v>
      </c>
      <c r="AB9" s="15">
        <v>0.2220438849902</v>
      </c>
    </row>
    <row r="10" spans="2:28" ht="29" x14ac:dyDescent="0.35">
      <c r="B10" s="7" t="s">
        <v>74</v>
      </c>
      <c r="C10" s="15">
        <v>0.17687362471439999</v>
      </c>
      <c r="D10" s="15">
        <v>0.1231074519818</v>
      </c>
      <c r="E10" s="15">
        <v>0.13718253419859999</v>
      </c>
      <c r="F10" s="15">
        <v>0.2112090761889</v>
      </c>
      <c r="G10" s="15">
        <v>0.17989236161280001</v>
      </c>
      <c r="I10" s="15">
        <v>0.1697334902805</v>
      </c>
      <c r="J10" s="15">
        <v>0.28414960775179998</v>
      </c>
      <c r="K10" s="15">
        <v>0.15425984484749999</v>
      </c>
      <c r="L10" s="15">
        <v>5.2250256624729999E-2</v>
      </c>
      <c r="M10" s="15">
        <v>0.21892591598219999</v>
      </c>
      <c r="N10" s="15">
        <v>0.50253628341790002</v>
      </c>
      <c r="O10" s="15">
        <v>0.1155021809844</v>
      </c>
      <c r="Q10" s="15">
        <v>0.28003030101050003</v>
      </c>
      <c r="R10" s="15">
        <v>0.37043390374509999</v>
      </c>
      <c r="S10" s="15">
        <v>8.8384596980140007E-2</v>
      </c>
      <c r="T10" s="15">
        <v>0.13696700547160001</v>
      </c>
      <c r="U10" s="15">
        <v>0.39197796196090001</v>
      </c>
      <c r="V10" s="15">
        <v>0</v>
      </c>
      <c r="W10" s="15">
        <v>0.1199227117992</v>
      </c>
      <c r="X10" s="15">
        <v>0</v>
      </c>
      <c r="Y10" s="15">
        <v>0.2147710302661</v>
      </c>
      <c r="Z10" s="15">
        <v>0</v>
      </c>
      <c r="AA10" s="15">
        <v>0.45678923315870001</v>
      </c>
      <c r="AB10" s="15">
        <v>0</v>
      </c>
    </row>
    <row r="11" spans="2:28" x14ac:dyDescent="0.35">
      <c r="B11" s="7" t="s">
        <v>75</v>
      </c>
      <c r="C11" s="15">
        <v>0.79992876852700001</v>
      </c>
      <c r="D11" s="15">
        <v>0.48173115227680002</v>
      </c>
      <c r="E11" s="15">
        <v>0.67185420947109997</v>
      </c>
      <c r="F11" s="15">
        <v>0.87592869482430002</v>
      </c>
      <c r="G11" s="15">
        <v>0.8448115404048</v>
      </c>
      <c r="I11" s="15">
        <v>0.2440357292651</v>
      </c>
      <c r="J11" s="15">
        <v>0.84992565726559999</v>
      </c>
      <c r="K11" s="15">
        <v>0.82121729816980005</v>
      </c>
      <c r="L11" s="15">
        <v>0.94774974337530005</v>
      </c>
      <c r="M11" s="15">
        <v>0.55409120071119999</v>
      </c>
      <c r="N11" s="15">
        <v>0.67510853883489996</v>
      </c>
      <c r="O11" s="15">
        <v>0.82214997774639997</v>
      </c>
      <c r="Q11" s="15">
        <v>0.60004698719030003</v>
      </c>
      <c r="R11" s="15">
        <v>0.68657873242629996</v>
      </c>
      <c r="S11" s="15">
        <v>0.87266110384259998</v>
      </c>
      <c r="T11" s="15">
        <v>1</v>
      </c>
      <c r="U11" s="15">
        <v>0.60849341896179998</v>
      </c>
      <c r="V11" s="15">
        <v>1</v>
      </c>
      <c r="W11" s="15">
        <v>0.7601545764016</v>
      </c>
      <c r="X11" s="15">
        <v>0.85851642084239999</v>
      </c>
      <c r="Y11" s="15">
        <v>0.71377862319730001</v>
      </c>
      <c r="Z11" s="15">
        <v>1</v>
      </c>
      <c r="AA11" s="15">
        <v>0.71481341154900002</v>
      </c>
      <c r="AB11" s="15">
        <v>1</v>
      </c>
    </row>
    <row r="12" spans="2:28" x14ac:dyDescent="0.35">
      <c r="B12" s="16" t="s">
        <v>61</v>
      </c>
      <c r="C12" s="17">
        <v>7.7107815928889999E-3</v>
      </c>
      <c r="D12" s="17">
        <v>0</v>
      </c>
      <c r="E12" s="17">
        <v>0</v>
      </c>
      <c r="F12" s="17">
        <v>0</v>
      </c>
      <c r="G12" s="17">
        <v>1.378845856796E-2</v>
      </c>
      <c r="H12" s="13"/>
      <c r="I12" s="17">
        <v>0</v>
      </c>
      <c r="J12" s="17">
        <v>0</v>
      </c>
      <c r="K12" s="17">
        <v>0</v>
      </c>
      <c r="L12" s="17">
        <v>0</v>
      </c>
      <c r="M12" s="17">
        <v>0</v>
      </c>
      <c r="N12" s="17">
        <v>0</v>
      </c>
      <c r="O12" s="17">
        <v>3.063127498857E-2</v>
      </c>
      <c r="P12" s="13"/>
      <c r="Q12" s="17">
        <v>0</v>
      </c>
      <c r="R12" s="17">
        <v>0</v>
      </c>
      <c r="S12" s="17">
        <v>0</v>
      </c>
      <c r="T12" s="17">
        <v>0</v>
      </c>
      <c r="U12" s="17">
        <v>6.5211815096149997E-2</v>
      </c>
      <c r="V12" s="17">
        <v>0</v>
      </c>
      <c r="W12" s="17">
        <v>0</v>
      </c>
      <c r="X12" s="17">
        <v>0</v>
      </c>
      <c r="Y12" s="17">
        <v>0</v>
      </c>
      <c r="Z12" s="17">
        <v>0</v>
      </c>
      <c r="AA12" s="17">
        <v>0</v>
      </c>
      <c r="AB12" s="17">
        <v>0</v>
      </c>
    </row>
    <row r="13" spans="2:28" ht="29"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85</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233</v>
      </c>
      <c r="D7" s="11">
        <v>23</v>
      </c>
      <c r="E7" s="11">
        <v>22</v>
      </c>
      <c r="F7" s="11">
        <v>51</v>
      </c>
      <c r="G7" s="11">
        <v>137</v>
      </c>
      <c r="H7" s="8"/>
      <c r="I7" s="11">
        <v>14</v>
      </c>
      <c r="J7" s="11">
        <v>28</v>
      </c>
      <c r="K7" s="11">
        <v>53</v>
      </c>
      <c r="L7" s="11">
        <v>30</v>
      </c>
      <c r="M7" s="11">
        <v>15</v>
      </c>
      <c r="N7" s="11">
        <v>26</v>
      </c>
      <c r="O7" s="11">
        <v>67</v>
      </c>
      <c r="P7" s="8"/>
      <c r="Q7" s="11">
        <v>12</v>
      </c>
      <c r="R7" s="11">
        <v>18</v>
      </c>
      <c r="S7" s="11">
        <v>59</v>
      </c>
      <c r="T7" s="11">
        <v>10</v>
      </c>
      <c r="U7" s="11">
        <v>31</v>
      </c>
      <c r="V7" s="11">
        <v>3</v>
      </c>
      <c r="W7" s="11">
        <v>14</v>
      </c>
      <c r="X7" s="11">
        <v>18</v>
      </c>
      <c r="Y7" s="11">
        <v>20</v>
      </c>
      <c r="Z7" s="11">
        <v>5</v>
      </c>
      <c r="AA7" s="11">
        <v>27</v>
      </c>
      <c r="AB7" s="11">
        <v>16</v>
      </c>
    </row>
    <row r="8" spans="2:28" ht="14.5" customHeight="1" x14ac:dyDescent="0.35">
      <c r="B8" s="12" t="s">
        <v>43</v>
      </c>
      <c r="C8" s="12">
        <v>233</v>
      </c>
      <c r="D8" s="12">
        <v>23</v>
      </c>
      <c r="E8" s="12">
        <v>22</v>
      </c>
      <c r="F8" s="12">
        <v>51</v>
      </c>
      <c r="G8" s="12">
        <v>137</v>
      </c>
      <c r="H8" s="13"/>
      <c r="I8" s="12">
        <v>14</v>
      </c>
      <c r="J8" s="12">
        <v>28</v>
      </c>
      <c r="K8" s="12">
        <v>53</v>
      </c>
      <c r="L8" s="12">
        <v>30</v>
      </c>
      <c r="M8" s="12">
        <v>15</v>
      </c>
      <c r="N8" s="12">
        <v>26</v>
      </c>
      <c r="O8" s="12">
        <v>67</v>
      </c>
      <c r="P8" s="13"/>
      <c r="Q8" s="12">
        <v>12</v>
      </c>
      <c r="R8" s="12">
        <v>18</v>
      </c>
      <c r="S8" s="12">
        <v>59</v>
      </c>
      <c r="T8" s="12">
        <v>10</v>
      </c>
      <c r="U8" s="12">
        <v>31</v>
      </c>
      <c r="V8" s="12">
        <v>3</v>
      </c>
      <c r="W8" s="12">
        <v>14</v>
      </c>
      <c r="X8" s="12">
        <v>18</v>
      </c>
      <c r="Y8" s="12">
        <v>20</v>
      </c>
      <c r="Z8" s="12">
        <v>5</v>
      </c>
      <c r="AA8" s="12">
        <v>27</v>
      </c>
      <c r="AB8" s="12">
        <v>16</v>
      </c>
    </row>
    <row r="9" spans="2:28" x14ac:dyDescent="0.35">
      <c r="B9" s="7" t="s">
        <v>73</v>
      </c>
      <c r="C9" s="15">
        <v>0.39050300832059998</v>
      </c>
      <c r="D9" s="15">
        <v>0.55837199949259997</v>
      </c>
      <c r="E9" s="15">
        <v>0.32552938436849999</v>
      </c>
      <c r="F9" s="15">
        <v>0.40620437102410001</v>
      </c>
      <c r="G9" s="15">
        <v>0.36163465771179998</v>
      </c>
      <c r="I9" s="15">
        <v>0.71544725501770001</v>
      </c>
      <c r="J9" s="15">
        <v>0.18696487866479999</v>
      </c>
      <c r="K9" s="15">
        <v>0.38296471167489998</v>
      </c>
      <c r="L9" s="15">
        <v>0.3988447207893</v>
      </c>
      <c r="M9" s="15">
        <v>0.4416766631897</v>
      </c>
      <c r="N9" s="15">
        <v>0.38727985202990001</v>
      </c>
      <c r="O9" s="15">
        <v>0.40010914013120003</v>
      </c>
      <c r="Q9" s="15">
        <v>0.67571390549090005</v>
      </c>
      <c r="R9" s="15">
        <v>0.49177158876830002</v>
      </c>
      <c r="S9" s="15">
        <v>0.33710878180019999</v>
      </c>
      <c r="T9" s="15">
        <v>9.1052346293190006E-2</v>
      </c>
      <c r="U9" s="15">
        <v>0.27016487781269999</v>
      </c>
      <c r="V9" s="15">
        <v>0.29951741497149997</v>
      </c>
      <c r="W9" s="15">
        <v>0.59547454510179998</v>
      </c>
      <c r="X9" s="15">
        <v>0.39688745949409998</v>
      </c>
      <c r="Y9" s="15">
        <v>0.5228458359132</v>
      </c>
      <c r="Z9" s="15">
        <v>0.2004330814294</v>
      </c>
      <c r="AA9" s="15">
        <v>0.39792832787929999</v>
      </c>
      <c r="AB9" s="15">
        <v>0.37952285545460002</v>
      </c>
    </row>
    <row r="10" spans="2:28" ht="29" x14ac:dyDescent="0.35">
      <c r="B10" s="7" t="s">
        <v>74</v>
      </c>
      <c r="C10" s="15">
        <v>0.21256546825059999</v>
      </c>
      <c r="D10" s="15">
        <v>7.6494007483759993E-2</v>
      </c>
      <c r="E10" s="15">
        <v>8.8422770269019998E-2</v>
      </c>
      <c r="F10" s="15">
        <v>0.27897396008960001</v>
      </c>
      <c r="G10" s="15">
        <v>0.24295922032059999</v>
      </c>
      <c r="I10" s="15">
        <v>0.11278802144</v>
      </c>
      <c r="J10" s="15">
        <v>0.20172677072799999</v>
      </c>
      <c r="K10" s="15">
        <v>0.25345845330709998</v>
      </c>
      <c r="L10" s="15">
        <v>0.13768354170979999</v>
      </c>
      <c r="M10" s="15">
        <v>0.15520208275540001</v>
      </c>
      <c r="N10" s="15">
        <v>0.37919597225939999</v>
      </c>
      <c r="O10" s="15">
        <v>0.18974477599549999</v>
      </c>
      <c r="Q10" s="15">
        <v>0.16199667396789999</v>
      </c>
      <c r="R10" s="15">
        <v>0.15797853340109999</v>
      </c>
      <c r="S10" s="15">
        <v>0.2613288850346</v>
      </c>
      <c r="T10" s="15">
        <v>0.33282157956039998</v>
      </c>
      <c r="U10" s="15">
        <v>0.15013170708070001</v>
      </c>
      <c r="V10" s="15">
        <v>0.30059993962760001</v>
      </c>
      <c r="W10" s="15">
        <v>0.12770946197210001</v>
      </c>
      <c r="X10" s="15">
        <v>0.10359208048</v>
      </c>
      <c r="Y10" s="15">
        <v>0.18471112117319999</v>
      </c>
      <c r="Z10" s="15">
        <v>0.40014436047649998</v>
      </c>
      <c r="AA10" s="15">
        <v>0.2606537412037</v>
      </c>
      <c r="AB10" s="15">
        <v>0.32040223049950001</v>
      </c>
    </row>
    <row r="11" spans="2:28" x14ac:dyDescent="0.35">
      <c r="B11" s="7" t="s">
        <v>75</v>
      </c>
      <c r="C11" s="15">
        <v>0.54020345747050003</v>
      </c>
      <c r="D11" s="15">
        <v>0.3651339930236</v>
      </c>
      <c r="E11" s="15">
        <v>0.64787303988470002</v>
      </c>
      <c r="F11" s="15">
        <v>0.45601188809859999</v>
      </c>
      <c r="G11" s="15">
        <v>0.58743942886660006</v>
      </c>
      <c r="I11" s="15">
        <v>0.2822538141539</v>
      </c>
      <c r="J11" s="15">
        <v>0.74630660300020002</v>
      </c>
      <c r="K11" s="15">
        <v>0.60086050517909995</v>
      </c>
      <c r="L11" s="15">
        <v>0.61630880179530001</v>
      </c>
      <c r="M11" s="15">
        <v>0.51509612008429995</v>
      </c>
      <c r="N11" s="15">
        <v>0.442435808697</v>
      </c>
      <c r="O11" s="15">
        <v>0.47253508590710003</v>
      </c>
      <c r="Q11" s="15">
        <v>0.40528443149299997</v>
      </c>
      <c r="R11" s="15">
        <v>0.455568900098</v>
      </c>
      <c r="S11" s="15">
        <v>0.67895911135139997</v>
      </c>
      <c r="T11" s="15">
        <v>0.66717842043959996</v>
      </c>
      <c r="U11" s="15">
        <v>0.60972975652280004</v>
      </c>
      <c r="V11" s="15">
        <v>0.39988264540090002</v>
      </c>
      <c r="W11" s="15">
        <v>0.40452545489820002</v>
      </c>
      <c r="X11" s="15">
        <v>0.60329974327890001</v>
      </c>
      <c r="Y11" s="15">
        <v>0.38471523028639998</v>
      </c>
      <c r="Z11" s="15">
        <v>0.39942255809409999</v>
      </c>
      <c r="AA11" s="15">
        <v>0.49977414282830002</v>
      </c>
      <c r="AB11" s="15">
        <v>0.42032178758139999</v>
      </c>
    </row>
    <row r="12" spans="2:28" x14ac:dyDescent="0.35">
      <c r="B12" s="16" t="s">
        <v>61</v>
      </c>
      <c r="C12" s="17">
        <v>8.624176161604E-3</v>
      </c>
      <c r="D12" s="17">
        <v>0</v>
      </c>
      <c r="E12" s="17">
        <v>0</v>
      </c>
      <c r="F12" s="17">
        <v>0</v>
      </c>
      <c r="G12" s="17">
        <v>1.5513172715309999E-2</v>
      </c>
      <c r="H12" s="13"/>
      <c r="I12" s="17">
        <v>0</v>
      </c>
      <c r="J12" s="17">
        <v>0</v>
      </c>
      <c r="K12" s="17">
        <v>0</v>
      </c>
      <c r="L12" s="17">
        <v>0</v>
      </c>
      <c r="M12" s="17">
        <v>0</v>
      </c>
      <c r="N12" s="17">
        <v>0</v>
      </c>
      <c r="O12" s="17">
        <v>2.9338701654900001E-2</v>
      </c>
      <c r="P12" s="13"/>
      <c r="Q12" s="17">
        <v>0</v>
      </c>
      <c r="R12" s="17">
        <v>0</v>
      </c>
      <c r="S12" s="17">
        <v>0</v>
      </c>
      <c r="T12" s="17">
        <v>0</v>
      </c>
      <c r="U12" s="17">
        <v>3.002634141613E-2</v>
      </c>
      <c r="V12" s="17">
        <v>0</v>
      </c>
      <c r="W12" s="17">
        <v>0</v>
      </c>
      <c r="X12" s="17">
        <v>0</v>
      </c>
      <c r="Y12" s="17">
        <v>0</v>
      </c>
      <c r="Z12" s="17">
        <v>0</v>
      </c>
      <c r="AA12" s="17">
        <v>0</v>
      </c>
      <c r="AB12" s="17">
        <v>6.0014982809180002E-2</v>
      </c>
    </row>
    <row r="13" spans="2:28" ht="43.5"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86</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57</v>
      </c>
      <c r="D7" s="11">
        <v>1</v>
      </c>
      <c r="E7" s="11">
        <v>5</v>
      </c>
      <c r="F7" s="11">
        <v>9</v>
      </c>
      <c r="G7" s="11">
        <v>42</v>
      </c>
      <c r="H7" s="8"/>
      <c r="I7" s="11">
        <v>5</v>
      </c>
      <c r="J7" s="11">
        <v>11</v>
      </c>
      <c r="K7" s="11">
        <v>14</v>
      </c>
      <c r="L7" s="11">
        <v>13</v>
      </c>
      <c r="M7" s="11">
        <v>0</v>
      </c>
      <c r="N7" s="11">
        <v>5</v>
      </c>
      <c r="O7" s="11">
        <v>9</v>
      </c>
      <c r="P7" s="8"/>
      <c r="Q7" s="11">
        <v>2</v>
      </c>
      <c r="R7" s="11">
        <v>2</v>
      </c>
      <c r="S7" s="11">
        <v>15</v>
      </c>
      <c r="T7" s="11">
        <v>4</v>
      </c>
      <c r="U7" s="11">
        <v>12</v>
      </c>
      <c r="V7" s="11">
        <v>0</v>
      </c>
      <c r="W7" s="11">
        <v>5</v>
      </c>
      <c r="X7" s="11">
        <v>7</v>
      </c>
      <c r="Y7" s="11">
        <v>3</v>
      </c>
      <c r="Z7" s="11">
        <v>1</v>
      </c>
      <c r="AA7" s="11">
        <v>4</v>
      </c>
      <c r="AB7" s="11">
        <v>2</v>
      </c>
    </row>
    <row r="8" spans="2:28" ht="14.5" customHeight="1" x14ac:dyDescent="0.35">
      <c r="B8" s="12" t="s">
        <v>43</v>
      </c>
      <c r="C8" s="12">
        <v>57</v>
      </c>
      <c r="D8" s="12">
        <v>1</v>
      </c>
      <c r="E8" s="12">
        <v>5</v>
      </c>
      <c r="F8" s="12">
        <v>9</v>
      </c>
      <c r="G8" s="12">
        <v>42</v>
      </c>
      <c r="H8" s="13"/>
      <c r="I8" s="12">
        <v>5</v>
      </c>
      <c r="J8" s="12">
        <v>11</v>
      </c>
      <c r="K8" s="12">
        <v>14</v>
      </c>
      <c r="L8" s="12">
        <v>13</v>
      </c>
      <c r="M8" s="12">
        <v>0</v>
      </c>
      <c r="N8" s="12">
        <v>5</v>
      </c>
      <c r="O8" s="12">
        <v>9</v>
      </c>
      <c r="P8" s="13"/>
      <c r="Q8" s="12">
        <v>2</v>
      </c>
      <c r="R8" s="12">
        <v>2</v>
      </c>
      <c r="S8" s="12">
        <v>15</v>
      </c>
      <c r="T8" s="12">
        <v>4</v>
      </c>
      <c r="U8" s="12">
        <v>12</v>
      </c>
      <c r="V8" s="12">
        <v>0</v>
      </c>
      <c r="W8" s="12">
        <v>5</v>
      </c>
      <c r="X8" s="12">
        <v>7</v>
      </c>
      <c r="Y8" s="12">
        <v>3</v>
      </c>
      <c r="Z8" s="12">
        <v>1</v>
      </c>
      <c r="AA8" s="12">
        <v>4</v>
      </c>
      <c r="AB8" s="12">
        <v>2</v>
      </c>
    </row>
    <row r="9" spans="2:28" x14ac:dyDescent="0.35">
      <c r="B9" s="7" t="s">
        <v>73</v>
      </c>
      <c r="C9" s="15">
        <v>0.18292986160220001</v>
      </c>
      <c r="D9" s="15">
        <v>0</v>
      </c>
      <c r="E9" s="15">
        <v>0.5923981042052</v>
      </c>
      <c r="F9" s="15">
        <v>0.1140420736934</v>
      </c>
      <c r="G9" s="15">
        <v>0.1399933958432</v>
      </c>
      <c r="I9" s="15">
        <v>0.18792627237619999</v>
      </c>
      <c r="J9" s="15">
        <v>0.17919340128380001</v>
      </c>
      <c r="K9" s="15">
        <v>5.5206131214319998E-2</v>
      </c>
      <c r="L9" s="15">
        <v>0.15963224314810001</v>
      </c>
      <c r="N9" s="15">
        <v>0.40090141766039999</v>
      </c>
      <c r="O9" s="15">
        <v>0.28552095680060002</v>
      </c>
      <c r="Q9" s="15">
        <v>0</v>
      </c>
      <c r="R9" s="15">
        <v>0.49909807252880001</v>
      </c>
      <c r="S9" s="15">
        <v>0.19572770759579999</v>
      </c>
      <c r="T9" s="15">
        <v>0</v>
      </c>
      <c r="U9" s="15">
        <v>0.15823204812870001</v>
      </c>
      <c r="W9" s="15">
        <v>0.4361101054621</v>
      </c>
      <c r="X9" s="15">
        <v>0.18025986978620001</v>
      </c>
      <c r="Y9" s="15">
        <v>0</v>
      </c>
      <c r="Z9" s="15">
        <v>0</v>
      </c>
      <c r="AA9" s="15">
        <v>0.3053302675906</v>
      </c>
      <c r="AB9" s="15">
        <v>0</v>
      </c>
    </row>
    <row r="10" spans="2:28" ht="29" x14ac:dyDescent="0.35">
      <c r="B10" s="7" t="s">
        <v>74</v>
      </c>
      <c r="C10" s="15">
        <v>0.28578429571480002</v>
      </c>
      <c r="D10" s="15">
        <v>1</v>
      </c>
      <c r="E10" s="15">
        <v>0.2974367275582</v>
      </c>
      <c r="F10" s="15">
        <v>0.14202485848470001</v>
      </c>
      <c r="G10" s="15">
        <v>0.2914095049355</v>
      </c>
      <c r="I10" s="15">
        <v>0.37582602631310003</v>
      </c>
      <c r="J10" s="15">
        <v>0.19276238579919999</v>
      </c>
      <c r="K10" s="15">
        <v>0.12616547085739999</v>
      </c>
      <c r="L10" s="15">
        <v>0.1400154817799</v>
      </c>
      <c r="N10" s="15">
        <v>0.4256417028367</v>
      </c>
      <c r="O10" s="15">
        <v>0.66380481665890001</v>
      </c>
      <c r="Q10" s="15">
        <v>0</v>
      </c>
      <c r="R10" s="15">
        <v>0.49909807252880001</v>
      </c>
      <c r="S10" s="15">
        <v>0.19572770759579999</v>
      </c>
      <c r="T10" s="15">
        <v>0.50045137083939994</v>
      </c>
      <c r="U10" s="15">
        <v>0.50030301206549999</v>
      </c>
      <c r="W10" s="15">
        <v>0.37592659635859998</v>
      </c>
      <c r="X10" s="15">
        <v>0.18025986978620001</v>
      </c>
      <c r="Y10" s="15">
        <v>0.33333333333330001</v>
      </c>
      <c r="Z10" s="15">
        <v>0</v>
      </c>
      <c r="AA10" s="15">
        <v>0.2321138385115</v>
      </c>
      <c r="AB10" s="15">
        <v>0</v>
      </c>
    </row>
    <row r="11" spans="2:28" x14ac:dyDescent="0.35">
      <c r="B11" s="7" t="s">
        <v>75</v>
      </c>
      <c r="C11" s="15">
        <v>0.77636688154019995</v>
      </c>
      <c r="D11" s="15">
        <v>0</v>
      </c>
      <c r="E11" s="15">
        <v>0.4076018957948</v>
      </c>
      <c r="F11" s="15">
        <v>0.88595792630659997</v>
      </c>
      <c r="G11" s="15">
        <v>0.83500036378770004</v>
      </c>
      <c r="I11" s="15">
        <v>0.62417397368689997</v>
      </c>
      <c r="J11" s="15">
        <v>0.73124620082680003</v>
      </c>
      <c r="K11" s="15">
        <v>0.94479386878570004</v>
      </c>
      <c r="L11" s="15">
        <v>0.91911676844269996</v>
      </c>
      <c r="N11" s="15">
        <v>0.56809536302219998</v>
      </c>
      <c r="O11" s="15">
        <v>0.59765125091570004</v>
      </c>
      <c r="Q11" s="15">
        <v>1</v>
      </c>
      <c r="R11" s="15">
        <v>1</v>
      </c>
      <c r="S11" s="15">
        <v>0.8695148616028</v>
      </c>
      <c r="T11" s="15">
        <v>1</v>
      </c>
      <c r="U11" s="15">
        <v>0.65735818073910002</v>
      </c>
      <c r="W11" s="15">
        <v>0.56388989453789995</v>
      </c>
      <c r="X11" s="15">
        <v>0.81974013021379999</v>
      </c>
      <c r="Y11" s="15">
        <v>0.66666666666670005</v>
      </c>
      <c r="Z11" s="15">
        <v>0</v>
      </c>
      <c r="AA11" s="15">
        <v>0.6946697324094</v>
      </c>
      <c r="AB11" s="15">
        <v>1</v>
      </c>
    </row>
    <row r="12" spans="2:28" x14ac:dyDescent="0.35">
      <c r="B12" s="16" t="s">
        <v>61</v>
      </c>
      <c r="C12" s="17">
        <v>1.9557712734279999E-2</v>
      </c>
      <c r="D12" s="17">
        <v>0</v>
      </c>
      <c r="E12" s="17">
        <v>0</v>
      </c>
      <c r="F12" s="17">
        <v>0</v>
      </c>
      <c r="G12" s="17">
        <v>2.729899454372E-2</v>
      </c>
      <c r="H12" s="13"/>
      <c r="I12" s="17">
        <v>0</v>
      </c>
      <c r="J12" s="17">
        <v>0</v>
      </c>
      <c r="K12" s="17">
        <v>0</v>
      </c>
      <c r="L12" s="17">
        <v>0</v>
      </c>
      <c r="M12" s="13"/>
      <c r="N12" s="17">
        <v>0.2438390874627</v>
      </c>
      <c r="O12" s="17">
        <v>0</v>
      </c>
      <c r="P12" s="13"/>
      <c r="Q12" s="17">
        <v>0</v>
      </c>
      <c r="R12" s="17">
        <v>0</v>
      </c>
      <c r="S12" s="17">
        <v>0</v>
      </c>
      <c r="T12" s="17">
        <v>0</v>
      </c>
      <c r="U12" s="17">
        <v>0</v>
      </c>
      <c r="V12" s="13"/>
      <c r="W12" s="17">
        <v>0</v>
      </c>
      <c r="X12" s="17">
        <v>0</v>
      </c>
      <c r="Y12" s="17">
        <v>0</v>
      </c>
      <c r="Z12" s="17">
        <v>1</v>
      </c>
      <c r="AA12" s="17">
        <v>0</v>
      </c>
      <c r="AB12" s="17">
        <v>0</v>
      </c>
    </row>
    <row r="13" spans="2:28" ht="29"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87</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34</v>
      </c>
      <c r="D7" s="11">
        <v>3</v>
      </c>
      <c r="E7" s="11">
        <v>4</v>
      </c>
      <c r="F7" s="11">
        <v>6</v>
      </c>
      <c r="G7" s="11">
        <v>21</v>
      </c>
      <c r="H7" s="8"/>
      <c r="I7" s="11">
        <v>1</v>
      </c>
      <c r="J7" s="11">
        <v>6</v>
      </c>
      <c r="K7" s="11">
        <v>5</v>
      </c>
      <c r="L7" s="11">
        <v>0</v>
      </c>
      <c r="M7" s="11">
        <v>1</v>
      </c>
      <c r="N7" s="11">
        <v>6</v>
      </c>
      <c r="O7" s="11">
        <v>15</v>
      </c>
      <c r="P7" s="8"/>
      <c r="Q7" s="11">
        <v>0</v>
      </c>
      <c r="R7" s="11">
        <v>1</v>
      </c>
      <c r="S7" s="11">
        <v>8</v>
      </c>
      <c r="T7" s="11">
        <v>2</v>
      </c>
      <c r="U7" s="11">
        <v>3</v>
      </c>
      <c r="V7" s="11">
        <v>1</v>
      </c>
      <c r="W7" s="11">
        <v>2</v>
      </c>
      <c r="X7" s="11">
        <v>3</v>
      </c>
      <c r="Y7" s="11">
        <v>4</v>
      </c>
      <c r="Z7" s="11">
        <v>1</v>
      </c>
      <c r="AA7" s="11">
        <v>8</v>
      </c>
      <c r="AB7" s="11">
        <v>1</v>
      </c>
    </row>
    <row r="8" spans="2:28" ht="14.5" customHeight="1" x14ac:dyDescent="0.35">
      <c r="B8" s="12" t="s">
        <v>43</v>
      </c>
      <c r="C8" s="12">
        <v>34</v>
      </c>
      <c r="D8" s="12">
        <v>3</v>
      </c>
      <c r="E8" s="12">
        <v>4</v>
      </c>
      <c r="F8" s="12">
        <v>6</v>
      </c>
      <c r="G8" s="12">
        <v>21</v>
      </c>
      <c r="H8" s="13"/>
      <c r="I8" s="12">
        <v>1</v>
      </c>
      <c r="J8" s="12">
        <v>6</v>
      </c>
      <c r="K8" s="12">
        <v>5</v>
      </c>
      <c r="L8" s="12">
        <v>0</v>
      </c>
      <c r="M8" s="12">
        <v>1</v>
      </c>
      <c r="N8" s="12">
        <v>6</v>
      </c>
      <c r="O8" s="12">
        <v>15</v>
      </c>
      <c r="P8" s="13"/>
      <c r="Q8" s="12">
        <v>0</v>
      </c>
      <c r="R8" s="12">
        <v>1</v>
      </c>
      <c r="S8" s="12">
        <v>8</v>
      </c>
      <c r="T8" s="12">
        <v>2</v>
      </c>
      <c r="U8" s="12">
        <v>3</v>
      </c>
      <c r="V8" s="12">
        <v>1</v>
      </c>
      <c r="W8" s="12">
        <v>2</v>
      </c>
      <c r="X8" s="12">
        <v>3</v>
      </c>
      <c r="Y8" s="12">
        <v>4</v>
      </c>
      <c r="Z8" s="12">
        <v>1</v>
      </c>
      <c r="AA8" s="12">
        <v>8</v>
      </c>
      <c r="AB8" s="12">
        <v>1</v>
      </c>
    </row>
    <row r="9" spans="2:28" x14ac:dyDescent="0.35">
      <c r="B9" s="7" t="s">
        <v>73</v>
      </c>
      <c r="C9" s="15">
        <v>0.28512204220729997</v>
      </c>
      <c r="D9" s="15">
        <v>0.25651233090309999</v>
      </c>
      <c r="E9" s="15">
        <v>0.1923030516243</v>
      </c>
      <c r="F9" s="15">
        <v>0.37500951895360002</v>
      </c>
      <c r="G9" s="15">
        <v>0.28133366451910002</v>
      </c>
      <c r="I9" s="15">
        <v>1</v>
      </c>
      <c r="J9" s="15">
        <v>0.40860692780800001</v>
      </c>
      <c r="K9" s="15">
        <v>0.15830749183209999</v>
      </c>
      <c r="M9" s="15">
        <v>0</v>
      </c>
      <c r="N9" s="15">
        <v>0.80843799351550005</v>
      </c>
      <c r="O9" s="15">
        <v>8.9493585079880006E-2</v>
      </c>
      <c r="R9" s="15">
        <v>0</v>
      </c>
      <c r="S9" s="15">
        <v>0.37494360410049998</v>
      </c>
      <c r="T9" s="15">
        <v>0.57175094492839995</v>
      </c>
      <c r="U9" s="15">
        <v>0.2998420013309</v>
      </c>
      <c r="V9" s="15">
        <v>0</v>
      </c>
      <c r="W9" s="15">
        <v>1</v>
      </c>
      <c r="X9" s="15">
        <v>0.33413552898929999</v>
      </c>
      <c r="Y9" s="15">
        <v>0</v>
      </c>
      <c r="Z9" s="15">
        <v>0</v>
      </c>
      <c r="AA9" s="15">
        <v>0.3699181701359</v>
      </c>
      <c r="AB9" s="15">
        <v>0</v>
      </c>
    </row>
    <row r="10" spans="2:28" ht="29" x14ac:dyDescent="0.35">
      <c r="B10" s="7" t="s">
        <v>74</v>
      </c>
      <c r="C10" s="15">
        <v>0.29938117159909999</v>
      </c>
      <c r="D10" s="15">
        <v>0.74348766909690001</v>
      </c>
      <c r="E10" s="15">
        <v>0.47999969401140002</v>
      </c>
      <c r="F10" s="15">
        <v>0.15268640790079999</v>
      </c>
      <c r="G10" s="15">
        <v>0.24231705738189999</v>
      </c>
      <c r="I10" s="15">
        <v>0</v>
      </c>
      <c r="J10" s="15">
        <v>0.21916390980219999</v>
      </c>
      <c r="K10" s="15">
        <v>0.13621150806669999</v>
      </c>
      <c r="M10" s="15">
        <v>0</v>
      </c>
      <c r="N10" s="15">
        <v>0.36060469638920001</v>
      </c>
      <c r="O10" s="15">
        <v>0.38416367550300001</v>
      </c>
      <c r="R10" s="15">
        <v>0</v>
      </c>
      <c r="S10" s="15">
        <v>0.12483081230159999</v>
      </c>
      <c r="T10" s="15">
        <v>0</v>
      </c>
      <c r="U10" s="15">
        <v>0.4003159973382</v>
      </c>
      <c r="V10" s="15">
        <v>1</v>
      </c>
      <c r="W10" s="15">
        <v>0</v>
      </c>
      <c r="X10" s="15">
        <v>0</v>
      </c>
      <c r="Y10" s="15">
        <v>0.76872205305100005</v>
      </c>
      <c r="Z10" s="15">
        <v>0</v>
      </c>
      <c r="AA10" s="15">
        <v>0.40725214697899997</v>
      </c>
      <c r="AB10" s="15">
        <v>0</v>
      </c>
    </row>
    <row r="11" spans="2:28" x14ac:dyDescent="0.35">
      <c r="B11" s="7" t="s">
        <v>75</v>
      </c>
      <c r="C11" s="15">
        <v>0.61140617781149997</v>
      </c>
      <c r="D11" s="15">
        <v>0.4453604091842</v>
      </c>
      <c r="E11" s="15">
        <v>0.71230335761289998</v>
      </c>
      <c r="F11" s="15">
        <v>0.47230407314560002</v>
      </c>
      <c r="G11" s="15">
        <v>0.65673181192889996</v>
      </c>
      <c r="I11" s="15">
        <v>0</v>
      </c>
      <c r="J11" s="15">
        <v>0.3722291623897</v>
      </c>
      <c r="K11" s="15">
        <v>0.86378849193329998</v>
      </c>
      <c r="M11" s="15">
        <v>1</v>
      </c>
      <c r="N11" s="15">
        <v>0.55191218333850001</v>
      </c>
      <c r="O11" s="15">
        <v>0.66143855938969998</v>
      </c>
      <c r="R11" s="15">
        <v>1</v>
      </c>
      <c r="S11" s="15">
        <v>0.7498872082011</v>
      </c>
      <c r="T11" s="15">
        <v>0.42824905507159999</v>
      </c>
      <c r="U11" s="15">
        <v>0.7001579986691</v>
      </c>
      <c r="V11" s="15">
        <v>0</v>
      </c>
      <c r="W11" s="15">
        <v>0.5</v>
      </c>
      <c r="X11" s="15">
        <v>0.66586447101070001</v>
      </c>
      <c r="Y11" s="15">
        <v>0.462555893898</v>
      </c>
      <c r="Z11" s="15">
        <v>1</v>
      </c>
      <c r="AA11" s="15">
        <v>0.51700665738679996</v>
      </c>
      <c r="AB11" s="15">
        <v>1</v>
      </c>
    </row>
    <row r="12" spans="2:28" x14ac:dyDescent="0.35">
      <c r="B12" s="16" t="s">
        <v>61</v>
      </c>
      <c r="C12" s="17">
        <v>0</v>
      </c>
      <c r="D12" s="17">
        <v>0</v>
      </c>
      <c r="E12" s="17">
        <v>0</v>
      </c>
      <c r="F12" s="17">
        <v>0</v>
      </c>
      <c r="G12" s="17">
        <v>0</v>
      </c>
      <c r="H12" s="13"/>
      <c r="I12" s="17">
        <v>0</v>
      </c>
      <c r="J12" s="17">
        <v>0</v>
      </c>
      <c r="K12" s="17">
        <v>0</v>
      </c>
      <c r="L12" s="13"/>
      <c r="M12" s="17">
        <v>0</v>
      </c>
      <c r="N12" s="17">
        <v>0</v>
      </c>
      <c r="O12" s="17">
        <v>0</v>
      </c>
      <c r="P12" s="13"/>
      <c r="Q12" s="13"/>
      <c r="R12" s="17">
        <v>0</v>
      </c>
      <c r="S12" s="17">
        <v>0</v>
      </c>
      <c r="T12" s="17">
        <v>0</v>
      </c>
      <c r="U12" s="17">
        <v>0</v>
      </c>
      <c r="V12" s="17">
        <v>0</v>
      </c>
      <c r="W12" s="17">
        <v>0</v>
      </c>
      <c r="X12" s="17">
        <v>0</v>
      </c>
      <c r="Y12" s="17">
        <v>0</v>
      </c>
      <c r="Z12" s="17">
        <v>0</v>
      </c>
      <c r="AA12" s="17">
        <v>0</v>
      </c>
      <c r="AB12" s="17">
        <v>0</v>
      </c>
    </row>
    <row r="13" spans="2:28" ht="43.5" x14ac:dyDescent="0.35">
      <c r="B13" s="18" t="s">
        <v>255</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88</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414</v>
      </c>
      <c r="D7" s="11">
        <v>33</v>
      </c>
      <c r="E7" s="11">
        <v>52</v>
      </c>
      <c r="F7" s="11">
        <v>74</v>
      </c>
      <c r="G7" s="11">
        <v>255</v>
      </c>
      <c r="H7" s="8"/>
      <c r="I7" s="11">
        <v>30</v>
      </c>
      <c r="J7" s="11">
        <v>50</v>
      </c>
      <c r="K7" s="11">
        <v>95</v>
      </c>
      <c r="L7" s="11">
        <v>52</v>
      </c>
      <c r="M7" s="11">
        <v>28</v>
      </c>
      <c r="N7" s="11">
        <v>44</v>
      </c>
      <c r="O7" s="11">
        <v>115</v>
      </c>
      <c r="P7" s="8"/>
      <c r="Q7" s="11">
        <v>26</v>
      </c>
      <c r="R7" s="11">
        <v>38</v>
      </c>
      <c r="S7" s="11">
        <v>93</v>
      </c>
      <c r="T7" s="11">
        <v>20</v>
      </c>
      <c r="U7" s="11">
        <v>42</v>
      </c>
      <c r="V7" s="11">
        <v>3</v>
      </c>
      <c r="W7" s="11">
        <v>29</v>
      </c>
      <c r="X7" s="11">
        <v>43</v>
      </c>
      <c r="Y7" s="11">
        <v>31</v>
      </c>
      <c r="Z7" s="11">
        <v>16</v>
      </c>
      <c r="AA7" s="11">
        <v>49</v>
      </c>
      <c r="AB7" s="11">
        <v>24</v>
      </c>
    </row>
    <row r="8" spans="2:28" ht="14.5" customHeight="1" x14ac:dyDescent="0.35">
      <c r="B8" s="12" t="s">
        <v>43</v>
      </c>
      <c r="C8" s="12">
        <v>414</v>
      </c>
      <c r="D8" s="12">
        <v>33</v>
      </c>
      <c r="E8" s="12">
        <v>52</v>
      </c>
      <c r="F8" s="12">
        <v>74</v>
      </c>
      <c r="G8" s="12">
        <v>255</v>
      </c>
      <c r="H8" s="13"/>
      <c r="I8" s="12">
        <v>30</v>
      </c>
      <c r="J8" s="12">
        <v>50</v>
      </c>
      <c r="K8" s="12">
        <v>95</v>
      </c>
      <c r="L8" s="12">
        <v>52</v>
      </c>
      <c r="M8" s="12">
        <v>28</v>
      </c>
      <c r="N8" s="12">
        <v>44</v>
      </c>
      <c r="O8" s="12">
        <v>115</v>
      </c>
      <c r="P8" s="13"/>
      <c r="Q8" s="12">
        <v>26</v>
      </c>
      <c r="R8" s="12">
        <v>38</v>
      </c>
      <c r="S8" s="12">
        <v>93</v>
      </c>
      <c r="T8" s="12">
        <v>20</v>
      </c>
      <c r="U8" s="12">
        <v>42</v>
      </c>
      <c r="V8" s="12">
        <v>3</v>
      </c>
      <c r="W8" s="12">
        <v>29</v>
      </c>
      <c r="X8" s="12">
        <v>43</v>
      </c>
      <c r="Y8" s="12">
        <v>31</v>
      </c>
      <c r="Z8" s="12">
        <v>16</v>
      </c>
      <c r="AA8" s="12">
        <v>49</v>
      </c>
      <c r="AB8" s="12">
        <v>24</v>
      </c>
    </row>
    <row r="9" spans="2:28" x14ac:dyDescent="0.35">
      <c r="B9" s="7" t="s">
        <v>68</v>
      </c>
      <c r="C9" s="15">
        <v>5.9018070884920004E-3</v>
      </c>
      <c r="D9" s="15">
        <v>4.4539722927149999E-2</v>
      </c>
      <c r="E9" s="15">
        <v>0</v>
      </c>
      <c r="F9" s="15">
        <v>0</v>
      </c>
      <c r="G9" s="15">
        <v>2.5922746273910001E-3</v>
      </c>
      <c r="I9" s="15">
        <v>5.8551818526230003E-2</v>
      </c>
      <c r="J9" s="15">
        <v>0</v>
      </c>
      <c r="K9" s="15">
        <v>0</v>
      </c>
      <c r="L9" s="15">
        <v>0</v>
      </c>
      <c r="M9" s="15">
        <v>0</v>
      </c>
      <c r="N9" s="15">
        <v>0</v>
      </c>
      <c r="O9" s="15">
        <v>5.2598842288020002E-3</v>
      </c>
      <c r="Q9" s="15">
        <v>0</v>
      </c>
      <c r="R9" s="15">
        <v>0</v>
      </c>
      <c r="S9" s="15">
        <v>0</v>
      </c>
      <c r="T9" s="15">
        <v>0</v>
      </c>
      <c r="U9" s="15">
        <v>0</v>
      </c>
      <c r="V9" s="15">
        <v>0</v>
      </c>
      <c r="W9" s="15">
        <v>0</v>
      </c>
      <c r="X9" s="15">
        <v>2.8650153550519999E-2</v>
      </c>
      <c r="Y9" s="15">
        <v>0</v>
      </c>
      <c r="Z9" s="15">
        <v>0</v>
      </c>
      <c r="AA9" s="15">
        <v>1.8651354154310001E-2</v>
      </c>
      <c r="AB9" s="15">
        <v>0</v>
      </c>
    </row>
    <row r="10" spans="2:28" x14ac:dyDescent="0.35">
      <c r="B10" s="7" t="s">
        <v>69</v>
      </c>
      <c r="C10" s="15">
        <v>2.4012184145520001E-2</v>
      </c>
      <c r="D10" s="15">
        <v>0</v>
      </c>
      <c r="E10" s="15">
        <v>3.643465102711E-2</v>
      </c>
      <c r="F10" s="15">
        <v>4.5197865705599999E-2</v>
      </c>
      <c r="G10" s="15">
        <v>1.8827501571019999E-2</v>
      </c>
      <c r="I10" s="15">
        <v>0</v>
      </c>
      <c r="J10" s="15">
        <v>0</v>
      </c>
      <c r="K10" s="15">
        <v>0</v>
      </c>
      <c r="L10" s="15">
        <v>5.0439075859429999E-2</v>
      </c>
      <c r="M10" s="15">
        <v>0</v>
      </c>
      <c r="N10" s="15">
        <v>2.133171810007E-2</v>
      </c>
      <c r="O10" s="15">
        <v>5.4152457707419999E-2</v>
      </c>
      <c r="Q10" s="15">
        <v>3.7506478556360003E-2</v>
      </c>
      <c r="R10" s="15">
        <v>4.9316223496179999E-2</v>
      </c>
      <c r="S10" s="15">
        <v>1.028059498805E-2</v>
      </c>
      <c r="T10" s="15">
        <v>0</v>
      </c>
      <c r="U10" s="15">
        <v>0</v>
      </c>
      <c r="V10" s="15">
        <v>0</v>
      </c>
      <c r="W10" s="15">
        <v>4.1336936527459997E-2</v>
      </c>
      <c r="X10" s="15">
        <v>2.1459345707259998E-2</v>
      </c>
      <c r="Y10" s="15">
        <v>0</v>
      </c>
      <c r="Z10" s="15">
        <v>7.6250931664369997E-2</v>
      </c>
      <c r="AA10" s="15">
        <v>3.7302708308620001E-2</v>
      </c>
      <c r="AB10" s="15">
        <v>4.124219815519E-2</v>
      </c>
    </row>
    <row r="11" spans="2:28" x14ac:dyDescent="0.35">
      <c r="B11" s="7" t="s">
        <v>89</v>
      </c>
      <c r="C11" s="15">
        <v>0.58302157577860003</v>
      </c>
      <c r="D11" s="15">
        <v>0.47523241781859998</v>
      </c>
      <c r="E11" s="15">
        <v>0.52892340182679998</v>
      </c>
      <c r="F11" s="15">
        <v>0.49505793142429999</v>
      </c>
      <c r="G11" s="15">
        <v>0.64038210337870005</v>
      </c>
      <c r="I11" s="15">
        <v>0.5540192744529</v>
      </c>
      <c r="J11" s="15">
        <v>0.62011781978449998</v>
      </c>
      <c r="K11" s="15">
        <v>0.63143985022299998</v>
      </c>
      <c r="L11" s="15">
        <v>0.57317092346239995</v>
      </c>
      <c r="M11" s="15">
        <v>0.55284793292620005</v>
      </c>
      <c r="N11" s="15">
        <v>0.78148954323270003</v>
      </c>
      <c r="O11" s="15">
        <v>0.48040150140659998</v>
      </c>
      <c r="Q11" s="15">
        <v>0.52536181382629998</v>
      </c>
      <c r="R11" s="15">
        <v>0.41800576654080002</v>
      </c>
      <c r="S11" s="15">
        <v>0.64130209043539999</v>
      </c>
      <c r="T11" s="15">
        <v>0.63093518233599999</v>
      </c>
      <c r="U11" s="15">
        <v>0.69140316072069996</v>
      </c>
      <c r="V11" s="15">
        <v>0.63882698141189997</v>
      </c>
      <c r="W11" s="15">
        <v>0.52073202345790004</v>
      </c>
      <c r="X11" s="15">
        <v>0.50725538562420003</v>
      </c>
      <c r="Y11" s="15">
        <v>0.53450392692030002</v>
      </c>
      <c r="Z11" s="15">
        <v>0.73091336742919999</v>
      </c>
      <c r="AA11" s="15">
        <v>0.65273027047669996</v>
      </c>
      <c r="AB11" s="15">
        <v>0.58891471621290004</v>
      </c>
    </row>
    <row r="12" spans="2:28" x14ac:dyDescent="0.35">
      <c r="B12" s="16" t="s">
        <v>90</v>
      </c>
      <c r="C12" s="17">
        <v>0.38706443298740001</v>
      </c>
      <c r="D12" s="17">
        <v>0.48022785925419997</v>
      </c>
      <c r="E12" s="17">
        <v>0.43464194714609999</v>
      </c>
      <c r="F12" s="17">
        <v>0.45974420287009998</v>
      </c>
      <c r="G12" s="17">
        <v>0.33819812042289998</v>
      </c>
      <c r="H12" s="13"/>
      <c r="I12" s="17">
        <v>0.38742890702089999</v>
      </c>
      <c r="J12" s="17">
        <v>0.37988218021550002</v>
      </c>
      <c r="K12" s="17">
        <v>0.36856014977700002</v>
      </c>
      <c r="L12" s="17">
        <v>0.3763900006782</v>
      </c>
      <c r="M12" s="17">
        <v>0.44715206707380001</v>
      </c>
      <c r="N12" s="17">
        <v>0.19717873866730001</v>
      </c>
      <c r="O12" s="17">
        <v>0.46018615665719997</v>
      </c>
      <c r="P12" s="13"/>
      <c r="Q12" s="17">
        <v>0.4371317076174</v>
      </c>
      <c r="R12" s="17">
        <v>0.53267800996299997</v>
      </c>
      <c r="S12" s="17">
        <v>0.34841731457660002</v>
      </c>
      <c r="T12" s="17">
        <v>0.36906481766400001</v>
      </c>
      <c r="U12" s="17">
        <v>0.30859683927929998</v>
      </c>
      <c r="V12" s="17">
        <v>0.36117301858810003</v>
      </c>
      <c r="W12" s="17">
        <v>0.43793104001459998</v>
      </c>
      <c r="X12" s="17">
        <v>0.4426351151181</v>
      </c>
      <c r="Y12" s="17">
        <v>0.46549607307969998</v>
      </c>
      <c r="Z12" s="17">
        <v>0.19283570090650001</v>
      </c>
      <c r="AA12" s="17">
        <v>0.29131566706029999</v>
      </c>
      <c r="AB12" s="17">
        <v>0.36984308563200002</v>
      </c>
    </row>
    <row r="13" spans="2:28" x14ac:dyDescent="0.35">
      <c r="B13" s="18" t="s">
        <v>12</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AB23"/>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91</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12</v>
      </c>
      <c r="D7" s="11">
        <v>1</v>
      </c>
      <c r="E7" s="11">
        <v>2</v>
      </c>
      <c r="F7" s="11">
        <v>3</v>
      </c>
      <c r="G7" s="11">
        <v>6</v>
      </c>
      <c r="H7" s="8"/>
      <c r="I7" s="11">
        <v>1</v>
      </c>
      <c r="J7" s="11">
        <v>0</v>
      </c>
      <c r="K7" s="11">
        <v>0</v>
      </c>
      <c r="L7" s="11">
        <v>3</v>
      </c>
      <c r="M7" s="11">
        <v>0</v>
      </c>
      <c r="N7" s="11">
        <v>1</v>
      </c>
      <c r="O7" s="11">
        <v>7</v>
      </c>
      <c r="P7" s="8"/>
      <c r="Q7" s="11">
        <v>1</v>
      </c>
      <c r="R7" s="11">
        <v>2</v>
      </c>
      <c r="S7" s="11">
        <v>1</v>
      </c>
      <c r="T7" s="11">
        <v>0</v>
      </c>
      <c r="U7" s="11">
        <v>0</v>
      </c>
      <c r="V7" s="11">
        <v>0</v>
      </c>
      <c r="W7" s="11">
        <v>1</v>
      </c>
      <c r="X7" s="11">
        <v>2</v>
      </c>
      <c r="Y7" s="11">
        <v>0</v>
      </c>
      <c r="Z7" s="11">
        <v>1</v>
      </c>
      <c r="AA7" s="11">
        <v>3</v>
      </c>
      <c r="AB7" s="11">
        <v>1</v>
      </c>
    </row>
    <row r="8" spans="2:28" ht="14.5" customHeight="1" x14ac:dyDescent="0.35">
      <c r="B8" s="12" t="s">
        <v>43</v>
      </c>
      <c r="C8" s="12">
        <v>12</v>
      </c>
      <c r="D8" s="12">
        <v>1</v>
      </c>
      <c r="E8" s="12">
        <v>2</v>
      </c>
      <c r="F8" s="12">
        <v>3</v>
      </c>
      <c r="G8" s="12">
        <v>6</v>
      </c>
      <c r="H8" s="13"/>
      <c r="I8" s="12">
        <v>1</v>
      </c>
      <c r="J8" s="12">
        <v>0</v>
      </c>
      <c r="K8" s="12">
        <v>0</v>
      </c>
      <c r="L8" s="12">
        <v>3</v>
      </c>
      <c r="M8" s="12">
        <v>0</v>
      </c>
      <c r="N8" s="12">
        <v>1</v>
      </c>
      <c r="O8" s="12">
        <v>7</v>
      </c>
      <c r="P8" s="13"/>
      <c r="Q8" s="12">
        <v>1</v>
      </c>
      <c r="R8" s="12">
        <v>2</v>
      </c>
      <c r="S8" s="12">
        <v>1</v>
      </c>
      <c r="T8" s="12">
        <v>0</v>
      </c>
      <c r="U8" s="12">
        <v>0</v>
      </c>
      <c r="V8" s="12">
        <v>0</v>
      </c>
      <c r="W8" s="12">
        <v>1</v>
      </c>
      <c r="X8" s="12">
        <v>2</v>
      </c>
      <c r="Y8" s="12">
        <v>0</v>
      </c>
      <c r="Z8" s="12">
        <v>1</v>
      </c>
      <c r="AA8" s="12">
        <v>3</v>
      </c>
      <c r="AB8" s="12">
        <v>1</v>
      </c>
    </row>
    <row r="9" spans="2:28" ht="29" x14ac:dyDescent="0.35">
      <c r="B9" s="7" t="s">
        <v>92</v>
      </c>
      <c r="C9" s="15">
        <v>0.23723293234350001</v>
      </c>
      <c r="D9" s="15">
        <v>0</v>
      </c>
      <c r="E9" s="15">
        <v>0.595599169702</v>
      </c>
      <c r="F9" s="15">
        <v>0</v>
      </c>
      <c r="G9" s="15">
        <v>0.29565245297370002</v>
      </c>
      <c r="I9" s="15">
        <v>0</v>
      </c>
      <c r="L9" s="15">
        <v>0.23958094663849999</v>
      </c>
      <c r="N9" s="15">
        <v>1</v>
      </c>
      <c r="O9" s="15">
        <v>0.200062117096</v>
      </c>
      <c r="Q9" s="15">
        <v>1</v>
      </c>
      <c r="R9" s="15">
        <v>0</v>
      </c>
      <c r="S9" s="15">
        <v>0</v>
      </c>
      <c r="W9" s="15">
        <v>0</v>
      </c>
      <c r="X9" s="15">
        <v>0</v>
      </c>
      <c r="Z9" s="15">
        <v>1</v>
      </c>
      <c r="AA9" s="15">
        <v>0.33333333333330001</v>
      </c>
      <c r="AB9" s="15">
        <v>0</v>
      </c>
    </row>
    <row r="10" spans="2:28" ht="29" x14ac:dyDescent="0.35">
      <c r="B10" s="7" t="s">
        <v>93</v>
      </c>
      <c r="C10" s="15">
        <v>0.1331571323072</v>
      </c>
      <c r="D10" s="15">
        <v>0</v>
      </c>
      <c r="E10" s="15">
        <v>0</v>
      </c>
      <c r="F10" s="15">
        <v>0</v>
      </c>
      <c r="G10" s="15">
        <v>0.31945200698190002</v>
      </c>
      <c r="I10" s="15">
        <v>0</v>
      </c>
      <c r="L10" s="15">
        <v>0.39281898934589998</v>
      </c>
      <c r="N10" s="15">
        <v>0</v>
      </c>
      <c r="O10" s="15">
        <v>8.8531844687229994E-2</v>
      </c>
      <c r="Q10" s="15">
        <v>0</v>
      </c>
      <c r="R10" s="15">
        <v>0.49909807252880001</v>
      </c>
      <c r="S10" s="15">
        <v>0</v>
      </c>
      <c r="W10" s="15">
        <v>0</v>
      </c>
      <c r="X10" s="15">
        <v>0</v>
      </c>
      <c r="Z10" s="15">
        <v>0</v>
      </c>
      <c r="AA10" s="15">
        <v>0.33333333333330001</v>
      </c>
      <c r="AB10" s="15">
        <v>0</v>
      </c>
    </row>
    <row r="11" spans="2:28" ht="29" x14ac:dyDescent="0.35">
      <c r="B11" s="7" t="s">
        <v>94</v>
      </c>
      <c r="C11" s="15">
        <v>0.40221195983609997</v>
      </c>
      <c r="D11" s="15">
        <v>0</v>
      </c>
      <c r="E11" s="15">
        <v>0</v>
      </c>
      <c r="F11" s="15">
        <v>0.35224393973430002</v>
      </c>
      <c r="G11" s="15">
        <v>0.75795502218330002</v>
      </c>
      <c r="I11" s="15">
        <v>0</v>
      </c>
      <c r="L11" s="15">
        <v>0.39281898934589998</v>
      </c>
      <c r="N11" s="15">
        <v>1</v>
      </c>
      <c r="O11" s="15">
        <v>0.43297291101590002</v>
      </c>
      <c r="Q11" s="15">
        <v>1</v>
      </c>
      <c r="R11" s="15">
        <v>0.49909807252880001</v>
      </c>
      <c r="S11" s="15">
        <v>0</v>
      </c>
      <c r="W11" s="15">
        <v>0</v>
      </c>
      <c r="X11" s="15">
        <v>0.42824905507159999</v>
      </c>
      <c r="Z11" s="15">
        <v>0</v>
      </c>
      <c r="AA11" s="15">
        <v>0.33333333333330001</v>
      </c>
      <c r="AB11" s="15">
        <v>1</v>
      </c>
    </row>
    <row r="12" spans="2:28" ht="29" x14ac:dyDescent="0.35">
      <c r="B12" s="7" t="s">
        <v>95</v>
      </c>
      <c r="C12" s="15">
        <v>0.57147113260320004</v>
      </c>
      <c r="D12" s="15">
        <v>1</v>
      </c>
      <c r="E12" s="15">
        <v>1</v>
      </c>
      <c r="F12" s="15">
        <v>0</v>
      </c>
      <c r="G12" s="15">
        <v>0.55952550410970003</v>
      </c>
      <c r="I12" s="15">
        <v>1</v>
      </c>
      <c r="L12" s="15">
        <v>0.36760006401560003</v>
      </c>
      <c r="N12" s="15">
        <v>1</v>
      </c>
      <c r="O12" s="15">
        <v>0.4816255891365</v>
      </c>
      <c r="Q12" s="15">
        <v>1</v>
      </c>
      <c r="R12" s="15">
        <v>0</v>
      </c>
      <c r="S12" s="15">
        <v>0</v>
      </c>
      <c r="W12" s="15">
        <v>1</v>
      </c>
      <c r="X12" s="15">
        <v>1</v>
      </c>
      <c r="Z12" s="15">
        <v>1</v>
      </c>
      <c r="AA12" s="15">
        <v>0.33333333333330001</v>
      </c>
      <c r="AB12" s="15">
        <v>0</v>
      </c>
    </row>
    <row r="13" spans="2:28" ht="29" x14ac:dyDescent="0.35">
      <c r="B13" s="7" t="s">
        <v>96</v>
      </c>
      <c r="C13" s="15">
        <v>0.17829286115340001</v>
      </c>
      <c r="D13" s="15">
        <v>0</v>
      </c>
      <c r="E13" s="15">
        <v>0.404400830298</v>
      </c>
      <c r="F13" s="15">
        <v>0</v>
      </c>
      <c r="G13" s="15">
        <v>0.24204497781670001</v>
      </c>
      <c r="I13" s="15">
        <v>0</v>
      </c>
      <c r="L13" s="15">
        <v>0.60718101065410002</v>
      </c>
      <c r="N13" s="15">
        <v>0</v>
      </c>
      <c r="O13" s="15">
        <v>8.8531844687229994E-2</v>
      </c>
      <c r="Q13" s="15">
        <v>0</v>
      </c>
      <c r="R13" s="15">
        <v>0</v>
      </c>
      <c r="S13" s="15">
        <v>0</v>
      </c>
      <c r="W13" s="15">
        <v>1</v>
      </c>
      <c r="X13" s="15">
        <v>0</v>
      </c>
      <c r="Z13" s="15">
        <v>0</v>
      </c>
      <c r="AA13" s="15">
        <v>0.66666666666670005</v>
      </c>
      <c r="AB13" s="15">
        <v>0</v>
      </c>
    </row>
    <row r="14" spans="2:28" ht="29" x14ac:dyDescent="0.35">
      <c r="B14" s="7" t="s">
        <v>97</v>
      </c>
      <c r="C14" s="15">
        <v>0.15835333008479999</v>
      </c>
      <c r="D14" s="15">
        <v>0</v>
      </c>
      <c r="E14" s="15">
        <v>0</v>
      </c>
      <c r="F14" s="15">
        <v>0.30883613599300003</v>
      </c>
      <c r="G14" s="15">
        <v>0.19842951807359999</v>
      </c>
      <c r="I14" s="15">
        <v>0</v>
      </c>
      <c r="L14" s="15">
        <v>0.39281898934589998</v>
      </c>
      <c r="N14" s="15">
        <v>0</v>
      </c>
      <c r="O14" s="15">
        <v>0.13275091722320001</v>
      </c>
      <c r="Q14" s="15">
        <v>0</v>
      </c>
      <c r="R14" s="15">
        <v>0.49909807252880001</v>
      </c>
      <c r="S14" s="15">
        <v>1</v>
      </c>
      <c r="W14" s="15">
        <v>0</v>
      </c>
      <c r="X14" s="15">
        <v>0</v>
      </c>
      <c r="Z14" s="15">
        <v>0</v>
      </c>
      <c r="AA14" s="15">
        <v>0</v>
      </c>
      <c r="AB14" s="15">
        <v>0</v>
      </c>
    </row>
    <row r="15" spans="2:28" x14ac:dyDescent="0.35">
      <c r="B15" s="7" t="s">
        <v>98</v>
      </c>
      <c r="C15" s="15">
        <v>7.7401289239629995E-2</v>
      </c>
      <c r="D15" s="15">
        <v>0</v>
      </c>
      <c r="E15" s="15">
        <v>0.404400830298</v>
      </c>
      <c r="F15" s="15">
        <v>0</v>
      </c>
      <c r="G15" s="15">
        <v>0</v>
      </c>
      <c r="I15" s="15">
        <v>0</v>
      </c>
      <c r="L15" s="15">
        <v>0.36760006401560003</v>
      </c>
      <c r="N15" s="15">
        <v>0</v>
      </c>
      <c r="O15" s="15">
        <v>0</v>
      </c>
      <c r="Q15" s="15">
        <v>0</v>
      </c>
      <c r="R15" s="15">
        <v>0</v>
      </c>
      <c r="S15" s="15">
        <v>0</v>
      </c>
      <c r="W15" s="15">
        <v>1</v>
      </c>
      <c r="X15" s="15">
        <v>0</v>
      </c>
      <c r="Z15" s="15">
        <v>0</v>
      </c>
      <c r="AA15" s="15">
        <v>0</v>
      </c>
      <c r="AB15" s="15">
        <v>0</v>
      </c>
    </row>
    <row r="16" spans="2:28" ht="29" x14ac:dyDescent="0.35">
      <c r="B16" s="7" t="s">
        <v>99</v>
      </c>
      <c r="C16" s="15">
        <v>0.16043595040879999</v>
      </c>
      <c r="D16" s="15">
        <v>0</v>
      </c>
      <c r="E16" s="15">
        <v>0</v>
      </c>
      <c r="F16" s="15">
        <v>0</v>
      </c>
      <c r="G16" s="15">
        <v>0.38489554004440002</v>
      </c>
      <c r="I16" s="15">
        <v>0</v>
      </c>
      <c r="L16" s="15">
        <v>0</v>
      </c>
      <c r="N16" s="15">
        <v>0</v>
      </c>
      <c r="O16" s="15">
        <v>0.28156347204049997</v>
      </c>
      <c r="Q16" s="15">
        <v>0</v>
      </c>
      <c r="R16" s="15">
        <v>0</v>
      </c>
      <c r="S16" s="15">
        <v>0</v>
      </c>
      <c r="W16" s="15">
        <v>0</v>
      </c>
      <c r="X16" s="15">
        <v>0.42824905507159999</v>
      </c>
      <c r="Z16" s="15">
        <v>0</v>
      </c>
      <c r="AA16" s="15">
        <v>0.33333333333330001</v>
      </c>
      <c r="AB16" s="15">
        <v>0</v>
      </c>
    </row>
    <row r="17" spans="2:28" x14ac:dyDescent="0.35">
      <c r="B17" s="7" t="s">
        <v>100</v>
      </c>
      <c r="C17" s="15">
        <v>5.0445785956899997E-2</v>
      </c>
      <c r="D17" s="15">
        <v>0</v>
      </c>
      <c r="E17" s="15">
        <v>0</v>
      </c>
      <c r="F17" s="15">
        <v>0</v>
      </c>
      <c r="G17" s="15">
        <v>0.1210224889083</v>
      </c>
      <c r="I17" s="15">
        <v>0</v>
      </c>
      <c r="L17" s="15">
        <v>0</v>
      </c>
      <c r="N17" s="15">
        <v>0</v>
      </c>
      <c r="O17" s="15">
        <v>8.8531844687229994E-2</v>
      </c>
      <c r="Q17" s="15">
        <v>0</v>
      </c>
      <c r="R17" s="15">
        <v>0</v>
      </c>
      <c r="S17" s="15">
        <v>0</v>
      </c>
      <c r="W17" s="15">
        <v>0</v>
      </c>
      <c r="X17" s="15">
        <v>0</v>
      </c>
      <c r="Z17" s="15">
        <v>0</v>
      </c>
      <c r="AA17" s="15">
        <v>0.33333333333330001</v>
      </c>
      <c r="AB17" s="15">
        <v>0</v>
      </c>
    </row>
    <row r="18" spans="2:28" x14ac:dyDescent="0.35">
      <c r="B18" s="16" t="s">
        <v>61</v>
      </c>
      <c r="C18" s="17">
        <v>8.3010284132489995E-2</v>
      </c>
      <c r="D18" s="17">
        <v>0</v>
      </c>
      <c r="E18" s="17">
        <v>0</v>
      </c>
      <c r="F18" s="17">
        <v>0.33891992427270001</v>
      </c>
      <c r="G18" s="17">
        <v>0</v>
      </c>
      <c r="H18" s="13"/>
      <c r="I18" s="17">
        <v>0</v>
      </c>
      <c r="J18" s="13"/>
      <c r="K18" s="13"/>
      <c r="L18" s="17">
        <v>0</v>
      </c>
      <c r="M18" s="13"/>
      <c r="N18" s="17">
        <v>0</v>
      </c>
      <c r="O18" s="17">
        <v>0.14568220997760001</v>
      </c>
      <c r="P18" s="13"/>
      <c r="Q18" s="17">
        <v>0</v>
      </c>
      <c r="R18" s="17">
        <v>0.50090192747119999</v>
      </c>
      <c r="S18" s="17">
        <v>0</v>
      </c>
      <c r="T18" s="13"/>
      <c r="U18" s="13"/>
      <c r="V18" s="13"/>
      <c r="W18" s="17">
        <v>0</v>
      </c>
      <c r="X18" s="17">
        <v>0</v>
      </c>
      <c r="Y18" s="13"/>
      <c r="Z18" s="17">
        <v>0</v>
      </c>
      <c r="AA18" s="17">
        <v>0</v>
      </c>
      <c r="AB18" s="17">
        <v>0</v>
      </c>
    </row>
    <row r="19" spans="2:28" x14ac:dyDescent="0.35">
      <c r="B19" s="18" t="s">
        <v>13</v>
      </c>
    </row>
    <row r="20" spans="2:28" x14ac:dyDescent="0.35">
      <c r="B20" s="6"/>
    </row>
    <row r="21" spans="2:28" x14ac:dyDescent="0.35">
      <c r="B21" s="6"/>
    </row>
    <row r="23" spans="2:28" x14ac:dyDescent="0.35">
      <c r="B23"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AB19"/>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101</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431</v>
      </c>
      <c r="D7" s="11">
        <v>54</v>
      </c>
      <c r="E7" s="11">
        <v>58</v>
      </c>
      <c r="F7" s="11">
        <v>75</v>
      </c>
      <c r="G7" s="11">
        <v>244</v>
      </c>
      <c r="H7" s="8"/>
      <c r="I7" s="11">
        <v>36</v>
      </c>
      <c r="J7" s="11">
        <v>42</v>
      </c>
      <c r="K7" s="11">
        <v>99</v>
      </c>
      <c r="L7" s="11">
        <v>54</v>
      </c>
      <c r="M7" s="11">
        <v>37</v>
      </c>
      <c r="N7" s="11">
        <v>40</v>
      </c>
      <c r="O7" s="11">
        <v>123</v>
      </c>
      <c r="P7" s="8"/>
      <c r="Q7" s="11">
        <v>31</v>
      </c>
      <c r="R7" s="11">
        <v>39</v>
      </c>
      <c r="S7" s="11">
        <v>89</v>
      </c>
      <c r="T7" s="11">
        <v>19</v>
      </c>
      <c r="U7" s="11">
        <v>43</v>
      </c>
      <c r="V7" s="11">
        <v>3</v>
      </c>
      <c r="W7" s="11">
        <v>31</v>
      </c>
      <c r="X7" s="11">
        <v>42</v>
      </c>
      <c r="Y7" s="11">
        <v>40</v>
      </c>
      <c r="Z7" s="11">
        <v>17</v>
      </c>
      <c r="AA7" s="11">
        <v>52</v>
      </c>
      <c r="AB7" s="11">
        <v>25</v>
      </c>
    </row>
    <row r="8" spans="2:28" ht="14.5" customHeight="1" x14ac:dyDescent="0.35">
      <c r="B8" s="12" t="s">
        <v>43</v>
      </c>
      <c r="C8" s="12">
        <v>431</v>
      </c>
      <c r="D8" s="12">
        <v>54</v>
      </c>
      <c r="E8" s="12">
        <v>58</v>
      </c>
      <c r="F8" s="12">
        <v>75</v>
      </c>
      <c r="G8" s="12">
        <v>244</v>
      </c>
      <c r="H8" s="13"/>
      <c r="I8" s="12">
        <v>36</v>
      </c>
      <c r="J8" s="12">
        <v>42</v>
      </c>
      <c r="K8" s="12">
        <v>99</v>
      </c>
      <c r="L8" s="12">
        <v>54</v>
      </c>
      <c r="M8" s="12">
        <v>37</v>
      </c>
      <c r="N8" s="12">
        <v>40</v>
      </c>
      <c r="O8" s="12">
        <v>123</v>
      </c>
      <c r="P8" s="13"/>
      <c r="Q8" s="12">
        <v>31</v>
      </c>
      <c r="R8" s="12">
        <v>39</v>
      </c>
      <c r="S8" s="12">
        <v>89</v>
      </c>
      <c r="T8" s="12">
        <v>19</v>
      </c>
      <c r="U8" s="12">
        <v>43</v>
      </c>
      <c r="V8" s="12">
        <v>3</v>
      </c>
      <c r="W8" s="12">
        <v>31</v>
      </c>
      <c r="X8" s="12">
        <v>42</v>
      </c>
      <c r="Y8" s="12">
        <v>40</v>
      </c>
      <c r="Z8" s="12">
        <v>17</v>
      </c>
      <c r="AA8" s="12">
        <v>52</v>
      </c>
      <c r="AB8" s="12">
        <v>25</v>
      </c>
    </row>
    <row r="9" spans="2:28" x14ac:dyDescent="0.35">
      <c r="B9" s="7" t="s">
        <v>61</v>
      </c>
      <c r="C9" s="15">
        <v>2.0646673175439998E-3</v>
      </c>
      <c r="D9" s="15">
        <v>0</v>
      </c>
      <c r="E9" s="15">
        <v>0</v>
      </c>
      <c r="F9" s="15">
        <v>0</v>
      </c>
      <c r="G9" s="15">
        <v>3.9240322258510003E-3</v>
      </c>
      <c r="I9" s="15">
        <v>0</v>
      </c>
      <c r="J9" s="15">
        <v>0</v>
      </c>
      <c r="K9" s="15">
        <v>0</v>
      </c>
      <c r="L9" s="15">
        <v>1.6558069699129999E-2</v>
      </c>
      <c r="M9" s="15">
        <v>0</v>
      </c>
      <c r="N9" s="15">
        <v>0</v>
      </c>
      <c r="O9" s="15">
        <v>0</v>
      </c>
      <c r="Q9" s="15">
        <v>2.971088600565E-2</v>
      </c>
      <c r="R9" s="15">
        <v>0</v>
      </c>
      <c r="S9" s="15">
        <v>0</v>
      </c>
      <c r="T9" s="15">
        <v>0</v>
      </c>
      <c r="U9" s="15">
        <v>0</v>
      </c>
      <c r="V9" s="15">
        <v>0</v>
      </c>
      <c r="W9" s="15">
        <v>0</v>
      </c>
      <c r="X9" s="15">
        <v>0</v>
      </c>
      <c r="Y9" s="15">
        <v>0</v>
      </c>
      <c r="Z9" s="15">
        <v>0</v>
      </c>
      <c r="AA9" s="15">
        <v>0</v>
      </c>
      <c r="AB9" s="15">
        <v>0</v>
      </c>
    </row>
    <row r="10" spans="2:28" x14ac:dyDescent="0.35">
      <c r="B10" s="7" t="s">
        <v>102</v>
      </c>
      <c r="C10" s="15">
        <v>6.7863714074099996E-2</v>
      </c>
      <c r="D10" s="15">
        <v>7.7627912046059996E-2</v>
      </c>
      <c r="E10" s="15">
        <v>8.8459591077429997E-2</v>
      </c>
      <c r="F10" s="15">
        <v>2.9012980511409998E-2</v>
      </c>
      <c r="G10" s="15">
        <v>7.0361817643680005E-2</v>
      </c>
      <c r="I10" s="15">
        <v>0.10466850945139999</v>
      </c>
      <c r="J10" s="15">
        <v>9.1861474027959994E-2</v>
      </c>
      <c r="K10" s="15">
        <v>8.0415454641570003E-2</v>
      </c>
      <c r="L10" s="15">
        <v>2.7015543475260001E-2</v>
      </c>
      <c r="M10" s="15">
        <v>2.3542292679270001E-2</v>
      </c>
      <c r="N10" s="15">
        <v>4.0057160115080002E-2</v>
      </c>
      <c r="O10" s="15">
        <v>8.0368696398130005E-2</v>
      </c>
      <c r="Q10" s="15">
        <v>2.971088600565E-2</v>
      </c>
      <c r="R10" s="15">
        <v>3.107970589583E-2</v>
      </c>
      <c r="S10" s="15">
        <v>8.0808357838310002E-2</v>
      </c>
      <c r="T10" s="15">
        <v>0.16157140095540001</v>
      </c>
      <c r="U10" s="15">
        <v>0.1170024890311</v>
      </c>
      <c r="V10" s="15">
        <v>0</v>
      </c>
      <c r="W10" s="15">
        <v>6.5569043899009999E-2</v>
      </c>
      <c r="X10" s="15">
        <v>5.0844330240089997E-2</v>
      </c>
      <c r="Y10" s="15">
        <v>7.6649331388879999E-2</v>
      </c>
      <c r="Z10" s="15">
        <v>0.16119075602720001</v>
      </c>
      <c r="AA10" s="15">
        <v>6.3424476375239999E-2</v>
      </c>
      <c r="AB10" s="15">
        <v>0</v>
      </c>
    </row>
    <row r="11" spans="2:28" x14ac:dyDescent="0.35">
      <c r="B11" s="7" t="s">
        <v>103</v>
      </c>
      <c r="C11" s="15">
        <v>0.4383409271184</v>
      </c>
      <c r="D11" s="15">
        <v>0.4056147516916</v>
      </c>
      <c r="E11" s="15">
        <v>0.37996534706890001</v>
      </c>
      <c r="F11" s="15">
        <v>0.41403224263670002</v>
      </c>
      <c r="G11" s="15">
        <v>0.47325323761060001</v>
      </c>
      <c r="I11" s="15">
        <v>0.39505121580469998</v>
      </c>
      <c r="J11" s="15">
        <v>0.38506958900400001</v>
      </c>
      <c r="K11" s="15">
        <v>0.50382080147480002</v>
      </c>
      <c r="L11" s="15">
        <v>0.39799739875669998</v>
      </c>
      <c r="M11" s="15">
        <v>0.55466890571939997</v>
      </c>
      <c r="N11" s="15">
        <v>0.57584785663430005</v>
      </c>
      <c r="O11" s="15">
        <v>0.35567922773080002</v>
      </c>
      <c r="Q11" s="15">
        <v>0.28741698565879997</v>
      </c>
      <c r="R11" s="15">
        <v>0.58195000951489995</v>
      </c>
      <c r="S11" s="15">
        <v>0.49953848592970002</v>
      </c>
      <c r="T11" s="15">
        <v>0.53134442685890004</v>
      </c>
      <c r="U11" s="15">
        <v>0.4020923957618</v>
      </c>
      <c r="V11" s="15">
        <v>0.63882698141189997</v>
      </c>
      <c r="W11" s="15">
        <v>0.32738028936270003</v>
      </c>
      <c r="X11" s="15">
        <v>0.38643731316960001</v>
      </c>
      <c r="Y11" s="15">
        <v>0.33866319436659997</v>
      </c>
      <c r="Z11" s="15">
        <v>0.35735340389019998</v>
      </c>
      <c r="AA11" s="15">
        <v>0.42821057495609999</v>
      </c>
      <c r="AB11" s="15">
        <v>0.5767235945043</v>
      </c>
    </row>
    <row r="12" spans="2:28" x14ac:dyDescent="0.35">
      <c r="B12" s="7" t="s">
        <v>104</v>
      </c>
      <c r="C12" s="15">
        <v>0.28300142258349997</v>
      </c>
      <c r="D12" s="15">
        <v>0.32584960933849999</v>
      </c>
      <c r="E12" s="15">
        <v>0.31242525031559998</v>
      </c>
      <c r="F12" s="15">
        <v>0.31059128505069999</v>
      </c>
      <c r="G12" s="15">
        <v>0.25319125653989999</v>
      </c>
      <c r="I12" s="15">
        <v>0.27528627875369999</v>
      </c>
      <c r="J12" s="15">
        <v>0.13406875721639999</v>
      </c>
      <c r="K12" s="15">
        <v>0.292187101023</v>
      </c>
      <c r="L12" s="15">
        <v>0.36256770432509999</v>
      </c>
      <c r="M12" s="15">
        <v>0.24180783860130001</v>
      </c>
      <c r="N12" s="15">
        <v>0.2319491459886</v>
      </c>
      <c r="O12" s="15">
        <v>0.31866006042470002</v>
      </c>
      <c r="Q12" s="15">
        <v>0.41521021385779999</v>
      </c>
      <c r="R12" s="15">
        <v>0.24821367448590001</v>
      </c>
      <c r="S12" s="15">
        <v>0.1832705204584</v>
      </c>
      <c r="T12" s="15">
        <v>0.16157140095540001</v>
      </c>
      <c r="U12" s="15">
        <v>0.29133599711739999</v>
      </c>
      <c r="V12" s="15">
        <v>0</v>
      </c>
      <c r="W12" s="15">
        <v>0.36459896301529998</v>
      </c>
      <c r="X12" s="15">
        <v>0.43115582678679998</v>
      </c>
      <c r="Y12" s="15">
        <v>0.36135978075250003</v>
      </c>
      <c r="Z12" s="15">
        <v>0.3737367230159</v>
      </c>
      <c r="AA12" s="15">
        <v>0.16772150038</v>
      </c>
      <c r="AB12" s="15">
        <v>0.192411000956</v>
      </c>
    </row>
    <row r="13" spans="2:28" x14ac:dyDescent="0.35">
      <c r="B13" s="7" t="s">
        <v>105</v>
      </c>
      <c r="C13" s="15">
        <v>0.13628759930350001</v>
      </c>
      <c r="D13" s="15">
        <v>0.13216723255349999</v>
      </c>
      <c r="E13" s="15">
        <v>0.1868128843546</v>
      </c>
      <c r="F13" s="15">
        <v>0.2083514647652</v>
      </c>
      <c r="G13" s="15">
        <v>0.1000247650479</v>
      </c>
      <c r="I13" s="15">
        <v>0.12588655933740001</v>
      </c>
      <c r="J13" s="15">
        <v>0.24393034100489999</v>
      </c>
      <c r="K13" s="15">
        <v>6.5421683922159996E-2</v>
      </c>
      <c r="L13" s="15">
        <v>0.1173412092881</v>
      </c>
      <c r="M13" s="15">
        <v>0.15972461788289999</v>
      </c>
      <c r="N13" s="15">
        <v>9.6069920318929997E-2</v>
      </c>
      <c r="O13" s="15">
        <v>0.1727657924439</v>
      </c>
      <c r="Q13" s="15">
        <v>0.20824014246649999</v>
      </c>
      <c r="R13" s="15">
        <v>8.4744702503139993E-2</v>
      </c>
      <c r="S13" s="15">
        <v>0.15181071477880001</v>
      </c>
      <c r="T13" s="15">
        <v>4.8620986789740001E-2</v>
      </c>
      <c r="U13" s="15">
        <v>0.1237768858487</v>
      </c>
      <c r="V13" s="15">
        <v>0.36117301858810003</v>
      </c>
      <c r="W13" s="15">
        <v>0.16789183131829999</v>
      </c>
      <c r="X13" s="15">
        <v>8.7734753808679997E-2</v>
      </c>
      <c r="Y13" s="15">
        <v>0.100079206066</v>
      </c>
      <c r="Z13" s="15">
        <v>0.1077191170667</v>
      </c>
      <c r="AA13" s="15">
        <v>0.22484324003949999</v>
      </c>
      <c r="AB13" s="15">
        <v>0.1153632107513</v>
      </c>
    </row>
    <row r="14" spans="2:28" x14ac:dyDescent="0.35">
      <c r="B14" s="16" t="s">
        <v>106</v>
      </c>
      <c r="C14" s="17">
        <v>7.2441669602940004E-2</v>
      </c>
      <c r="D14" s="17">
        <v>5.8740494370359997E-2</v>
      </c>
      <c r="E14" s="17">
        <v>3.233692718351E-2</v>
      </c>
      <c r="F14" s="17">
        <v>3.8012027035900002E-2</v>
      </c>
      <c r="G14" s="17">
        <v>9.9244890932160004E-2</v>
      </c>
      <c r="H14" s="13"/>
      <c r="I14" s="17">
        <v>9.9107436652760006E-2</v>
      </c>
      <c r="J14" s="17">
        <v>0.14506983874669999</v>
      </c>
      <c r="K14" s="17">
        <v>5.815495893843E-2</v>
      </c>
      <c r="L14" s="17">
        <v>7.8520074455660005E-2</v>
      </c>
      <c r="M14" s="17">
        <v>2.0256345117200002E-2</v>
      </c>
      <c r="N14" s="17">
        <v>5.6075916943159998E-2</v>
      </c>
      <c r="O14" s="17">
        <v>7.2526223002500001E-2</v>
      </c>
      <c r="P14" s="13"/>
      <c r="Q14" s="17">
        <v>2.971088600565E-2</v>
      </c>
      <c r="R14" s="17">
        <v>5.4011907600240001E-2</v>
      </c>
      <c r="S14" s="17">
        <v>8.4571920994850003E-2</v>
      </c>
      <c r="T14" s="17">
        <v>9.6891784440599996E-2</v>
      </c>
      <c r="U14" s="17">
        <v>6.5792232240980006E-2</v>
      </c>
      <c r="V14" s="17">
        <v>0</v>
      </c>
      <c r="W14" s="17">
        <v>7.4559872404760003E-2</v>
      </c>
      <c r="X14" s="17">
        <v>4.3827775994869998E-2</v>
      </c>
      <c r="Y14" s="17">
        <v>0.123248487426</v>
      </c>
      <c r="Z14" s="17">
        <v>0</v>
      </c>
      <c r="AA14" s="17">
        <v>0.11580020824910001</v>
      </c>
      <c r="AB14" s="17">
        <v>0.1155021937885</v>
      </c>
    </row>
    <row r="15" spans="2:28" x14ac:dyDescent="0.35">
      <c r="B15" s="18" t="s">
        <v>256</v>
      </c>
    </row>
    <row r="16" spans="2:28" x14ac:dyDescent="0.35">
      <c r="B16" s="6"/>
    </row>
    <row r="17" spans="2:2" x14ac:dyDescent="0.35">
      <c r="B17" s="6"/>
    </row>
    <row r="19" spans="2:2" x14ac:dyDescent="0.35">
      <c r="B19"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AB26"/>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107</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431</v>
      </c>
      <c r="D7" s="11">
        <v>54</v>
      </c>
      <c r="E7" s="11">
        <v>58</v>
      </c>
      <c r="F7" s="11">
        <v>75</v>
      </c>
      <c r="G7" s="11">
        <v>244</v>
      </c>
      <c r="H7" s="8"/>
      <c r="I7" s="11">
        <v>36</v>
      </c>
      <c r="J7" s="11">
        <v>42</v>
      </c>
      <c r="K7" s="11">
        <v>99</v>
      </c>
      <c r="L7" s="11">
        <v>54</v>
      </c>
      <c r="M7" s="11">
        <v>37</v>
      </c>
      <c r="N7" s="11">
        <v>40</v>
      </c>
      <c r="O7" s="11">
        <v>123</v>
      </c>
      <c r="P7" s="8"/>
      <c r="Q7" s="11">
        <v>31</v>
      </c>
      <c r="R7" s="11">
        <v>39</v>
      </c>
      <c r="S7" s="11">
        <v>89</v>
      </c>
      <c r="T7" s="11">
        <v>19</v>
      </c>
      <c r="U7" s="11">
        <v>43</v>
      </c>
      <c r="V7" s="11">
        <v>3</v>
      </c>
      <c r="W7" s="11">
        <v>31</v>
      </c>
      <c r="X7" s="11">
        <v>42</v>
      </c>
      <c r="Y7" s="11">
        <v>40</v>
      </c>
      <c r="Z7" s="11">
        <v>17</v>
      </c>
      <c r="AA7" s="11">
        <v>52</v>
      </c>
      <c r="AB7" s="11">
        <v>25</v>
      </c>
    </row>
    <row r="8" spans="2:28" ht="14.5" customHeight="1" x14ac:dyDescent="0.35">
      <c r="B8" s="12" t="s">
        <v>43</v>
      </c>
      <c r="C8" s="12">
        <v>431</v>
      </c>
      <c r="D8" s="12">
        <v>54</v>
      </c>
      <c r="E8" s="12">
        <v>58</v>
      </c>
      <c r="F8" s="12">
        <v>75</v>
      </c>
      <c r="G8" s="12">
        <v>244</v>
      </c>
      <c r="H8" s="13"/>
      <c r="I8" s="12">
        <v>36</v>
      </c>
      <c r="J8" s="12">
        <v>42</v>
      </c>
      <c r="K8" s="12">
        <v>99</v>
      </c>
      <c r="L8" s="12">
        <v>54</v>
      </c>
      <c r="M8" s="12">
        <v>37</v>
      </c>
      <c r="N8" s="12">
        <v>40</v>
      </c>
      <c r="O8" s="12">
        <v>123</v>
      </c>
      <c r="P8" s="13"/>
      <c r="Q8" s="12">
        <v>31</v>
      </c>
      <c r="R8" s="12">
        <v>39</v>
      </c>
      <c r="S8" s="12">
        <v>89</v>
      </c>
      <c r="T8" s="12">
        <v>19</v>
      </c>
      <c r="U8" s="12">
        <v>43</v>
      </c>
      <c r="V8" s="12">
        <v>3</v>
      </c>
      <c r="W8" s="12">
        <v>31</v>
      </c>
      <c r="X8" s="12">
        <v>42</v>
      </c>
      <c r="Y8" s="12">
        <v>40</v>
      </c>
      <c r="Z8" s="12">
        <v>17</v>
      </c>
      <c r="AA8" s="12">
        <v>52</v>
      </c>
      <c r="AB8" s="12">
        <v>25</v>
      </c>
    </row>
    <row r="9" spans="2:28" x14ac:dyDescent="0.35">
      <c r="B9" s="7" t="s">
        <v>108</v>
      </c>
      <c r="C9" s="15">
        <v>0.18611568074480001</v>
      </c>
      <c r="D9" s="15">
        <v>0.1197440852843</v>
      </c>
      <c r="E9" s="15">
        <v>0.19847614137319999</v>
      </c>
      <c r="F9" s="15">
        <v>0.2661989054985</v>
      </c>
      <c r="G9" s="15">
        <v>0.1772300099304</v>
      </c>
      <c r="I9" s="15">
        <v>0.25579479133569999</v>
      </c>
      <c r="J9" s="15">
        <v>0.23854783091430001</v>
      </c>
      <c r="K9" s="15">
        <v>0.2122719570361</v>
      </c>
      <c r="L9" s="15">
        <v>0.15050591605819999</v>
      </c>
      <c r="M9" s="15">
        <v>0.14098422165509999</v>
      </c>
      <c r="N9" s="15">
        <v>7.9820158119079998E-2</v>
      </c>
      <c r="O9" s="15">
        <v>0.19198753645309999</v>
      </c>
      <c r="Q9" s="15">
        <v>0.12846398196450001</v>
      </c>
      <c r="R9" s="15">
        <v>0.17846047244810001</v>
      </c>
      <c r="S9" s="15">
        <v>0.24604388759900001</v>
      </c>
      <c r="T9" s="15">
        <v>0.24222946110150001</v>
      </c>
      <c r="U9" s="15">
        <v>0.2774506198924</v>
      </c>
      <c r="V9" s="15">
        <v>0</v>
      </c>
      <c r="W9" s="15">
        <v>0.1587995156799</v>
      </c>
      <c r="X9" s="15">
        <v>0.1096486418061</v>
      </c>
      <c r="Y9" s="15">
        <v>0.1694201750737</v>
      </c>
      <c r="Z9" s="15">
        <v>0.1077191170667</v>
      </c>
      <c r="AA9" s="15">
        <v>0.24300444183870001</v>
      </c>
      <c r="AB9" s="15">
        <v>0.166703292709</v>
      </c>
    </row>
    <row r="10" spans="2:28" x14ac:dyDescent="0.35">
      <c r="B10" s="7" t="s">
        <v>109</v>
      </c>
      <c r="C10" s="15">
        <v>0.27543302462879998</v>
      </c>
      <c r="D10" s="15">
        <v>0.2139494416478</v>
      </c>
      <c r="E10" s="15">
        <v>0.29465194376760001</v>
      </c>
      <c r="F10" s="15">
        <v>0.2072149811722</v>
      </c>
      <c r="G10" s="15">
        <v>0.3077297087716</v>
      </c>
      <c r="I10" s="15">
        <v>0.44663927041309998</v>
      </c>
      <c r="J10" s="15">
        <v>0.21570480726050001</v>
      </c>
      <c r="K10" s="15">
        <v>0.28495168580230001</v>
      </c>
      <c r="L10" s="15">
        <v>0.27789686049540002</v>
      </c>
      <c r="M10" s="15">
        <v>0.2420868771844</v>
      </c>
      <c r="N10" s="15">
        <v>0.17231253947690001</v>
      </c>
      <c r="O10" s="15">
        <v>0.27812191037579997</v>
      </c>
      <c r="Q10" s="15">
        <v>0.1782653160339</v>
      </c>
      <c r="R10" s="15">
        <v>0.15466617664939999</v>
      </c>
      <c r="S10" s="15">
        <v>0.2921316190437</v>
      </c>
      <c r="T10" s="15">
        <v>0.16084944849989999</v>
      </c>
      <c r="U10" s="15">
        <v>0.27027014305780001</v>
      </c>
      <c r="V10" s="15">
        <v>0.63475006973199999</v>
      </c>
      <c r="W10" s="15">
        <v>0.31676212494</v>
      </c>
      <c r="X10" s="15">
        <v>0.19709310069960001</v>
      </c>
      <c r="Y10" s="15">
        <v>0.36931799388859998</v>
      </c>
      <c r="Z10" s="15">
        <v>0.28650474822729999</v>
      </c>
      <c r="AA10" s="15">
        <v>0.2542490500945</v>
      </c>
      <c r="AB10" s="15">
        <v>0.48750216582729999</v>
      </c>
    </row>
    <row r="11" spans="2:28" ht="29" x14ac:dyDescent="0.35">
      <c r="B11" s="7" t="s">
        <v>110</v>
      </c>
      <c r="C11" s="15">
        <v>0.49319219073330001</v>
      </c>
      <c r="D11" s="15">
        <v>0.51638763524349995</v>
      </c>
      <c r="E11" s="15">
        <v>0.50707512112300002</v>
      </c>
      <c r="F11" s="15">
        <v>0.47258702532449998</v>
      </c>
      <c r="G11" s="15">
        <v>0.4884089970014</v>
      </c>
      <c r="I11" s="15">
        <v>0.45227675095800002</v>
      </c>
      <c r="J11" s="15">
        <v>0.3681962309256</v>
      </c>
      <c r="K11" s="15">
        <v>0.56453885940449999</v>
      </c>
      <c r="L11" s="15">
        <v>0.47058814838430002</v>
      </c>
      <c r="M11" s="15">
        <v>0.52360349557840002</v>
      </c>
      <c r="N11" s="15">
        <v>0.51105051984560002</v>
      </c>
      <c r="O11" s="15">
        <v>0.48349504506469998</v>
      </c>
      <c r="Q11" s="15">
        <v>0.53548941636299996</v>
      </c>
      <c r="R11" s="15">
        <v>0.34075897018750001</v>
      </c>
      <c r="S11" s="15">
        <v>0.49969131709260001</v>
      </c>
      <c r="T11" s="15">
        <v>0.67812600843079995</v>
      </c>
      <c r="U11" s="15">
        <v>0.51080196340210005</v>
      </c>
      <c r="V11" s="15">
        <v>0.36524993026800001</v>
      </c>
      <c r="W11" s="15">
        <v>0.39278033123959999</v>
      </c>
      <c r="X11" s="15">
        <v>0.53301264971189999</v>
      </c>
      <c r="Y11" s="15">
        <v>0.56938268777589995</v>
      </c>
      <c r="Z11" s="15">
        <v>0.55191657617269996</v>
      </c>
      <c r="AA11" s="15">
        <v>0.50886110808030005</v>
      </c>
      <c r="AB11" s="15">
        <v>0.43545004396800002</v>
      </c>
    </row>
    <row r="12" spans="2:28" x14ac:dyDescent="0.35">
      <c r="B12" s="7" t="s">
        <v>111</v>
      </c>
      <c r="C12" s="15">
        <v>0.4357528743104</v>
      </c>
      <c r="D12" s="15">
        <v>0.24998930490009999</v>
      </c>
      <c r="E12" s="15">
        <v>0.39564971647739999</v>
      </c>
      <c r="F12" s="15">
        <v>0.52530630995000005</v>
      </c>
      <c r="G12" s="15">
        <v>0.47470695799820001</v>
      </c>
      <c r="I12" s="15">
        <v>0.34007456781630002</v>
      </c>
      <c r="J12" s="15">
        <v>0.51875178609929995</v>
      </c>
      <c r="K12" s="15">
        <v>0.45766055745360001</v>
      </c>
      <c r="L12" s="15">
        <v>0.53739201523049995</v>
      </c>
      <c r="M12" s="15">
        <v>0.29670203069040002</v>
      </c>
      <c r="N12" s="15">
        <v>0.46689315268330001</v>
      </c>
      <c r="O12" s="15">
        <v>0.41338284336559999</v>
      </c>
      <c r="Q12" s="15">
        <v>0.39607671993260002</v>
      </c>
      <c r="R12" s="15">
        <v>0.36487201291120003</v>
      </c>
      <c r="S12" s="15">
        <v>0.54581725632809996</v>
      </c>
      <c r="T12" s="15">
        <v>0.4834453925246</v>
      </c>
      <c r="U12" s="15">
        <v>0.33637942626150003</v>
      </c>
      <c r="V12" s="15">
        <v>0.27357705114390002</v>
      </c>
      <c r="W12" s="15">
        <v>0.4391123584976</v>
      </c>
      <c r="X12" s="15">
        <v>0.40140408993370003</v>
      </c>
      <c r="Y12" s="15">
        <v>0.44639479366689999</v>
      </c>
      <c r="Z12" s="15">
        <v>0.42740232176289999</v>
      </c>
      <c r="AA12" s="15">
        <v>0.41583495789559999</v>
      </c>
      <c r="AB12" s="15">
        <v>0.51293190799999999</v>
      </c>
    </row>
    <row r="13" spans="2:28" ht="29" x14ac:dyDescent="0.35">
      <c r="B13" s="7" t="s">
        <v>112</v>
      </c>
      <c r="C13" s="15">
        <v>0.41861838289469999</v>
      </c>
      <c r="D13" s="15">
        <v>0.24527502912509999</v>
      </c>
      <c r="E13" s="15">
        <v>0.37844164959600002</v>
      </c>
      <c r="F13" s="15">
        <v>0.41510046854319999</v>
      </c>
      <c r="G13" s="15">
        <v>0.48208678753459999</v>
      </c>
      <c r="I13" s="15">
        <v>0.34303738181900001</v>
      </c>
      <c r="J13" s="15">
        <v>0.52588044234039999</v>
      </c>
      <c r="K13" s="15">
        <v>0.47299135031989997</v>
      </c>
      <c r="L13" s="15">
        <v>0.47269452962140002</v>
      </c>
      <c r="M13" s="15">
        <v>0.32759265455839998</v>
      </c>
      <c r="N13" s="15">
        <v>0.41334073144979999</v>
      </c>
      <c r="O13" s="15">
        <v>0.37426683084079998</v>
      </c>
      <c r="Q13" s="15">
        <v>0.37632164875160001</v>
      </c>
      <c r="R13" s="15">
        <v>0.40345100622289998</v>
      </c>
      <c r="S13" s="15">
        <v>0.44371308707809998</v>
      </c>
      <c r="T13" s="15">
        <v>0.41894087057930002</v>
      </c>
      <c r="U13" s="15">
        <v>0.44595388392250002</v>
      </c>
      <c r="V13" s="15">
        <v>0.27357705114390002</v>
      </c>
      <c r="W13" s="15">
        <v>0.38326956239139998</v>
      </c>
      <c r="X13" s="15">
        <v>0.32102221526000002</v>
      </c>
      <c r="Y13" s="15">
        <v>0.49238932553379999</v>
      </c>
      <c r="Z13" s="15">
        <v>0.58878703757649997</v>
      </c>
      <c r="AA13" s="15">
        <v>0.41583495789559999</v>
      </c>
      <c r="AB13" s="15">
        <v>0.43531106093080002</v>
      </c>
    </row>
    <row r="14" spans="2:28" x14ac:dyDescent="0.35">
      <c r="B14" s="7" t="s">
        <v>113</v>
      </c>
      <c r="C14" s="15">
        <v>0.25805231252939997</v>
      </c>
      <c r="D14" s="15">
        <v>7.6936035998229999E-2</v>
      </c>
      <c r="E14" s="15">
        <v>0.25072585847410001</v>
      </c>
      <c r="F14" s="15">
        <v>0.2349584753399</v>
      </c>
      <c r="G14" s="15">
        <v>0.31944350273330002</v>
      </c>
      <c r="I14" s="15">
        <v>0.18771971099070001</v>
      </c>
      <c r="J14" s="15">
        <v>0.35729036401890002</v>
      </c>
      <c r="K14" s="15">
        <v>0.26917400752670001</v>
      </c>
      <c r="L14" s="15">
        <v>0.36221285418010002</v>
      </c>
      <c r="M14" s="15">
        <v>0.1309073501844</v>
      </c>
      <c r="N14" s="15">
        <v>0.23918467608839999</v>
      </c>
      <c r="O14" s="15">
        <v>0.24186321296320001</v>
      </c>
      <c r="Q14" s="15">
        <v>0.18822113085850001</v>
      </c>
      <c r="R14" s="15">
        <v>0.1705757431954</v>
      </c>
      <c r="S14" s="15">
        <v>0.3870792834581</v>
      </c>
      <c r="T14" s="15">
        <v>0.16084944849989999</v>
      </c>
      <c r="U14" s="15">
        <v>0.27752988263310002</v>
      </c>
      <c r="V14" s="15">
        <v>0</v>
      </c>
      <c r="W14" s="15">
        <v>0.1589010028125</v>
      </c>
      <c r="X14" s="15">
        <v>0.27014161385230001</v>
      </c>
      <c r="Y14" s="15">
        <v>0.23867770654529999</v>
      </c>
      <c r="Z14" s="15">
        <v>0.3565536661</v>
      </c>
      <c r="AA14" s="15">
        <v>0.30048918938949998</v>
      </c>
      <c r="AB14" s="15">
        <v>0.1153632107513</v>
      </c>
    </row>
    <row r="15" spans="2:28" ht="29" x14ac:dyDescent="0.35">
      <c r="B15" s="7" t="s">
        <v>114</v>
      </c>
      <c r="C15" s="15">
        <v>0.44247320584979999</v>
      </c>
      <c r="D15" s="15">
        <v>0.41897836069580002</v>
      </c>
      <c r="E15" s="15">
        <v>0.35119274150090002</v>
      </c>
      <c r="F15" s="15">
        <v>0.52010685113830002</v>
      </c>
      <c r="G15" s="15">
        <v>0.45422058064080001</v>
      </c>
      <c r="I15" s="15">
        <v>0.53416317707289995</v>
      </c>
      <c r="J15" s="15">
        <v>0.51843293167409998</v>
      </c>
      <c r="K15" s="15">
        <v>0.4529054659076</v>
      </c>
      <c r="L15" s="15">
        <v>0.43236153918920001</v>
      </c>
      <c r="M15" s="15">
        <v>0.49517703396680002</v>
      </c>
      <c r="N15" s="15">
        <v>0.4061678673686</v>
      </c>
      <c r="O15" s="15">
        <v>0.38344911030310003</v>
      </c>
      <c r="Q15" s="15">
        <v>0.42600236985540002</v>
      </c>
      <c r="R15" s="15">
        <v>0.3028352680177</v>
      </c>
      <c r="S15" s="15">
        <v>0.51768339224839999</v>
      </c>
      <c r="T15" s="15">
        <v>0.62895816375500002</v>
      </c>
      <c r="U15" s="15">
        <v>0.35839919939600001</v>
      </c>
      <c r="V15" s="15">
        <v>0.36524993026800001</v>
      </c>
      <c r="W15" s="15">
        <v>0.25223296172600002</v>
      </c>
      <c r="X15" s="15">
        <v>0.50383484320539995</v>
      </c>
      <c r="Y15" s="15">
        <v>0.49969768791489999</v>
      </c>
      <c r="Z15" s="15">
        <v>0.35674762588640002</v>
      </c>
      <c r="AA15" s="15">
        <v>0.49169776356540001</v>
      </c>
      <c r="AB15" s="15">
        <v>0.4739044475518</v>
      </c>
    </row>
    <row r="16" spans="2:28" ht="29" x14ac:dyDescent="0.35">
      <c r="B16" s="7" t="s">
        <v>115</v>
      </c>
      <c r="C16" s="15">
        <v>0.31277587577900001</v>
      </c>
      <c r="D16" s="15">
        <v>0.20299329546459999</v>
      </c>
      <c r="E16" s="15">
        <v>0.27135734526959998</v>
      </c>
      <c r="F16" s="15">
        <v>0.24155849526459999</v>
      </c>
      <c r="G16" s="15">
        <v>0.3787460043675</v>
      </c>
      <c r="I16" s="15">
        <v>0.36441012583799998</v>
      </c>
      <c r="J16" s="15">
        <v>0.28776597304399998</v>
      </c>
      <c r="K16" s="15">
        <v>0.31377443751369999</v>
      </c>
      <c r="L16" s="15">
        <v>0.35404406472650002</v>
      </c>
      <c r="M16" s="15">
        <v>0.1818859672408</v>
      </c>
      <c r="N16" s="15">
        <v>0.30581430090950001</v>
      </c>
      <c r="O16" s="15">
        <v>0.33137379856670002</v>
      </c>
      <c r="Q16" s="15">
        <v>0.33654756596270002</v>
      </c>
      <c r="R16" s="15">
        <v>0.1553599986352</v>
      </c>
      <c r="S16" s="15">
        <v>0.37674174782929998</v>
      </c>
      <c r="T16" s="15">
        <v>0.3063622197302</v>
      </c>
      <c r="U16" s="15">
        <v>0.33560356529500002</v>
      </c>
      <c r="V16" s="15">
        <v>0</v>
      </c>
      <c r="W16" s="15">
        <v>0.32727880223009997</v>
      </c>
      <c r="X16" s="15">
        <v>0.27748473418030001</v>
      </c>
      <c r="Y16" s="15">
        <v>0.38444562457640002</v>
      </c>
      <c r="Z16" s="15">
        <v>0.28551105065069998</v>
      </c>
      <c r="AA16" s="15">
        <v>0.29493346102180001</v>
      </c>
      <c r="AB16" s="15">
        <v>0.39685665734710002</v>
      </c>
    </row>
    <row r="17" spans="2:28" x14ac:dyDescent="0.35">
      <c r="B17" s="7" t="s">
        <v>116</v>
      </c>
      <c r="C17" s="15">
        <v>0.45031216837970001</v>
      </c>
      <c r="D17" s="15">
        <v>0.20753879101530001</v>
      </c>
      <c r="E17" s="15">
        <v>0.36609788327499998</v>
      </c>
      <c r="F17" s="15">
        <v>0.43364859265170003</v>
      </c>
      <c r="G17" s="15">
        <v>0.55143424591349999</v>
      </c>
      <c r="I17" s="15">
        <v>0.32780018395490002</v>
      </c>
      <c r="J17" s="15">
        <v>0.55505839676919999</v>
      </c>
      <c r="K17" s="15">
        <v>0.55886359474320002</v>
      </c>
      <c r="L17" s="15">
        <v>0.52134421027970002</v>
      </c>
      <c r="M17" s="15">
        <v>0.2945579979015</v>
      </c>
      <c r="N17" s="15">
        <v>0.41189604245889999</v>
      </c>
      <c r="O17" s="15">
        <v>0.4027563003495</v>
      </c>
      <c r="Q17" s="15">
        <v>0.48565213679079999</v>
      </c>
      <c r="R17" s="15">
        <v>0.3175358294765</v>
      </c>
      <c r="S17" s="15">
        <v>0.44733190116220001</v>
      </c>
      <c r="T17" s="15">
        <v>0.33929634011150001</v>
      </c>
      <c r="U17" s="15">
        <v>0.51080196340210005</v>
      </c>
      <c r="V17" s="15">
        <v>0.36117301858810003</v>
      </c>
      <c r="W17" s="15">
        <v>0.44847516329069997</v>
      </c>
      <c r="X17" s="15">
        <v>0.52644479401970001</v>
      </c>
      <c r="Y17" s="15">
        <v>0.53839413810909997</v>
      </c>
      <c r="Z17" s="15">
        <v>0.39303620793089999</v>
      </c>
      <c r="AA17" s="15">
        <v>0.38711344395460001</v>
      </c>
      <c r="AB17" s="15">
        <v>0.43545004396800002</v>
      </c>
    </row>
    <row r="18" spans="2:28" ht="43.5" x14ac:dyDescent="0.35">
      <c r="B18" s="7" t="s">
        <v>117</v>
      </c>
      <c r="C18" s="15">
        <v>0.29836970529790002</v>
      </c>
      <c r="D18" s="15">
        <v>9.0215592144940002E-2</v>
      </c>
      <c r="E18" s="15">
        <v>0.25126943604230001</v>
      </c>
      <c r="F18" s="15">
        <v>0.36205926451760001</v>
      </c>
      <c r="G18" s="15">
        <v>0.35374692324660001</v>
      </c>
      <c r="I18" s="15">
        <v>0.23949744486210001</v>
      </c>
      <c r="J18" s="15">
        <v>0.32726523975589999</v>
      </c>
      <c r="K18" s="15">
        <v>0.32863318177</v>
      </c>
      <c r="L18" s="15">
        <v>0.423085443364</v>
      </c>
      <c r="M18" s="15">
        <v>0.19977084851980001</v>
      </c>
      <c r="N18" s="15">
        <v>0.34453863496330001</v>
      </c>
      <c r="O18" s="15">
        <v>0.24834298792590001</v>
      </c>
      <c r="Q18" s="15">
        <v>0.23800923392100001</v>
      </c>
      <c r="R18" s="15">
        <v>0.26277412790409999</v>
      </c>
      <c r="S18" s="15">
        <v>0.41902300057559999</v>
      </c>
      <c r="T18" s="15">
        <v>0.40342909874029997</v>
      </c>
      <c r="U18" s="15">
        <v>0.29235941261949999</v>
      </c>
      <c r="V18" s="15">
        <v>0</v>
      </c>
      <c r="W18" s="15">
        <v>0.14991017430680001</v>
      </c>
      <c r="X18" s="15">
        <v>0.20432074804110001</v>
      </c>
      <c r="Y18" s="15">
        <v>0.2999770248809</v>
      </c>
      <c r="Z18" s="15">
        <v>0.33937060918400003</v>
      </c>
      <c r="AA18" s="15">
        <v>0.34730919289560003</v>
      </c>
      <c r="AB18" s="15">
        <v>0.34622861529100002</v>
      </c>
    </row>
    <row r="19" spans="2:28" x14ac:dyDescent="0.35">
      <c r="B19" s="7" t="s">
        <v>118</v>
      </c>
      <c r="C19" s="15">
        <v>0.65194242969820004</v>
      </c>
      <c r="D19" s="15">
        <v>0.55262694805970003</v>
      </c>
      <c r="E19" s="15">
        <v>0.62597182091939996</v>
      </c>
      <c r="F19" s="15">
        <v>0.59035553649759998</v>
      </c>
      <c r="G19" s="15">
        <v>0.70718917919619995</v>
      </c>
      <c r="I19" s="15">
        <v>0.7029257432971</v>
      </c>
      <c r="J19" s="15">
        <v>0.56875861995940002</v>
      </c>
      <c r="K19" s="15">
        <v>0.72163201421309997</v>
      </c>
      <c r="L19" s="15">
        <v>0.75382971540059995</v>
      </c>
      <c r="M19" s="15">
        <v>0.69451879691490004</v>
      </c>
      <c r="N19" s="15">
        <v>0.66150154238809999</v>
      </c>
      <c r="O19" s="15">
        <v>0.55025249212009997</v>
      </c>
      <c r="Q19" s="15">
        <v>0.57405583559350004</v>
      </c>
      <c r="R19" s="15">
        <v>0.55815571371619999</v>
      </c>
      <c r="S19" s="15">
        <v>0.74665015074179997</v>
      </c>
      <c r="T19" s="15">
        <v>0.56482540512620005</v>
      </c>
      <c r="U19" s="15">
        <v>0.71535913695959996</v>
      </c>
      <c r="V19" s="15">
        <v>0.36524993026800001</v>
      </c>
      <c r="W19" s="15">
        <v>0.57872133445880003</v>
      </c>
      <c r="X19" s="15">
        <v>0.72243606400070004</v>
      </c>
      <c r="Y19" s="15">
        <v>0.67642622536969998</v>
      </c>
      <c r="Z19" s="15">
        <v>0.69691797286059998</v>
      </c>
      <c r="AA19" s="15">
        <v>0.54375220721670003</v>
      </c>
      <c r="AB19" s="15">
        <v>0.58940664134020004</v>
      </c>
    </row>
    <row r="20" spans="2:28" x14ac:dyDescent="0.35">
      <c r="B20" s="7" t="s">
        <v>59</v>
      </c>
      <c r="C20" s="15">
        <v>6.8741410256190003E-3</v>
      </c>
      <c r="D20" s="15">
        <v>0</v>
      </c>
      <c r="E20" s="15">
        <v>1.8923334113860001E-2</v>
      </c>
      <c r="F20" s="15">
        <v>0</v>
      </c>
      <c r="G20" s="15">
        <v>7.1782639177599998E-3</v>
      </c>
      <c r="I20" s="15">
        <v>0</v>
      </c>
      <c r="J20" s="15">
        <v>0</v>
      </c>
      <c r="K20" s="15">
        <v>1.052120594693E-2</v>
      </c>
      <c r="L20" s="15">
        <v>2.48389283214E-2</v>
      </c>
      <c r="M20" s="15">
        <v>0</v>
      </c>
      <c r="N20" s="15">
        <v>0</v>
      </c>
      <c r="O20" s="15">
        <v>4.8588047639780002E-3</v>
      </c>
      <c r="Q20" s="15">
        <v>0</v>
      </c>
      <c r="R20" s="15">
        <v>5.4011907600240001E-2</v>
      </c>
      <c r="S20" s="15">
        <v>0</v>
      </c>
      <c r="T20" s="15">
        <v>0</v>
      </c>
      <c r="U20" s="15">
        <v>0</v>
      </c>
      <c r="V20" s="15">
        <v>0</v>
      </c>
      <c r="W20" s="15">
        <v>0</v>
      </c>
      <c r="X20" s="15">
        <v>0</v>
      </c>
      <c r="Y20" s="15">
        <v>0</v>
      </c>
      <c r="Z20" s="15">
        <v>0</v>
      </c>
      <c r="AA20" s="15">
        <v>1.7351481217090001E-2</v>
      </c>
      <c r="AB20" s="15">
        <v>0</v>
      </c>
    </row>
    <row r="21" spans="2:28" x14ac:dyDescent="0.35">
      <c r="B21" s="16" t="s">
        <v>119</v>
      </c>
      <c r="C21" s="17">
        <v>2.1375058777290002E-3</v>
      </c>
      <c r="D21" s="17">
        <v>0</v>
      </c>
      <c r="E21" s="17">
        <v>0</v>
      </c>
      <c r="F21" s="17">
        <v>0</v>
      </c>
      <c r="G21" s="17">
        <v>4.0624665658630004E-3</v>
      </c>
      <c r="H21" s="13"/>
      <c r="I21" s="17">
        <v>0</v>
      </c>
      <c r="J21" s="17">
        <v>0</v>
      </c>
      <c r="K21" s="17">
        <v>0</v>
      </c>
      <c r="L21" s="17">
        <v>0</v>
      </c>
      <c r="M21" s="17">
        <v>0</v>
      </c>
      <c r="N21" s="17">
        <v>0</v>
      </c>
      <c r="O21" s="17">
        <v>7.2583744219339996E-3</v>
      </c>
      <c r="P21" s="13"/>
      <c r="Q21" s="17">
        <v>0</v>
      </c>
      <c r="R21" s="17">
        <v>0</v>
      </c>
      <c r="S21" s="17">
        <v>0</v>
      </c>
      <c r="T21" s="17">
        <v>0</v>
      </c>
      <c r="U21" s="17">
        <v>2.1930744080330002E-2</v>
      </c>
      <c r="V21" s="17">
        <v>0</v>
      </c>
      <c r="W21" s="17">
        <v>0</v>
      </c>
      <c r="X21" s="17">
        <v>0</v>
      </c>
      <c r="Y21" s="17">
        <v>0</v>
      </c>
      <c r="Z21" s="17">
        <v>0</v>
      </c>
      <c r="AA21" s="17">
        <v>0</v>
      </c>
      <c r="AB21" s="17">
        <v>0</v>
      </c>
    </row>
    <row r="22" spans="2:28" x14ac:dyDescent="0.35">
      <c r="B22" s="18" t="s">
        <v>256</v>
      </c>
    </row>
    <row r="23" spans="2:28" x14ac:dyDescent="0.35">
      <c r="B23" s="6"/>
    </row>
    <row r="24" spans="2:28" x14ac:dyDescent="0.35">
      <c r="B24" s="6"/>
    </row>
    <row r="26" spans="2:28" x14ac:dyDescent="0.35">
      <c r="B26"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AB27"/>
  <sheetViews>
    <sheetView showGridLines="0" workbookViewId="0">
      <selection activeCell="A7" sqref="A7:XFD8"/>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120</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431</v>
      </c>
      <c r="D7" s="11">
        <v>54</v>
      </c>
      <c r="E7" s="11">
        <v>58</v>
      </c>
      <c r="F7" s="11">
        <v>75</v>
      </c>
      <c r="G7" s="11">
        <v>244</v>
      </c>
      <c r="H7" s="8"/>
      <c r="I7" s="11">
        <v>36</v>
      </c>
      <c r="J7" s="11">
        <v>42</v>
      </c>
      <c r="K7" s="11">
        <v>99</v>
      </c>
      <c r="L7" s="11">
        <v>54</v>
      </c>
      <c r="M7" s="11">
        <v>37</v>
      </c>
      <c r="N7" s="11">
        <v>40</v>
      </c>
      <c r="O7" s="11">
        <v>123</v>
      </c>
      <c r="P7" s="8"/>
      <c r="Q7" s="11">
        <v>31</v>
      </c>
      <c r="R7" s="11">
        <v>39</v>
      </c>
      <c r="S7" s="11">
        <v>89</v>
      </c>
      <c r="T7" s="11">
        <v>19</v>
      </c>
      <c r="U7" s="11">
        <v>43</v>
      </c>
      <c r="V7" s="11">
        <v>3</v>
      </c>
      <c r="W7" s="11">
        <v>31</v>
      </c>
      <c r="X7" s="11">
        <v>42</v>
      </c>
      <c r="Y7" s="11">
        <v>40</v>
      </c>
      <c r="Z7" s="11">
        <v>17</v>
      </c>
      <c r="AA7" s="11">
        <v>52</v>
      </c>
      <c r="AB7" s="11">
        <v>25</v>
      </c>
    </row>
    <row r="8" spans="2:28" ht="14.5" customHeight="1" x14ac:dyDescent="0.35">
      <c r="B8" s="12" t="s">
        <v>43</v>
      </c>
      <c r="C8" s="12">
        <v>431</v>
      </c>
      <c r="D8" s="12">
        <v>54</v>
      </c>
      <c r="E8" s="12">
        <v>58</v>
      </c>
      <c r="F8" s="12">
        <v>75</v>
      </c>
      <c r="G8" s="12">
        <v>244</v>
      </c>
      <c r="H8" s="13"/>
      <c r="I8" s="12">
        <v>36</v>
      </c>
      <c r="J8" s="12">
        <v>42</v>
      </c>
      <c r="K8" s="12">
        <v>99</v>
      </c>
      <c r="L8" s="12">
        <v>54</v>
      </c>
      <c r="M8" s="12">
        <v>37</v>
      </c>
      <c r="N8" s="12">
        <v>40</v>
      </c>
      <c r="O8" s="12">
        <v>123</v>
      </c>
      <c r="P8" s="13"/>
      <c r="Q8" s="12">
        <v>31</v>
      </c>
      <c r="R8" s="12">
        <v>39</v>
      </c>
      <c r="S8" s="12">
        <v>89</v>
      </c>
      <c r="T8" s="12">
        <v>19</v>
      </c>
      <c r="U8" s="12">
        <v>43</v>
      </c>
      <c r="V8" s="12">
        <v>3</v>
      </c>
      <c r="W8" s="12">
        <v>31</v>
      </c>
      <c r="X8" s="12">
        <v>42</v>
      </c>
      <c r="Y8" s="12">
        <v>40</v>
      </c>
      <c r="Z8" s="12">
        <v>17</v>
      </c>
      <c r="AA8" s="12">
        <v>52</v>
      </c>
      <c r="AB8" s="12">
        <v>25</v>
      </c>
    </row>
    <row r="9" spans="2:28" x14ac:dyDescent="0.35">
      <c r="B9" s="7" t="s">
        <v>121</v>
      </c>
      <c r="C9" s="15">
        <v>0.22132915869120001</v>
      </c>
      <c r="D9" s="15">
        <v>0.2634784586542</v>
      </c>
      <c r="E9" s="15">
        <v>0.14789694789220001</v>
      </c>
      <c r="F9" s="15">
        <v>0.24332343765209999</v>
      </c>
      <c r="G9" s="15">
        <v>0.22540310082010001</v>
      </c>
      <c r="I9" s="15">
        <v>0.1684506348674</v>
      </c>
      <c r="J9" s="15">
        <v>0.34837033835510001</v>
      </c>
      <c r="K9" s="15">
        <v>0.22369143646860001</v>
      </c>
      <c r="L9" s="15">
        <v>0.18970448467189999</v>
      </c>
      <c r="M9" s="15">
        <v>0.30353376074510002</v>
      </c>
      <c r="N9" s="15">
        <v>0.12166947780450001</v>
      </c>
      <c r="O9" s="15">
        <v>0.21316849333689999</v>
      </c>
      <c r="Q9" s="15">
        <v>0.1883285128171</v>
      </c>
      <c r="R9" s="15">
        <v>0.163206197044</v>
      </c>
      <c r="S9" s="15">
        <v>0.207742654912</v>
      </c>
      <c r="T9" s="15">
        <v>9.7066879010040005E-2</v>
      </c>
      <c r="U9" s="15">
        <v>0.19683862397839999</v>
      </c>
      <c r="V9" s="15">
        <v>0</v>
      </c>
      <c r="W9" s="15">
        <v>0.2244700467115</v>
      </c>
      <c r="X9" s="15">
        <v>0.27752100534789997</v>
      </c>
      <c r="Y9" s="15">
        <v>0.19998125635110001</v>
      </c>
      <c r="Z9" s="15">
        <v>0.34075222633340002</v>
      </c>
      <c r="AA9" s="15">
        <v>0.28313770817240003</v>
      </c>
      <c r="AB9" s="15">
        <v>0.28206650346029999</v>
      </c>
    </row>
    <row r="10" spans="2:28" ht="29" x14ac:dyDescent="0.35">
      <c r="B10" s="7" t="s">
        <v>122</v>
      </c>
      <c r="C10" s="15">
        <v>0.24937683250670001</v>
      </c>
      <c r="D10" s="15">
        <v>0.15402574265419999</v>
      </c>
      <c r="E10" s="15">
        <v>0.25344581064799998</v>
      </c>
      <c r="F10" s="15">
        <v>0.2308400938912</v>
      </c>
      <c r="G10" s="15">
        <v>0.28115509635629998</v>
      </c>
      <c r="I10" s="15">
        <v>0.16856943048850001</v>
      </c>
      <c r="J10" s="15">
        <v>0.30825620423099998</v>
      </c>
      <c r="K10" s="15">
        <v>0.2281222200884</v>
      </c>
      <c r="L10" s="15">
        <v>0.33065681188529999</v>
      </c>
      <c r="M10" s="15">
        <v>0.21718090689139999</v>
      </c>
      <c r="N10" s="15">
        <v>0.29536630284960003</v>
      </c>
      <c r="O10" s="15">
        <v>0.2326881914053</v>
      </c>
      <c r="Q10" s="15">
        <v>0.1487691939454</v>
      </c>
      <c r="R10" s="15">
        <v>0.25549908458300002</v>
      </c>
      <c r="S10" s="15">
        <v>0.30654308790610002</v>
      </c>
      <c r="T10" s="15">
        <v>0.19378356888119999</v>
      </c>
      <c r="U10" s="15">
        <v>0.2189278935401</v>
      </c>
      <c r="V10" s="15">
        <v>0.36524993026800001</v>
      </c>
      <c r="W10" s="15">
        <v>0.18646094356170001</v>
      </c>
      <c r="X10" s="15">
        <v>0.24814852403599999</v>
      </c>
      <c r="Y10" s="15">
        <v>0.36109918743550001</v>
      </c>
      <c r="Z10" s="15">
        <v>0.1245142544098</v>
      </c>
      <c r="AA10" s="15">
        <v>0.27744882828430001</v>
      </c>
      <c r="AB10" s="15">
        <v>0.15381761433509999</v>
      </c>
    </row>
    <row r="11" spans="2:28" ht="29" x14ac:dyDescent="0.35">
      <c r="B11" s="7" t="s">
        <v>123</v>
      </c>
      <c r="C11" s="15">
        <v>0.30811136104859999</v>
      </c>
      <c r="D11" s="15">
        <v>0.17983800461550001</v>
      </c>
      <c r="E11" s="15">
        <v>0.22955283365849999</v>
      </c>
      <c r="F11" s="15">
        <v>0.3751749034522</v>
      </c>
      <c r="G11" s="15">
        <v>0.34925720912250002</v>
      </c>
      <c r="I11" s="15">
        <v>0.13458646898019999</v>
      </c>
      <c r="J11" s="15">
        <v>0.40179756475849998</v>
      </c>
      <c r="K11" s="15">
        <v>0.34031858154849998</v>
      </c>
      <c r="L11" s="15">
        <v>0.38262857244780002</v>
      </c>
      <c r="M11" s="15">
        <v>9.815201483338E-2</v>
      </c>
      <c r="N11" s="15">
        <v>0.36239488330339997</v>
      </c>
      <c r="O11" s="15">
        <v>0.32422608996579999</v>
      </c>
      <c r="Q11" s="15">
        <v>0.21814678078140001</v>
      </c>
      <c r="R11" s="15">
        <v>0.39542616892970001</v>
      </c>
      <c r="S11" s="15">
        <v>0.35602846878099997</v>
      </c>
      <c r="T11" s="15">
        <v>0.45259694341610002</v>
      </c>
      <c r="U11" s="15">
        <v>0.27785669990930001</v>
      </c>
      <c r="V11" s="15">
        <v>0</v>
      </c>
      <c r="W11" s="15">
        <v>0.28021135568510003</v>
      </c>
      <c r="X11" s="15">
        <v>0.2993986221778</v>
      </c>
      <c r="Y11" s="15">
        <v>0.3770990512438</v>
      </c>
      <c r="Z11" s="15">
        <v>0.24902850881970001</v>
      </c>
      <c r="AA11" s="15">
        <v>0.20229903834599999</v>
      </c>
      <c r="AB11" s="15">
        <v>0.31994785017959998</v>
      </c>
    </row>
    <row r="12" spans="2:28" ht="43.5" x14ac:dyDescent="0.35">
      <c r="B12" s="7" t="s">
        <v>124</v>
      </c>
      <c r="C12" s="15">
        <v>0.18241360713320001</v>
      </c>
      <c r="D12" s="15">
        <v>0.1854784336874</v>
      </c>
      <c r="E12" s="15">
        <v>0.1006328509092</v>
      </c>
      <c r="F12" s="15">
        <v>0.1327308852097</v>
      </c>
      <c r="G12" s="15">
        <v>0.22195351643059999</v>
      </c>
      <c r="I12" s="15">
        <v>0.15032148841199999</v>
      </c>
      <c r="J12" s="15">
        <v>0.2104862137355</v>
      </c>
      <c r="K12" s="15">
        <v>0.2141950543942</v>
      </c>
      <c r="L12" s="15">
        <v>0.17841121484319999</v>
      </c>
      <c r="M12" s="15">
        <v>0.20006401371009999</v>
      </c>
      <c r="N12" s="15">
        <v>0.1732194328235</v>
      </c>
      <c r="O12" s="15">
        <v>0.157821050012</v>
      </c>
      <c r="Q12" s="15">
        <v>0.1782653160339</v>
      </c>
      <c r="R12" s="15">
        <v>0.15492895158809999</v>
      </c>
      <c r="S12" s="15">
        <v>0.23624259445240001</v>
      </c>
      <c r="T12" s="15">
        <v>0.1453376766609</v>
      </c>
      <c r="U12" s="15">
        <v>0.17552521538329999</v>
      </c>
      <c r="V12" s="15">
        <v>0.36524993026800001</v>
      </c>
      <c r="W12" s="15">
        <v>0.1213103528726</v>
      </c>
      <c r="X12" s="15">
        <v>8.7655551989739997E-2</v>
      </c>
      <c r="Y12" s="15">
        <v>0.20024184966809999</v>
      </c>
      <c r="Z12" s="15">
        <v>0.302888067353</v>
      </c>
      <c r="AA12" s="15">
        <v>0.2081133427023</v>
      </c>
      <c r="AB12" s="15">
        <v>0.15381761433509999</v>
      </c>
    </row>
    <row r="13" spans="2:28" x14ac:dyDescent="0.35">
      <c r="B13" s="7" t="s">
        <v>125</v>
      </c>
      <c r="C13" s="15">
        <v>0.1647741954553</v>
      </c>
      <c r="D13" s="15">
        <v>0.17227778187100001</v>
      </c>
      <c r="E13" s="15">
        <v>0.21284647901449999</v>
      </c>
      <c r="F13" s="15">
        <v>0.1596844219787</v>
      </c>
      <c r="G13" s="15">
        <v>0.14919481143710001</v>
      </c>
      <c r="I13" s="15">
        <v>0.2139126967478</v>
      </c>
      <c r="J13" s="15">
        <v>8.7127314667890005E-2</v>
      </c>
      <c r="K13" s="15">
        <v>0.19970227398740001</v>
      </c>
      <c r="L13" s="15">
        <v>0.16835619681880001</v>
      </c>
      <c r="M13" s="15">
        <v>0.18575490060819999</v>
      </c>
      <c r="N13" s="15">
        <v>0.19126284643210001</v>
      </c>
      <c r="O13" s="15">
        <v>0.1316640468229</v>
      </c>
      <c r="Q13" s="15">
        <v>0.1884358947758</v>
      </c>
      <c r="R13" s="15">
        <v>0.10065426904910001</v>
      </c>
      <c r="S13" s="15">
        <v>0.1900227420426</v>
      </c>
      <c r="T13" s="15">
        <v>0.2424045556709</v>
      </c>
      <c r="U13" s="15">
        <v>0.1087888303809</v>
      </c>
      <c r="V13" s="15">
        <v>0</v>
      </c>
      <c r="W13" s="15">
        <v>0.1589010028125</v>
      </c>
      <c r="X13" s="15">
        <v>0.1531861228858</v>
      </c>
      <c r="Y13" s="15">
        <v>0.1382926805776</v>
      </c>
      <c r="Z13" s="15">
        <v>5.385955853333E-2</v>
      </c>
      <c r="AA13" s="15">
        <v>0.23651356842070001</v>
      </c>
      <c r="AB13" s="15">
        <v>0.32079887311830002</v>
      </c>
    </row>
    <row r="14" spans="2:28" x14ac:dyDescent="0.35">
      <c r="B14" s="7" t="s">
        <v>126</v>
      </c>
      <c r="C14" s="15">
        <v>0.20362750549370001</v>
      </c>
      <c r="D14" s="15">
        <v>0.22401663746950001</v>
      </c>
      <c r="E14" s="15">
        <v>0.1998280735946</v>
      </c>
      <c r="F14" s="15">
        <v>0.26973484110279999</v>
      </c>
      <c r="G14" s="15">
        <v>0.17900289196140001</v>
      </c>
      <c r="I14" s="15">
        <v>0.27577918946509999</v>
      </c>
      <c r="J14" s="15">
        <v>0.21632023546990001</v>
      </c>
      <c r="K14" s="15">
        <v>0.16426649232310001</v>
      </c>
      <c r="L14" s="15">
        <v>0.2363262514361</v>
      </c>
      <c r="M14" s="15">
        <v>0.25897158587039998</v>
      </c>
      <c r="N14" s="15">
        <v>0.1128600678813</v>
      </c>
      <c r="O14" s="15">
        <v>0.204728786636</v>
      </c>
      <c r="Q14" s="15">
        <v>0.32719106844770002</v>
      </c>
      <c r="R14" s="15">
        <v>0.31002617528460003</v>
      </c>
      <c r="S14" s="15">
        <v>0.16899438516609999</v>
      </c>
      <c r="T14" s="15">
        <v>0.22570415958410001</v>
      </c>
      <c r="U14" s="15">
        <v>0.25584669308829999</v>
      </c>
      <c r="V14" s="15">
        <v>0.36524993026800001</v>
      </c>
      <c r="W14" s="15">
        <v>0.22363314029180001</v>
      </c>
      <c r="X14" s="15">
        <v>0.1315625298036</v>
      </c>
      <c r="Y14" s="15">
        <v>0.1925060188976</v>
      </c>
      <c r="Z14" s="15">
        <v>0.14249704911610001</v>
      </c>
      <c r="AA14" s="15">
        <v>0.17327722874769999</v>
      </c>
      <c r="AB14" s="15">
        <v>0.1153632107513</v>
      </c>
    </row>
    <row r="15" spans="2:28" x14ac:dyDescent="0.35">
      <c r="B15" s="7" t="s">
        <v>127</v>
      </c>
      <c r="C15" s="15">
        <v>0.17473309418880001</v>
      </c>
      <c r="D15" s="15">
        <v>0.1558755999917</v>
      </c>
      <c r="E15" s="15">
        <v>0.25767091312180002</v>
      </c>
      <c r="F15" s="15">
        <v>0.1694822620277</v>
      </c>
      <c r="G15" s="15">
        <v>0.1559466514209</v>
      </c>
      <c r="I15" s="15">
        <v>9.4867496280199998E-2</v>
      </c>
      <c r="J15" s="15">
        <v>0.118289446506</v>
      </c>
      <c r="K15" s="15">
        <v>0.17577452708169999</v>
      </c>
      <c r="L15" s="15">
        <v>0.15660007056399999</v>
      </c>
      <c r="M15" s="15">
        <v>0.1420752356553</v>
      </c>
      <c r="N15" s="15">
        <v>0.1359444841712</v>
      </c>
      <c r="O15" s="15">
        <v>0.24397537438440001</v>
      </c>
      <c r="Q15" s="15">
        <v>8.9347421934150004E-2</v>
      </c>
      <c r="R15" s="15">
        <v>0.1005701329949</v>
      </c>
      <c r="S15" s="15">
        <v>0.21816939596400001</v>
      </c>
      <c r="T15" s="15">
        <v>0.12935923302960001</v>
      </c>
      <c r="U15" s="15">
        <v>0.123697623108</v>
      </c>
      <c r="V15" s="15">
        <v>0.36117301858810003</v>
      </c>
      <c r="W15" s="15">
        <v>3.7489162807310003E-2</v>
      </c>
      <c r="X15" s="15">
        <v>0.1315625298036</v>
      </c>
      <c r="Y15" s="15">
        <v>0.3229239238753</v>
      </c>
      <c r="Z15" s="15">
        <v>0.42720836197649997</v>
      </c>
      <c r="AA15" s="15">
        <v>0.115737496015</v>
      </c>
      <c r="AB15" s="15">
        <v>0.192411000956</v>
      </c>
    </row>
    <row r="16" spans="2:28" ht="29" x14ac:dyDescent="0.35">
      <c r="B16" s="7" t="s">
        <v>128</v>
      </c>
      <c r="C16" s="15">
        <v>0.18097235305769999</v>
      </c>
      <c r="D16" s="15">
        <v>0.13856775087439999</v>
      </c>
      <c r="E16" s="15">
        <v>0.1883183248195</v>
      </c>
      <c r="F16" s="15">
        <v>0.2160494339065</v>
      </c>
      <c r="G16" s="15">
        <v>0.18031835977730001</v>
      </c>
      <c r="I16" s="15">
        <v>0.12810332737149999</v>
      </c>
      <c r="J16" s="15">
        <v>0.24954953256920001</v>
      </c>
      <c r="K16" s="15">
        <v>0.18075413384799999</v>
      </c>
      <c r="L16" s="15">
        <v>0.1006511995476</v>
      </c>
      <c r="M16" s="15">
        <v>0.23504053389570001</v>
      </c>
      <c r="N16" s="15">
        <v>8.7277199561960006E-2</v>
      </c>
      <c r="O16" s="15">
        <v>0.2204304234311</v>
      </c>
      <c r="Q16" s="15">
        <v>0.1189509259812</v>
      </c>
      <c r="R16" s="15">
        <v>0.1239333817465</v>
      </c>
      <c r="S16" s="15">
        <v>0.14104818570069999</v>
      </c>
      <c r="T16" s="15">
        <v>0.2580914220794</v>
      </c>
      <c r="U16" s="15">
        <v>0.33560356529500002</v>
      </c>
      <c r="V16" s="15">
        <v>0.36117301858810003</v>
      </c>
      <c r="W16" s="15">
        <v>0.31780200562499999</v>
      </c>
      <c r="X16" s="15">
        <v>0.18281262794540001</v>
      </c>
      <c r="Y16" s="15">
        <v>0.14641776878599999</v>
      </c>
      <c r="Z16" s="15">
        <v>0.1247082141962</v>
      </c>
      <c r="AA16" s="15">
        <v>0.1330889772321</v>
      </c>
      <c r="AB16" s="15">
        <v>0.16626921888169999</v>
      </c>
    </row>
    <row r="17" spans="2:28" x14ac:dyDescent="0.35">
      <c r="B17" s="7" t="s">
        <v>129</v>
      </c>
      <c r="C17" s="15">
        <v>0.1431861357252</v>
      </c>
      <c r="D17" s="15">
        <v>8.2475288405950004E-2</v>
      </c>
      <c r="E17" s="15">
        <v>0.105901025794</v>
      </c>
      <c r="F17" s="15">
        <v>0.1563879821519</v>
      </c>
      <c r="G17" s="15">
        <v>0.16828325156669999</v>
      </c>
      <c r="I17" s="15">
        <v>0.17036906795359999</v>
      </c>
      <c r="J17" s="15">
        <v>0.14210354933630001</v>
      </c>
      <c r="K17" s="15">
        <v>0.16698148266320001</v>
      </c>
      <c r="L17" s="15">
        <v>0.2250116804767</v>
      </c>
      <c r="M17" s="15">
        <v>8.3293367688349995E-2</v>
      </c>
      <c r="N17" s="15">
        <v>0.1483595973871</v>
      </c>
      <c r="O17" s="15">
        <v>0.1006615338599</v>
      </c>
      <c r="Q17" s="15">
        <v>0.1188435440226</v>
      </c>
      <c r="R17" s="15">
        <v>0.27106174013599998</v>
      </c>
      <c r="S17" s="15">
        <v>0.10586773240650001</v>
      </c>
      <c r="T17" s="15">
        <v>6.3957664059300007E-2</v>
      </c>
      <c r="U17" s="15">
        <v>0.2487454789944</v>
      </c>
      <c r="V17" s="15">
        <v>0</v>
      </c>
      <c r="W17" s="15">
        <v>0.16779034418559999</v>
      </c>
      <c r="X17" s="15">
        <v>9.5077874136679993E-2</v>
      </c>
      <c r="Y17" s="15">
        <v>0.11551265665550001</v>
      </c>
      <c r="Z17" s="15">
        <v>7.0848655662899995E-2</v>
      </c>
      <c r="AA17" s="15">
        <v>0.1792586772408</v>
      </c>
      <c r="AB17" s="15">
        <v>0.12824888912519999</v>
      </c>
    </row>
    <row r="18" spans="2:28" ht="29" x14ac:dyDescent="0.35">
      <c r="B18" s="7" t="s">
        <v>130</v>
      </c>
      <c r="C18" s="15">
        <v>8.7026204082850001E-2</v>
      </c>
      <c r="D18" s="15">
        <v>7.540792522558E-2</v>
      </c>
      <c r="E18" s="15">
        <v>0.1087777842814</v>
      </c>
      <c r="F18" s="15">
        <v>9.1971754371670003E-2</v>
      </c>
      <c r="G18" s="15">
        <v>8.2113695059629996E-2</v>
      </c>
      <c r="I18" s="15">
        <v>9.9745893762919993E-2</v>
      </c>
      <c r="J18" s="15">
        <v>5.5185526053149997E-2</v>
      </c>
      <c r="K18" s="15">
        <v>7.227149529943E-2</v>
      </c>
      <c r="L18" s="15">
        <v>6.3872394467350005E-2</v>
      </c>
      <c r="M18" s="15">
        <v>8.3396409560370005E-2</v>
      </c>
      <c r="N18" s="15">
        <v>0.1141632336035</v>
      </c>
      <c r="O18" s="15">
        <v>0.1070196656904</v>
      </c>
      <c r="Q18" s="15">
        <v>7.8447883977960001E-2</v>
      </c>
      <c r="R18" s="15">
        <v>2.3363248751560001E-2</v>
      </c>
      <c r="S18" s="15">
        <v>7.7619244954610006E-2</v>
      </c>
      <c r="T18" s="15">
        <v>0.17653631490839999</v>
      </c>
      <c r="U18" s="15">
        <v>0.1241037031249</v>
      </c>
      <c r="V18" s="15">
        <v>0</v>
      </c>
      <c r="W18" s="15">
        <v>0.10222130028659999</v>
      </c>
      <c r="X18" s="15">
        <v>8.7734753808679997E-2</v>
      </c>
      <c r="Y18" s="15">
        <v>0.1078150368365</v>
      </c>
      <c r="Z18" s="15">
        <v>0.10733119749389999</v>
      </c>
      <c r="AA18" s="15">
        <v>7.5024365470149998E-2</v>
      </c>
      <c r="AB18" s="15">
        <v>0.1153632107513</v>
      </c>
    </row>
    <row r="19" spans="2:28" ht="29" x14ac:dyDescent="0.35">
      <c r="B19" s="7" t="s">
        <v>131</v>
      </c>
      <c r="C19" s="15">
        <v>0.13975710654949999</v>
      </c>
      <c r="D19" s="15">
        <v>6.8844875868689995E-2</v>
      </c>
      <c r="E19" s="15">
        <v>0.17259120874100001</v>
      </c>
      <c r="F19" s="15">
        <v>0.1431791626859</v>
      </c>
      <c r="G19" s="15">
        <v>0.14892875708180001</v>
      </c>
      <c r="I19" s="15">
        <v>0.16134570293299999</v>
      </c>
      <c r="J19" s="15">
        <v>0.17204098460440001</v>
      </c>
      <c r="K19" s="15">
        <v>0.1315832717199</v>
      </c>
      <c r="L19" s="15">
        <v>0.1145543506356</v>
      </c>
      <c r="M19" s="15">
        <v>0.12884090673599999</v>
      </c>
      <c r="N19" s="15">
        <v>9.0018435506930006E-2</v>
      </c>
      <c r="O19" s="15">
        <v>0.15910855802689999</v>
      </c>
      <c r="Q19" s="15">
        <v>8.9240039975549995E-2</v>
      </c>
      <c r="R19" s="15">
        <v>0.17018322699210001</v>
      </c>
      <c r="S19" s="15">
        <v>0.11259924379279999</v>
      </c>
      <c r="T19" s="15">
        <v>0.1610245430693</v>
      </c>
      <c r="U19" s="15">
        <v>0.18956911808970001</v>
      </c>
      <c r="V19" s="15">
        <v>0.27357705114390002</v>
      </c>
      <c r="W19" s="15">
        <v>0.1213103528726</v>
      </c>
      <c r="X19" s="15">
        <v>0.23373616000440001</v>
      </c>
      <c r="Y19" s="15">
        <v>0.1228210190366</v>
      </c>
      <c r="Z19" s="15">
        <v>0.10733119749389999</v>
      </c>
      <c r="AA19" s="15">
        <v>5.2117155885340001E-2</v>
      </c>
      <c r="AB19" s="15">
        <v>7.6908807167529999E-2</v>
      </c>
    </row>
    <row r="20" spans="2:28" ht="29" x14ac:dyDescent="0.35">
      <c r="B20" s="7" t="s">
        <v>132</v>
      </c>
      <c r="C20" s="15">
        <v>0.1227764947383</v>
      </c>
      <c r="D20" s="15">
        <v>7.0909591048719994E-2</v>
      </c>
      <c r="E20" s="15">
        <v>0.1226389903614</v>
      </c>
      <c r="F20" s="15">
        <v>0.113005294517</v>
      </c>
      <c r="G20" s="15">
        <v>0.14069970049960001</v>
      </c>
      <c r="I20" s="15">
        <v>0.1226402420605</v>
      </c>
      <c r="J20" s="15">
        <v>0.1634711115451</v>
      </c>
      <c r="K20" s="15">
        <v>0.1124387272979</v>
      </c>
      <c r="L20" s="15">
        <v>9.7498953716499998E-2</v>
      </c>
      <c r="M20" s="15">
        <v>6.140046763432E-2</v>
      </c>
      <c r="N20" s="15">
        <v>7.2930689160000006E-2</v>
      </c>
      <c r="O20" s="15">
        <v>0.163661601677</v>
      </c>
      <c r="Q20" s="15">
        <v>0.15861762681149999</v>
      </c>
      <c r="R20" s="15">
        <v>4.6642361448890002E-2</v>
      </c>
      <c r="S20" s="15">
        <v>0.1197476665379</v>
      </c>
      <c r="T20" s="15">
        <v>0.2248071125592</v>
      </c>
      <c r="U20" s="15">
        <v>5.7905390867060001E-2</v>
      </c>
      <c r="V20" s="15">
        <v>0</v>
      </c>
      <c r="W20" s="15">
        <v>8.4239643275100001E-2</v>
      </c>
      <c r="X20" s="15">
        <v>0.16074033631000001</v>
      </c>
      <c r="Y20" s="15">
        <v>4.6171687647729998E-2</v>
      </c>
      <c r="Z20" s="15">
        <v>0.302888067353</v>
      </c>
      <c r="AA20" s="15">
        <v>0.19088728595330001</v>
      </c>
      <c r="AB20" s="15">
        <v>0.15395659737219999</v>
      </c>
    </row>
    <row r="21" spans="2:28" x14ac:dyDescent="0.35">
      <c r="B21" s="7" t="s">
        <v>59</v>
      </c>
      <c r="C21" s="15">
        <v>0.147038827722</v>
      </c>
      <c r="D21" s="15">
        <v>0.12712607238580001</v>
      </c>
      <c r="E21" s="15">
        <v>7.6305325654789993E-2</v>
      </c>
      <c r="F21" s="15">
        <v>0.14423427743020001</v>
      </c>
      <c r="G21" s="15">
        <v>0.17562102496590001</v>
      </c>
      <c r="I21" s="15">
        <v>0.1274212184828</v>
      </c>
      <c r="J21" s="15">
        <v>9.4951826016110005E-2</v>
      </c>
      <c r="K21" s="15">
        <v>0.23694378038460001</v>
      </c>
      <c r="L21" s="15">
        <v>0.1998725739552</v>
      </c>
      <c r="M21" s="15">
        <v>0.16263051391639999</v>
      </c>
      <c r="N21" s="15">
        <v>0.1028471317171</v>
      </c>
      <c r="O21" s="15">
        <v>8.6498374460240002E-2</v>
      </c>
      <c r="Q21" s="15">
        <v>0.1978415688005</v>
      </c>
      <c r="R21" s="15">
        <v>0.1476435414909</v>
      </c>
      <c r="S21" s="15">
        <v>0.14777969708710001</v>
      </c>
      <c r="T21" s="15">
        <v>9.6891784440599996E-2</v>
      </c>
      <c r="U21" s="15">
        <v>0.19745595946360001</v>
      </c>
      <c r="V21" s="15">
        <v>0</v>
      </c>
      <c r="W21" s="15">
        <v>0.21547921820579999</v>
      </c>
      <c r="X21" s="15">
        <v>0.1679152941931</v>
      </c>
      <c r="Y21" s="15">
        <v>6.9257531471600006E-2</v>
      </c>
      <c r="Z21" s="15">
        <v>0.10733119749389999</v>
      </c>
      <c r="AA21" s="15">
        <v>0.1099859038929</v>
      </c>
      <c r="AB21" s="15">
        <v>0.15395659737219999</v>
      </c>
    </row>
    <row r="22" spans="2:28" x14ac:dyDescent="0.35">
      <c r="B22" s="16" t="s">
        <v>119</v>
      </c>
      <c r="C22" s="17">
        <v>2.1375058777290002E-3</v>
      </c>
      <c r="D22" s="17">
        <v>0</v>
      </c>
      <c r="E22" s="17">
        <v>0</v>
      </c>
      <c r="F22" s="17">
        <v>0</v>
      </c>
      <c r="G22" s="17">
        <v>4.0624665658630004E-3</v>
      </c>
      <c r="H22" s="13"/>
      <c r="I22" s="17">
        <v>0</v>
      </c>
      <c r="J22" s="17">
        <v>0</v>
      </c>
      <c r="K22" s="17">
        <v>0</v>
      </c>
      <c r="L22" s="17">
        <v>0</v>
      </c>
      <c r="M22" s="17">
        <v>0</v>
      </c>
      <c r="N22" s="17">
        <v>0</v>
      </c>
      <c r="O22" s="17">
        <v>7.2583744219339996E-3</v>
      </c>
      <c r="P22" s="13"/>
      <c r="Q22" s="17">
        <v>0</v>
      </c>
      <c r="R22" s="17">
        <v>0</v>
      </c>
      <c r="S22" s="17">
        <v>0</v>
      </c>
      <c r="T22" s="17">
        <v>0</v>
      </c>
      <c r="U22" s="17">
        <v>2.1930744080330002E-2</v>
      </c>
      <c r="V22" s="17">
        <v>0</v>
      </c>
      <c r="W22" s="17">
        <v>0</v>
      </c>
      <c r="X22" s="17">
        <v>0</v>
      </c>
      <c r="Y22" s="17">
        <v>0</v>
      </c>
      <c r="Z22" s="17">
        <v>0</v>
      </c>
      <c r="AA22" s="17">
        <v>0</v>
      </c>
      <c r="AB22" s="17">
        <v>0</v>
      </c>
    </row>
    <row r="23" spans="2:28" x14ac:dyDescent="0.35">
      <c r="B23" s="18" t="s">
        <v>256</v>
      </c>
    </row>
    <row r="24" spans="2:28" x14ac:dyDescent="0.35">
      <c r="B24" s="6"/>
    </row>
    <row r="25" spans="2:28" x14ac:dyDescent="0.35">
      <c r="B25" s="6"/>
    </row>
    <row r="27" spans="2:28" x14ac:dyDescent="0.35">
      <c r="B2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AB22"/>
  <sheetViews>
    <sheetView showGridLines="0" workbookViewId="0">
      <selection activeCell="C10" sqref="C10"/>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133</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431</v>
      </c>
      <c r="D7" s="11">
        <v>54</v>
      </c>
      <c r="E7" s="11">
        <v>58</v>
      </c>
      <c r="F7" s="11">
        <v>75</v>
      </c>
      <c r="G7" s="11">
        <v>244</v>
      </c>
      <c r="H7" s="8"/>
      <c r="I7" s="11">
        <v>36</v>
      </c>
      <c r="J7" s="11">
        <v>42</v>
      </c>
      <c r="K7" s="11">
        <v>99</v>
      </c>
      <c r="L7" s="11">
        <v>54</v>
      </c>
      <c r="M7" s="11">
        <v>37</v>
      </c>
      <c r="N7" s="11">
        <v>40</v>
      </c>
      <c r="O7" s="11">
        <v>123</v>
      </c>
      <c r="P7" s="8"/>
      <c r="Q7" s="11">
        <v>31</v>
      </c>
      <c r="R7" s="11">
        <v>39</v>
      </c>
      <c r="S7" s="11">
        <v>89</v>
      </c>
      <c r="T7" s="11">
        <v>19</v>
      </c>
      <c r="U7" s="11">
        <v>43</v>
      </c>
      <c r="V7" s="11">
        <v>3</v>
      </c>
      <c r="W7" s="11">
        <v>31</v>
      </c>
      <c r="X7" s="11">
        <v>42</v>
      </c>
      <c r="Y7" s="11">
        <v>40</v>
      </c>
      <c r="Z7" s="11">
        <v>17</v>
      </c>
      <c r="AA7" s="11">
        <v>52</v>
      </c>
      <c r="AB7" s="11">
        <v>25</v>
      </c>
    </row>
    <row r="8" spans="2:28" ht="14.5" customHeight="1" x14ac:dyDescent="0.35">
      <c r="B8" s="12" t="s">
        <v>43</v>
      </c>
      <c r="C8" s="12">
        <v>431</v>
      </c>
      <c r="D8" s="12">
        <v>54</v>
      </c>
      <c r="E8" s="12">
        <v>58</v>
      </c>
      <c r="F8" s="12">
        <v>75</v>
      </c>
      <c r="G8" s="12">
        <v>244</v>
      </c>
      <c r="H8" s="13"/>
      <c r="I8" s="12">
        <v>36</v>
      </c>
      <c r="J8" s="12">
        <v>42</v>
      </c>
      <c r="K8" s="12">
        <v>99</v>
      </c>
      <c r="L8" s="12">
        <v>54</v>
      </c>
      <c r="M8" s="12">
        <v>37</v>
      </c>
      <c r="N8" s="12">
        <v>40</v>
      </c>
      <c r="O8" s="12">
        <v>123</v>
      </c>
      <c r="P8" s="13"/>
      <c r="Q8" s="12">
        <v>31</v>
      </c>
      <c r="R8" s="12">
        <v>39</v>
      </c>
      <c r="S8" s="12">
        <v>89</v>
      </c>
      <c r="T8" s="12">
        <v>19</v>
      </c>
      <c r="U8" s="12">
        <v>43</v>
      </c>
      <c r="V8" s="12">
        <v>3</v>
      </c>
      <c r="W8" s="12">
        <v>31</v>
      </c>
      <c r="X8" s="12">
        <v>42</v>
      </c>
      <c r="Y8" s="12">
        <v>40</v>
      </c>
      <c r="Z8" s="12">
        <v>17</v>
      </c>
      <c r="AA8" s="12">
        <v>52</v>
      </c>
      <c r="AB8" s="12">
        <v>25</v>
      </c>
    </row>
    <row r="9" spans="2:28" ht="29" x14ac:dyDescent="0.35">
      <c r="B9" s="7" t="s">
        <v>134</v>
      </c>
      <c r="C9" s="15">
        <v>0.33999267804599997</v>
      </c>
      <c r="D9" s="15">
        <v>8.9392517504220004E-2</v>
      </c>
      <c r="E9" s="15">
        <v>0.17237989815169999</v>
      </c>
      <c r="F9" s="15">
        <v>0.40488651130289999</v>
      </c>
      <c r="G9" s="15">
        <v>0.44471578463439998</v>
      </c>
      <c r="I9" s="15">
        <v>0.1307497069804</v>
      </c>
      <c r="J9" s="15">
        <v>0.26669748514539998</v>
      </c>
      <c r="K9" s="15">
        <v>0.4586927991411</v>
      </c>
      <c r="L9" s="15">
        <v>0.38232186151719999</v>
      </c>
      <c r="M9" s="15">
        <v>0.24467058463560001</v>
      </c>
      <c r="N9" s="15">
        <v>0.3513317251036</v>
      </c>
      <c r="O9" s="15">
        <v>0.34174214072039999</v>
      </c>
      <c r="Q9" s="15">
        <v>0.28653146797610002</v>
      </c>
      <c r="R9" s="15">
        <v>0.23304353513600001</v>
      </c>
      <c r="S9" s="15">
        <v>0.48656408234600002</v>
      </c>
      <c r="T9" s="15">
        <v>0.33947143468099999</v>
      </c>
      <c r="U9" s="15">
        <v>0.40895582163369998</v>
      </c>
      <c r="V9" s="15">
        <v>0.63882698141189997</v>
      </c>
      <c r="W9" s="15">
        <v>0.17757160218859999</v>
      </c>
      <c r="X9" s="15">
        <v>0.21921808179329999</v>
      </c>
      <c r="Y9" s="15">
        <v>0.2384171132283</v>
      </c>
      <c r="Z9" s="15">
        <v>0.39303620793089999</v>
      </c>
      <c r="AA9" s="15">
        <v>0.25473748245400002</v>
      </c>
      <c r="AB9" s="15">
        <v>0.55081325471929998</v>
      </c>
    </row>
    <row r="10" spans="2:28" ht="29" x14ac:dyDescent="0.35">
      <c r="B10" s="7" t="s">
        <v>135</v>
      </c>
      <c r="C10" s="15">
        <v>0.17724266446940001</v>
      </c>
      <c r="D10" s="15">
        <v>0.1924256847144</v>
      </c>
      <c r="E10" s="15">
        <v>0.14236510187170001</v>
      </c>
      <c r="F10" s="15">
        <v>0.17743875080579999</v>
      </c>
      <c r="G10" s="15">
        <v>0.1836613344902</v>
      </c>
      <c r="I10" s="15">
        <v>0.15584572697310001</v>
      </c>
      <c r="J10" s="15">
        <v>0.21458970871229999</v>
      </c>
      <c r="K10" s="15">
        <v>0.12281576372069999</v>
      </c>
      <c r="L10" s="15">
        <v>0.224148575701</v>
      </c>
      <c r="M10" s="15">
        <v>0.2481927539289</v>
      </c>
      <c r="N10" s="15">
        <v>9.9567010479160001E-2</v>
      </c>
      <c r="O10" s="15">
        <v>0.19411717444000001</v>
      </c>
      <c r="Q10" s="15">
        <v>0.15861762681149999</v>
      </c>
      <c r="R10" s="15">
        <v>9.3200586843560002E-2</v>
      </c>
      <c r="S10" s="15">
        <v>0.20106684890929999</v>
      </c>
      <c r="T10" s="15">
        <v>0.16119963763879999</v>
      </c>
      <c r="U10" s="15">
        <v>0.21157912491069999</v>
      </c>
      <c r="V10" s="15">
        <v>0.36117301858810003</v>
      </c>
      <c r="W10" s="15">
        <v>0.14991017430680001</v>
      </c>
      <c r="X10" s="15">
        <v>0.21166386836910001</v>
      </c>
      <c r="Y10" s="15">
        <v>0.17715600584419999</v>
      </c>
      <c r="Z10" s="15">
        <v>0.17817985315679999</v>
      </c>
      <c r="AA10" s="15">
        <v>0.1965761658414</v>
      </c>
      <c r="AB10" s="15">
        <v>7.6908807167529999E-2</v>
      </c>
    </row>
    <row r="11" spans="2:28" x14ac:dyDescent="0.35">
      <c r="B11" s="7" t="s">
        <v>136</v>
      </c>
      <c r="C11" s="15">
        <v>0.46432807749170002</v>
      </c>
      <c r="D11" s="15">
        <v>0.1834597995127</v>
      </c>
      <c r="E11" s="15">
        <v>0.41927416157480002</v>
      </c>
      <c r="F11" s="15">
        <v>0.47822008358700002</v>
      </c>
      <c r="G11" s="15">
        <v>0.55502233956619995</v>
      </c>
      <c r="I11" s="15">
        <v>0.43336855870230001</v>
      </c>
      <c r="J11" s="15">
        <v>0.51841445630240002</v>
      </c>
      <c r="K11" s="15">
        <v>0.54543450762900003</v>
      </c>
      <c r="L11" s="15">
        <v>0.53531245983069997</v>
      </c>
      <c r="M11" s="15">
        <v>0.31235552449640003</v>
      </c>
      <c r="N11" s="15">
        <v>0.50199538003730004</v>
      </c>
      <c r="O11" s="15">
        <v>0.40251576230710001</v>
      </c>
      <c r="Q11" s="15">
        <v>0.47569632196619999</v>
      </c>
      <c r="R11" s="15">
        <v>0.44155334727720003</v>
      </c>
      <c r="S11" s="15">
        <v>0.56353716919749997</v>
      </c>
      <c r="T11" s="15">
        <v>0.45152480182170002</v>
      </c>
      <c r="U11" s="15">
        <v>0.52586928161049995</v>
      </c>
      <c r="V11" s="15">
        <v>0</v>
      </c>
      <c r="W11" s="15">
        <v>0.39267884410699999</v>
      </c>
      <c r="X11" s="15">
        <v>0.36489292190619999</v>
      </c>
      <c r="Y11" s="15">
        <v>0.49196185714439999</v>
      </c>
      <c r="Z11" s="15">
        <v>0.58958677536670001</v>
      </c>
      <c r="AA11" s="15">
        <v>0.4505379203298</v>
      </c>
      <c r="AB11" s="15">
        <v>0.39742971421149997</v>
      </c>
    </row>
    <row r="12" spans="2:28" ht="29" x14ac:dyDescent="0.35">
      <c r="B12" s="7" t="s">
        <v>137</v>
      </c>
      <c r="C12" s="15">
        <v>0.43490132291709999</v>
      </c>
      <c r="D12" s="15">
        <v>0.169400935522</v>
      </c>
      <c r="E12" s="15">
        <v>0.2491978305142</v>
      </c>
      <c r="F12" s="15">
        <v>0.51770020093839997</v>
      </c>
      <c r="G12" s="15">
        <v>0.544142419509</v>
      </c>
      <c r="I12" s="15">
        <v>0.31400913377349998</v>
      </c>
      <c r="J12" s="15">
        <v>0.4138038237426</v>
      </c>
      <c r="K12" s="15">
        <v>0.52384248334600003</v>
      </c>
      <c r="L12" s="15">
        <v>0.61700883513240001</v>
      </c>
      <c r="M12" s="15">
        <v>0.32694593455190002</v>
      </c>
      <c r="N12" s="15">
        <v>0.37699010605639999</v>
      </c>
      <c r="O12" s="15">
        <v>0.383693469121</v>
      </c>
      <c r="Q12" s="15">
        <v>0.52509084269700002</v>
      </c>
      <c r="R12" s="15">
        <v>0.31025041937940001</v>
      </c>
      <c r="S12" s="15">
        <v>0.44743373469269998</v>
      </c>
      <c r="T12" s="15">
        <v>0.38791732690129999</v>
      </c>
      <c r="U12" s="15">
        <v>0.40201313302109998</v>
      </c>
      <c r="V12" s="15">
        <v>0</v>
      </c>
      <c r="W12" s="15">
        <v>0.4760815809624</v>
      </c>
      <c r="X12" s="15">
        <v>0.4089680621649</v>
      </c>
      <c r="Y12" s="15">
        <v>0.53856101318149996</v>
      </c>
      <c r="Z12" s="15">
        <v>0.50094928478400003</v>
      </c>
      <c r="AA12" s="15">
        <v>0.47457613871929999</v>
      </c>
      <c r="AB12" s="15">
        <v>0.46159182604229998</v>
      </c>
    </row>
    <row r="13" spans="2:28" ht="29" x14ac:dyDescent="0.35">
      <c r="B13" s="7" t="s">
        <v>138</v>
      </c>
      <c r="C13" s="15">
        <v>0.4131305224024</v>
      </c>
      <c r="D13" s="15">
        <v>0.39035304237559998</v>
      </c>
      <c r="E13" s="15">
        <v>0.2870712010448</v>
      </c>
      <c r="F13" s="15">
        <v>0.45486076078510002</v>
      </c>
      <c r="G13" s="15">
        <v>0.44631739291419997</v>
      </c>
      <c r="I13" s="15">
        <v>0.35269649099830003</v>
      </c>
      <c r="J13" s="15">
        <v>0.31001647993179998</v>
      </c>
      <c r="K13" s="15">
        <v>0.48821367577489999</v>
      </c>
      <c r="L13" s="15">
        <v>0.46252154641139998</v>
      </c>
      <c r="M13" s="15">
        <v>0.4190100773357</v>
      </c>
      <c r="N13" s="15">
        <v>0.31811747841060001</v>
      </c>
      <c r="O13" s="15">
        <v>0.41104913565579998</v>
      </c>
      <c r="Q13" s="15">
        <v>0.34705352158730002</v>
      </c>
      <c r="R13" s="15">
        <v>0.3648616461352</v>
      </c>
      <c r="S13" s="15">
        <v>0.46160332870330001</v>
      </c>
      <c r="T13" s="15">
        <v>0.32242084945529997</v>
      </c>
      <c r="U13" s="15">
        <v>0.38751042031089999</v>
      </c>
      <c r="V13" s="15">
        <v>0.63475006973199999</v>
      </c>
      <c r="W13" s="15">
        <v>0.30797427069950001</v>
      </c>
      <c r="X13" s="15">
        <v>0.54790998346410003</v>
      </c>
      <c r="Y13" s="15">
        <v>0.27719700095869998</v>
      </c>
      <c r="Z13" s="15">
        <v>0.37393068280230002</v>
      </c>
      <c r="AA13" s="15">
        <v>0.41641482210679998</v>
      </c>
      <c r="AB13" s="15">
        <v>0.43602310083250001</v>
      </c>
    </row>
    <row r="14" spans="2:28" ht="29" x14ac:dyDescent="0.35">
      <c r="B14" s="7" t="s">
        <v>139</v>
      </c>
      <c r="C14" s="15">
        <v>0.46704039253590002</v>
      </c>
      <c r="D14" s="15">
        <v>0.27313851977429998</v>
      </c>
      <c r="E14" s="15">
        <v>0.41976963539000001</v>
      </c>
      <c r="F14" s="15">
        <v>0.3356490464295</v>
      </c>
      <c r="G14" s="15">
        <v>0.57719760070170001</v>
      </c>
      <c r="I14" s="15">
        <v>0.43747353863159999</v>
      </c>
      <c r="J14" s="15">
        <v>0.54412715660379996</v>
      </c>
      <c r="K14" s="15">
        <v>0.55384384105079998</v>
      </c>
      <c r="L14" s="15">
        <v>0.54815451076849997</v>
      </c>
      <c r="M14" s="15">
        <v>0.30085305914150001</v>
      </c>
      <c r="N14" s="15">
        <v>0.52904136319570005</v>
      </c>
      <c r="O14" s="15">
        <v>0.3863966026913</v>
      </c>
      <c r="Q14" s="15">
        <v>0.39596933797400002</v>
      </c>
      <c r="R14" s="15">
        <v>0.48043364637149999</v>
      </c>
      <c r="S14" s="15">
        <v>0.47512997721580003</v>
      </c>
      <c r="T14" s="15">
        <v>0.62860797461609996</v>
      </c>
      <c r="U14" s="15">
        <v>0.45289657253499999</v>
      </c>
      <c r="V14" s="15">
        <v>0.27357705114390002</v>
      </c>
      <c r="W14" s="15">
        <v>0.44869064223529997</v>
      </c>
      <c r="X14" s="15">
        <v>0.43072354652450001</v>
      </c>
      <c r="Y14" s="15">
        <v>0.53847757564529997</v>
      </c>
      <c r="Z14" s="15">
        <v>0.42740232176289999</v>
      </c>
      <c r="AA14" s="15">
        <v>0.4742835701143</v>
      </c>
      <c r="AB14" s="15">
        <v>0.52552249558380004</v>
      </c>
    </row>
    <row r="15" spans="2:28" ht="29" x14ac:dyDescent="0.35">
      <c r="B15" s="7" t="s">
        <v>140</v>
      </c>
      <c r="C15" s="15">
        <v>0.40848131751729999</v>
      </c>
      <c r="D15" s="15">
        <v>0.2401959433385</v>
      </c>
      <c r="E15" s="15">
        <v>0.3073197497356</v>
      </c>
      <c r="F15" s="15">
        <v>0.408777597755</v>
      </c>
      <c r="G15" s="15">
        <v>0.4883137109556</v>
      </c>
      <c r="I15" s="15">
        <v>0.26919532142820002</v>
      </c>
      <c r="J15" s="15">
        <v>0.52903683343980001</v>
      </c>
      <c r="K15" s="15">
        <v>0.47545735935920003</v>
      </c>
      <c r="L15" s="15">
        <v>0.45591847317099998</v>
      </c>
      <c r="M15" s="15">
        <v>0.36168560953709999</v>
      </c>
      <c r="N15" s="15">
        <v>0.51538898751060003</v>
      </c>
      <c r="O15" s="15">
        <v>0.32353163343230001</v>
      </c>
      <c r="Q15" s="15">
        <v>0.37632164875160001</v>
      </c>
      <c r="R15" s="15">
        <v>0.31813514863210002</v>
      </c>
      <c r="S15" s="15">
        <v>0.5456215096232</v>
      </c>
      <c r="T15" s="15">
        <v>0.3063622197302</v>
      </c>
      <c r="U15" s="15">
        <v>0.33614163803949998</v>
      </c>
      <c r="V15" s="15">
        <v>0.36524993026800001</v>
      </c>
      <c r="W15" s="15">
        <v>0.27080207396939998</v>
      </c>
      <c r="X15" s="15">
        <v>0.35812373192480002</v>
      </c>
      <c r="Y15" s="15">
        <v>0.39971220009359998</v>
      </c>
      <c r="Z15" s="15">
        <v>0.28551105065069998</v>
      </c>
      <c r="AA15" s="15">
        <v>0.45111778454090001</v>
      </c>
      <c r="AB15" s="15">
        <v>0.60243130275129997</v>
      </c>
    </row>
    <row r="16" spans="2:28" x14ac:dyDescent="0.35">
      <c r="B16" s="7" t="s">
        <v>59</v>
      </c>
      <c r="C16" s="15">
        <v>6.8454260140159998E-2</v>
      </c>
      <c r="D16" s="15">
        <v>0.20150289385369999</v>
      </c>
      <c r="E16" s="15">
        <v>0.12869190550199999</v>
      </c>
      <c r="F16" s="15">
        <v>3.025107615912E-2</v>
      </c>
      <c r="G16" s="15">
        <v>2.2929156229830001E-2</v>
      </c>
      <c r="I16" s="15">
        <v>0.1046637999913</v>
      </c>
      <c r="J16" s="15">
        <v>2.3786851724390001E-2</v>
      </c>
      <c r="K16" s="15">
        <v>6.5127568787009996E-2</v>
      </c>
      <c r="L16" s="15">
        <v>1.8814696596960001E-2</v>
      </c>
      <c r="M16" s="15">
        <v>5.9533667717030003E-2</v>
      </c>
      <c r="N16" s="15">
        <v>7.8043540442100004E-2</v>
      </c>
      <c r="O16" s="15">
        <v>9.5181271961830002E-2</v>
      </c>
      <c r="Q16" s="15">
        <v>7.9333401660609995E-2</v>
      </c>
      <c r="R16" s="15">
        <v>0.1705301379851</v>
      </c>
      <c r="S16" s="15">
        <v>3.8641728464259999E-2</v>
      </c>
      <c r="T16" s="15">
        <v>6.4679616514789998E-2</v>
      </c>
      <c r="U16" s="15">
        <v>2.8952695433530001E-2</v>
      </c>
      <c r="V16" s="15">
        <v>0</v>
      </c>
      <c r="W16" s="15">
        <v>0.16831028452810001</v>
      </c>
      <c r="X16" s="15">
        <v>7.9853974301679995E-2</v>
      </c>
      <c r="Y16" s="15">
        <v>5.390751841824E-2</v>
      </c>
      <c r="Z16" s="15">
        <v>0</v>
      </c>
      <c r="AA16" s="15">
        <v>8.659026194859E-2</v>
      </c>
      <c r="AB16" s="15">
        <v>0</v>
      </c>
    </row>
    <row r="17" spans="2:28" x14ac:dyDescent="0.35">
      <c r="B17" s="16" t="s">
        <v>119</v>
      </c>
      <c r="C17" s="17">
        <v>6.4647930779399999E-3</v>
      </c>
      <c r="D17" s="17">
        <v>0</v>
      </c>
      <c r="E17" s="17">
        <v>1.154137254949E-2</v>
      </c>
      <c r="F17" s="17">
        <v>0</v>
      </c>
      <c r="G17" s="17">
        <v>8.6965783702169994E-3</v>
      </c>
      <c r="H17" s="13"/>
      <c r="I17" s="17">
        <v>0</v>
      </c>
      <c r="J17" s="17">
        <v>2.101848424217E-2</v>
      </c>
      <c r="K17" s="17">
        <v>0</v>
      </c>
      <c r="L17" s="17">
        <v>0</v>
      </c>
      <c r="M17" s="17">
        <v>0</v>
      </c>
      <c r="N17" s="17">
        <v>0</v>
      </c>
      <c r="O17" s="17">
        <v>1.553810252401E-2</v>
      </c>
      <c r="P17" s="13"/>
      <c r="Q17" s="17">
        <v>0</v>
      </c>
      <c r="R17" s="17">
        <v>0</v>
      </c>
      <c r="S17" s="17">
        <v>0</v>
      </c>
      <c r="T17" s="17">
        <v>0</v>
      </c>
      <c r="U17" s="17">
        <v>2.1930744080330002E-2</v>
      </c>
      <c r="V17" s="17">
        <v>0</v>
      </c>
      <c r="W17" s="17">
        <v>0</v>
      </c>
      <c r="X17" s="17">
        <v>0</v>
      </c>
      <c r="Y17" s="17">
        <v>0</v>
      </c>
      <c r="Z17" s="17">
        <v>0</v>
      </c>
      <c r="AA17" s="17">
        <v>2.290720958481E-2</v>
      </c>
      <c r="AB17" s="17">
        <v>3.8454403583759997E-2</v>
      </c>
    </row>
    <row r="18" spans="2:28" x14ac:dyDescent="0.35">
      <c r="B18" s="18" t="s">
        <v>256</v>
      </c>
    </row>
    <row r="19" spans="2:28" x14ac:dyDescent="0.35">
      <c r="B19" s="6"/>
    </row>
    <row r="20" spans="2:28" x14ac:dyDescent="0.35">
      <c r="B20" s="6"/>
    </row>
    <row r="22" spans="2:28" x14ac:dyDescent="0.35">
      <c r="B22"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AB26"/>
  <sheetViews>
    <sheetView showGridLines="0" workbookViewId="0">
      <selection activeCell="C1" sqref="C1"/>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141</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541</v>
      </c>
      <c r="D7" s="11">
        <v>88</v>
      </c>
      <c r="E7" s="11">
        <v>83</v>
      </c>
      <c r="F7" s="11">
        <v>93</v>
      </c>
      <c r="G7" s="11">
        <v>277</v>
      </c>
      <c r="H7" s="8"/>
      <c r="I7" s="11">
        <v>45</v>
      </c>
      <c r="J7" s="11">
        <v>55</v>
      </c>
      <c r="K7" s="11">
        <v>108</v>
      </c>
      <c r="L7" s="11">
        <v>59</v>
      </c>
      <c r="M7" s="11">
        <v>47</v>
      </c>
      <c r="N7" s="11">
        <v>57</v>
      </c>
      <c r="O7" s="11">
        <v>170</v>
      </c>
      <c r="P7" s="8"/>
      <c r="Q7" s="11">
        <v>40</v>
      </c>
      <c r="R7" s="11">
        <v>49</v>
      </c>
      <c r="S7" s="11">
        <v>108</v>
      </c>
      <c r="T7" s="11">
        <v>24</v>
      </c>
      <c r="U7" s="11">
        <v>55</v>
      </c>
      <c r="V7" s="11">
        <v>5</v>
      </c>
      <c r="W7" s="11">
        <v>43</v>
      </c>
      <c r="X7" s="11">
        <v>55</v>
      </c>
      <c r="Y7" s="11">
        <v>46</v>
      </c>
      <c r="Z7" s="11">
        <v>19</v>
      </c>
      <c r="AA7" s="11">
        <v>63</v>
      </c>
      <c r="AB7" s="11">
        <v>34</v>
      </c>
    </row>
    <row r="8" spans="2:28" ht="14.5" customHeight="1" x14ac:dyDescent="0.35">
      <c r="B8" s="12" t="s">
        <v>43</v>
      </c>
      <c r="C8" s="12">
        <v>541</v>
      </c>
      <c r="D8" s="12">
        <v>88</v>
      </c>
      <c r="E8" s="12">
        <v>83</v>
      </c>
      <c r="F8" s="12">
        <v>93</v>
      </c>
      <c r="G8" s="12">
        <v>277</v>
      </c>
      <c r="H8" s="13"/>
      <c r="I8" s="12">
        <v>45</v>
      </c>
      <c r="J8" s="12">
        <v>55</v>
      </c>
      <c r="K8" s="12">
        <v>108</v>
      </c>
      <c r="L8" s="12">
        <v>59</v>
      </c>
      <c r="M8" s="12">
        <v>47</v>
      </c>
      <c r="N8" s="12">
        <v>57</v>
      </c>
      <c r="O8" s="12">
        <v>170</v>
      </c>
      <c r="P8" s="13"/>
      <c r="Q8" s="12">
        <v>40</v>
      </c>
      <c r="R8" s="12">
        <v>49</v>
      </c>
      <c r="S8" s="12">
        <v>108</v>
      </c>
      <c r="T8" s="12">
        <v>24</v>
      </c>
      <c r="U8" s="12">
        <v>55</v>
      </c>
      <c r="V8" s="12">
        <v>5</v>
      </c>
      <c r="W8" s="12">
        <v>43</v>
      </c>
      <c r="X8" s="12">
        <v>55</v>
      </c>
      <c r="Y8" s="12">
        <v>46</v>
      </c>
      <c r="Z8" s="12">
        <v>19</v>
      </c>
      <c r="AA8" s="12">
        <v>63</v>
      </c>
      <c r="AB8" s="12">
        <v>34</v>
      </c>
    </row>
    <row r="9" spans="2:28" x14ac:dyDescent="0.35">
      <c r="B9" s="7" t="s">
        <v>121</v>
      </c>
      <c r="C9" s="15">
        <v>0.23183008979190001</v>
      </c>
      <c r="D9" s="15">
        <v>0.3167288627048</v>
      </c>
      <c r="E9" s="15">
        <v>0.20646648265119999</v>
      </c>
      <c r="F9" s="15">
        <v>0.20692422700159999</v>
      </c>
      <c r="G9" s="15">
        <v>0.21484311691890001</v>
      </c>
      <c r="I9" s="15">
        <v>0.410178714665</v>
      </c>
      <c r="J9" s="15">
        <v>0.20857383415479999</v>
      </c>
      <c r="K9" s="15">
        <v>0.21497613022299999</v>
      </c>
      <c r="L9" s="15">
        <v>0.1777547331713</v>
      </c>
      <c r="M9" s="15">
        <v>0.17002972509149999</v>
      </c>
      <c r="N9" s="15">
        <v>0.22508598354180001</v>
      </c>
      <c r="O9" s="15">
        <v>0.23649079438609999</v>
      </c>
      <c r="Q9" s="15">
        <v>0.22169612730480001</v>
      </c>
      <c r="R9" s="15">
        <v>0.17682065440600001</v>
      </c>
      <c r="S9" s="15">
        <v>0.22445600322850001</v>
      </c>
      <c r="T9" s="15">
        <v>0.19794490727969999</v>
      </c>
      <c r="U9" s="15">
        <v>0.21673637712759999</v>
      </c>
      <c r="V9" s="15">
        <v>0.1668340183158</v>
      </c>
      <c r="W9" s="15">
        <v>0.27264781016810002</v>
      </c>
      <c r="X9" s="15">
        <v>0.3301227356018</v>
      </c>
      <c r="Y9" s="15">
        <v>0.17676314812079999</v>
      </c>
      <c r="Z9" s="15">
        <v>9.4048333303930004E-2</v>
      </c>
      <c r="AA9" s="15">
        <v>0.29378577116339999</v>
      </c>
      <c r="AB9" s="15">
        <v>0.2254983031201</v>
      </c>
    </row>
    <row r="10" spans="2:28" ht="29" x14ac:dyDescent="0.35">
      <c r="B10" s="7" t="s">
        <v>122</v>
      </c>
      <c r="C10" s="15">
        <v>0.24818691506109999</v>
      </c>
      <c r="D10" s="15">
        <v>0.1546416733514</v>
      </c>
      <c r="E10" s="15">
        <v>0.22586614235210001</v>
      </c>
      <c r="F10" s="15">
        <v>0.28894229418579997</v>
      </c>
      <c r="G10" s="15">
        <v>0.28240856736440001</v>
      </c>
      <c r="I10" s="15">
        <v>0.1383387160647</v>
      </c>
      <c r="J10" s="15">
        <v>0.29862271547469998</v>
      </c>
      <c r="K10" s="15">
        <v>0.30695634794679999</v>
      </c>
      <c r="L10" s="15">
        <v>0.31350728972370001</v>
      </c>
      <c r="M10" s="15">
        <v>0.1233811482466</v>
      </c>
      <c r="N10" s="15">
        <v>0.29469555879140003</v>
      </c>
      <c r="O10" s="15">
        <v>0.22908524393009999</v>
      </c>
      <c r="Q10" s="15">
        <v>0.20634323315479999</v>
      </c>
      <c r="R10" s="15">
        <v>0.33585273986960001</v>
      </c>
      <c r="S10" s="15">
        <v>0.22184767007879999</v>
      </c>
      <c r="T10" s="15">
        <v>0.11136600511359999</v>
      </c>
      <c r="U10" s="15">
        <v>0.22736366635659999</v>
      </c>
      <c r="V10" s="15">
        <v>0.1674369947348</v>
      </c>
      <c r="W10" s="15">
        <v>0.19293425759720001</v>
      </c>
      <c r="X10" s="15">
        <v>0.26505209665599999</v>
      </c>
      <c r="Y10" s="15">
        <v>0.3588605860065</v>
      </c>
      <c r="Z10" s="15">
        <v>0.2027867606723</v>
      </c>
      <c r="AA10" s="15">
        <v>0.2477227048442</v>
      </c>
      <c r="AB10" s="15">
        <v>0.25224701016459999</v>
      </c>
    </row>
    <row r="11" spans="2:28" ht="29" x14ac:dyDescent="0.35">
      <c r="B11" s="7" t="s">
        <v>123</v>
      </c>
      <c r="C11" s="15">
        <v>0.30072792245930002</v>
      </c>
      <c r="D11" s="15">
        <v>0.1660289327351</v>
      </c>
      <c r="E11" s="15">
        <v>0.32760865534709999</v>
      </c>
      <c r="F11" s="15">
        <v>0.29190152832909999</v>
      </c>
      <c r="G11" s="15">
        <v>0.34909015391530002</v>
      </c>
      <c r="I11" s="15">
        <v>0.26337391095320001</v>
      </c>
      <c r="J11" s="15">
        <v>0.31417851367420002</v>
      </c>
      <c r="K11" s="15">
        <v>0.37225078226070002</v>
      </c>
      <c r="L11" s="15">
        <v>0.35562969689489998</v>
      </c>
      <c r="M11" s="15">
        <v>0.205589889109</v>
      </c>
      <c r="N11" s="15">
        <v>0.24635942250240001</v>
      </c>
      <c r="O11" s="15">
        <v>0.29163645777609998</v>
      </c>
      <c r="Q11" s="15">
        <v>0.259836933361</v>
      </c>
      <c r="R11" s="15">
        <v>0.34073068211430002</v>
      </c>
      <c r="S11" s="15">
        <v>0.38239134355120002</v>
      </c>
      <c r="T11" s="15">
        <v>0.295842974679</v>
      </c>
      <c r="U11" s="15">
        <v>0.31087202408550002</v>
      </c>
      <c r="V11" s="15">
        <v>0</v>
      </c>
      <c r="W11" s="15">
        <v>0.21296742349950001</v>
      </c>
      <c r="X11" s="15">
        <v>0.31915375003329999</v>
      </c>
      <c r="Y11" s="15">
        <v>0.417794448283</v>
      </c>
      <c r="Z11" s="15">
        <v>0.15584741879569999</v>
      </c>
      <c r="AA11" s="15">
        <v>0.24714617198200001</v>
      </c>
      <c r="AB11" s="15">
        <v>0.19804104241500001</v>
      </c>
    </row>
    <row r="12" spans="2:28" ht="43.5" x14ac:dyDescent="0.35">
      <c r="B12" s="7" t="s">
        <v>124</v>
      </c>
      <c r="C12" s="15">
        <v>0.19412667966</v>
      </c>
      <c r="D12" s="15">
        <v>0.1366296753996</v>
      </c>
      <c r="E12" s="15">
        <v>0.17921510836339999</v>
      </c>
      <c r="F12" s="15">
        <v>0.2152020618404</v>
      </c>
      <c r="G12" s="15">
        <v>0.21695840278719999</v>
      </c>
      <c r="I12" s="15">
        <v>8.7442721609730004E-2</v>
      </c>
      <c r="J12" s="15">
        <v>0.1944852500099</v>
      </c>
      <c r="K12" s="15">
        <v>0.20787493924389999</v>
      </c>
      <c r="L12" s="15">
        <v>0.3151364951233</v>
      </c>
      <c r="M12" s="15">
        <v>0.16729571042310001</v>
      </c>
      <c r="N12" s="15">
        <v>0.1682933931186</v>
      </c>
      <c r="O12" s="15">
        <v>0.19122107950299999</v>
      </c>
      <c r="Q12" s="15">
        <v>0.12196098701660001</v>
      </c>
      <c r="R12" s="15">
        <v>0.14042745276560001</v>
      </c>
      <c r="S12" s="15">
        <v>0.19844896284249999</v>
      </c>
      <c r="T12" s="15">
        <v>0.1231036997832</v>
      </c>
      <c r="U12" s="15">
        <v>0.2333656645885</v>
      </c>
      <c r="V12" s="15">
        <v>0</v>
      </c>
      <c r="W12" s="15">
        <v>0.25981906930080001</v>
      </c>
      <c r="X12" s="15">
        <v>0.21637250245</v>
      </c>
      <c r="Y12" s="15">
        <v>0.29400764066860002</v>
      </c>
      <c r="Z12" s="15">
        <v>0.2027867606723</v>
      </c>
      <c r="AA12" s="15">
        <v>0.20103239757579999</v>
      </c>
      <c r="AB12" s="15">
        <v>0.12604209098050001</v>
      </c>
    </row>
    <row r="13" spans="2:28" x14ac:dyDescent="0.35">
      <c r="B13" s="7" t="s">
        <v>125</v>
      </c>
      <c r="C13" s="15">
        <v>0.2008687180257</v>
      </c>
      <c r="D13" s="15">
        <v>0.1727237181181</v>
      </c>
      <c r="E13" s="15">
        <v>0.2050309032175</v>
      </c>
      <c r="F13" s="15">
        <v>0.18601171842649999</v>
      </c>
      <c r="G13" s="15">
        <v>0.2158876030521</v>
      </c>
      <c r="I13" s="15">
        <v>0.26452669760500003</v>
      </c>
      <c r="J13" s="15">
        <v>0.22579913943339999</v>
      </c>
      <c r="K13" s="15">
        <v>0.21623113445639999</v>
      </c>
      <c r="L13" s="15">
        <v>0.25101288516170001</v>
      </c>
      <c r="M13" s="15">
        <v>0.19878136246059999</v>
      </c>
      <c r="N13" s="15">
        <v>0.1667321543966</v>
      </c>
      <c r="O13" s="15">
        <v>0.16228676296690001</v>
      </c>
      <c r="Q13" s="15">
        <v>0.2057811679771</v>
      </c>
      <c r="R13" s="15">
        <v>0.115905165654</v>
      </c>
      <c r="S13" s="15">
        <v>0.2422507070364</v>
      </c>
      <c r="T13" s="15">
        <v>0.2226593734566</v>
      </c>
      <c r="U13" s="15">
        <v>0.1998658093838</v>
      </c>
      <c r="V13" s="15">
        <v>0</v>
      </c>
      <c r="W13" s="15">
        <v>0.2328468592122</v>
      </c>
      <c r="X13" s="15">
        <v>0.1785959684847</v>
      </c>
      <c r="Y13" s="15">
        <v>0.22235842232469999</v>
      </c>
      <c r="Z13" s="15">
        <v>0.28163605125919999</v>
      </c>
      <c r="AA13" s="15">
        <v>0.18154477914139999</v>
      </c>
      <c r="AB13" s="15">
        <v>0.23375752068950001</v>
      </c>
    </row>
    <row r="14" spans="2:28" x14ac:dyDescent="0.35">
      <c r="B14" s="7" t="s">
        <v>126</v>
      </c>
      <c r="C14" s="15">
        <v>0.21232175948849999</v>
      </c>
      <c r="D14" s="15">
        <v>0.31600589807430002</v>
      </c>
      <c r="E14" s="15">
        <v>0.23303550073730001</v>
      </c>
      <c r="F14" s="15">
        <v>0.18138012726550001</v>
      </c>
      <c r="G14" s="15">
        <v>0.17124550541149999</v>
      </c>
      <c r="I14" s="15">
        <v>0.22458944136770001</v>
      </c>
      <c r="J14" s="15">
        <v>0.21357893140879999</v>
      </c>
      <c r="K14" s="15">
        <v>0.2033056869074</v>
      </c>
      <c r="L14" s="15">
        <v>0.1198316466646</v>
      </c>
      <c r="M14" s="15">
        <v>0.23687486097570001</v>
      </c>
      <c r="N14" s="15">
        <v>0.2364263625069</v>
      </c>
      <c r="O14" s="15">
        <v>0.2297192786533</v>
      </c>
      <c r="Q14" s="15">
        <v>0.2292897773475</v>
      </c>
      <c r="R14" s="15">
        <v>0.2073845686527</v>
      </c>
      <c r="S14" s="15">
        <v>0.18948312698129999</v>
      </c>
      <c r="T14" s="15">
        <v>0.22168830859550001</v>
      </c>
      <c r="U14" s="15">
        <v>0.2334259846592</v>
      </c>
      <c r="V14" s="15">
        <v>0</v>
      </c>
      <c r="W14" s="15">
        <v>0.1796140012338</v>
      </c>
      <c r="X14" s="15">
        <v>0.2218410880999</v>
      </c>
      <c r="Y14" s="15">
        <v>0.2285699020342</v>
      </c>
      <c r="Z14" s="15">
        <v>0.2804843903573</v>
      </c>
      <c r="AA14" s="15">
        <v>0.18206435594840001</v>
      </c>
      <c r="AB14" s="15">
        <v>0.28841143419339998</v>
      </c>
    </row>
    <row r="15" spans="2:28" x14ac:dyDescent="0.35">
      <c r="B15" s="7" t="s">
        <v>127</v>
      </c>
      <c r="C15" s="15">
        <v>0.19344987614699999</v>
      </c>
      <c r="D15" s="15">
        <v>0.2256676436491</v>
      </c>
      <c r="E15" s="15">
        <v>0.25205675883700002</v>
      </c>
      <c r="F15" s="15">
        <v>0.14382907045259999</v>
      </c>
      <c r="G15" s="15">
        <v>0.17332269421150001</v>
      </c>
      <c r="I15" s="15">
        <v>6.6473049800190004E-2</v>
      </c>
      <c r="J15" s="15">
        <v>0.16333383413999999</v>
      </c>
      <c r="K15" s="15">
        <v>0.217057430169</v>
      </c>
      <c r="L15" s="15">
        <v>0.24600584666379999</v>
      </c>
      <c r="M15" s="15">
        <v>0.1910075688042</v>
      </c>
      <c r="N15" s="15">
        <v>9.1196476121430003E-2</v>
      </c>
      <c r="O15" s="15">
        <v>0.23864157092419999</v>
      </c>
      <c r="Q15" s="15">
        <v>0.20603976086340001</v>
      </c>
      <c r="R15" s="15">
        <v>0.1462264209061</v>
      </c>
      <c r="S15" s="15">
        <v>0.14296101991080001</v>
      </c>
      <c r="T15" s="15">
        <v>0.34534454380329999</v>
      </c>
      <c r="U15" s="15">
        <v>0.33315414885310002</v>
      </c>
      <c r="V15" s="15">
        <v>0</v>
      </c>
      <c r="W15" s="15">
        <v>0.24672494758479999</v>
      </c>
      <c r="X15" s="15">
        <v>0.1619970291326</v>
      </c>
      <c r="Y15" s="15">
        <v>0.1567788542254</v>
      </c>
      <c r="Z15" s="15">
        <v>0.34175362392370001</v>
      </c>
      <c r="AA15" s="15">
        <v>0.18705922962820001</v>
      </c>
      <c r="AB15" s="15">
        <v>0.1802480587301</v>
      </c>
    </row>
    <row r="16" spans="2:28" ht="29" x14ac:dyDescent="0.35">
      <c r="B16" s="7" t="s">
        <v>128</v>
      </c>
      <c r="C16" s="15">
        <v>0.1874819899795</v>
      </c>
      <c r="D16" s="15">
        <v>0.13880465549339999</v>
      </c>
      <c r="E16" s="15">
        <v>0.16972979745450001</v>
      </c>
      <c r="F16" s="15">
        <v>0.26617986282950001</v>
      </c>
      <c r="G16" s="15">
        <v>0.18856467058000001</v>
      </c>
      <c r="I16" s="15">
        <v>0.1117823916352</v>
      </c>
      <c r="J16" s="15">
        <v>0.2858627900872</v>
      </c>
      <c r="K16" s="15">
        <v>0.1429409121147</v>
      </c>
      <c r="L16" s="15">
        <v>0.2234357825844</v>
      </c>
      <c r="M16" s="15">
        <v>0.27991433037629998</v>
      </c>
      <c r="N16" s="15">
        <v>7.2784437375349995E-2</v>
      </c>
      <c r="O16" s="15">
        <v>0.20384748065290001</v>
      </c>
      <c r="Q16" s="15">
        <v>9.9393750369640002E-2</v>
      </c>
      <c r="R16" s="15">
        <v>0.1344298690165</v>
      </c>
      <c r="S16" s="15">
        <v>0.19564306403109999</v>
      </c>
      <c r="T16" s="15">
        <v>0.25876564163720001</v>
      </c>
      <c r="U16" s="15">
        <v>0.28836881083729998</v>
      </c>
      <c r="V16" s="15">
        <v>0</v>
      </c>
      <c r="W16" s="15">
        <v>0.29354343512960002</v>
      </c>
      <c r="X16" s="15">
        <v>0.173212955462</v>
      </c>
      <c r="Y16" s="15">
        <v>0.27500989015909999</v>
      </c>
      <c r="Z16" s="15">
        <v>0.1089080769192</v>
      </c>
      <c r="AA16" s="15">
        <v>6.5314118563290002E-2</v>
      </c>
      <c r="AB16" s="15">
        <v>0.23385530039229999</v>
      </c>
    </row>
    <row r="17" spans="2:28" x14ac:dyDescent="0.35">
      <c r="B17" s="7" t="s">
        <v>129</v>
      </c>
      <c r="C17" s="15">
        <v>0.13364760105010001</v>
      </c>
      <c r="D17" s="15">
        <v>8.0818382854319998E-2</v>
      </c>
      <c r="E17" s="15">
        <v>0.17273719754200001</v>
      </c>
      <c r="F17" s="15">
        <v>0.1231009100879</v>
      </c>
      <c r="G17" s="15">
        <v>0.1436518143719</v>
      </c>
      <c r="I17" s="15">
        <v>0.1326637176113</v>
      </c>
      <c r="J17" s="15">
        <v>0.1802301240037</v>
      </c>
      <c r="K17" s="15">
        <v>7.2938994099279994E-2</v>
      </c>
      <c r="L17" s="15">
        <v>0.1554628672859</v>
      </c>
      <c r="M17" s="15">
        <v>8.0980421599810004E-2</v>
      </c>
      <c r="N17" s="15">
        <v>0.14227807177810001</v>
      </c>
      <c r="O17" s="15">
        <v>0.1604043030991</v>
      </c>
      <c r="Q17" s="15">
        <v>9.1717303294619995E-2</v>
      </c>
      <c r="R17" s="15">
        <v>0.1767241299499</v>
      </c>
      <c r="S17" s="15">
        <v>0.11666152812940001</v>
      </c>
      <c r="T17" s="15">
        <v>3.7077333041770001E-2</v>
      </c>
      <c r="U17" s="15">
        <v>0.133416411914</v>
      </c>
      <c r="V17" s="15">
        <v>0</v>
      </c>
      <c r="W17" s="15">
        <v>0.13332627538639999</v>
      </c>
      <c r="X17" s="15">
        <v>0.1295766290108</v>
      </c>
      <c r="Y17" s="15">
        <v>0.2020817317811</v>
      </c>
      <c r="Z17" s="15">
        <v>4.6939341876540003E-2</v>
      </c>
      <c r="AA17" s="15">
        <v>0.1119474697766</v>
      </c>
      <c r="AB17" s="15">
        <v>0.2429208513252</v>
      </c>
    </row>
    <row r="18" spans="2:28" ht="29" x14ac:dyDescent="0.35">
      <c r="B18" s="7" t="s">
        <v>131</v>
      </c>
      <c r="C18" s="15">
        <v>0.1780537447911</v>
      </c>
      <c r="D18" s="15">
        <v>0.20094479070349999</v>
      </c>
      <c r="E18" s="15">
        <v>0.21219854367390001</v>
      </c>
      <c r="F18" s="15">
        <v>0.19038061568539999</v>
      </c>
      <c r="G18" s="15">
        <v>0.15086903305499999</v>
      </c>
      <c r="I18" s="15">
        <v>0.21526223941</v>
      </c>
      <c r="J18" s="15">
        <v>0.16210285973720001</v>
      </c>
      <c r="K18" s="15">
        <v>0.1221350624476</v>
      </c>
      <c r="L18" s="15">
        <v>0.1198270138206</v>
      </c>
      <c r="M18" s="15">
        <v>0.21745755072289999</v>
      </c>
      <c r="N18" s="15">
        <v>0.10472757104990001</v>
      </c>
      <c r="O18" s="15">
        <v>0.23553438445030001</v>
      </c>
      <c r="Q18" s="15">
        <v>0.14521100350079999</v>
      </c>
      <c r="R18" s="15">
        <v>0.1097973333161</v>
      </c>
      <c r="S18" s="15">
        <v>0.17496595736000001</v>
      </c>
      <c r="T18" s="15">
        <v>8.6712908154390006E-2</v>
      </c>
      <c r="U18" s="15">
        <v>0.27192791589170001</v>
      </c>
      <c r="V18" s="15">
        <v>0.60982460925799997</v>
      </c>
      <c r="W18" s="15">
        <v>0.17349816990530001</v>
      </c>
      <c r="X18" s="15">
        <v>0.16205572258049999</v>
      </c>
      <c r="Y18" s="15">
        <v>0.1109620981058</v>
      </c>
      <c r="Z18" s="15">
        <v>0.2181554529401</v>
      </c>
      <c r="AA18" s="15">
        <v>0.1962296299672</v>
      </c>
      <c r="AB18" s="15">
        <v>0.1445315804556</v>
      </c>
    </row>
    <row r="19" spans="2:28" ht="29" x14ac:dyDescent="0.35">
      <c r="B19" s="7" t="s">
        <v>132</v>
      </c>
      <c r="C19" s="15">
        <v>0.14048686491449999</v>
      </c>
      <c r="D19" s="15">
        <v>0.109488502076</v>
      </c>
      <c r="E19" s="15">
        <v>0.17435936297980001</v>
      </c>
      <c r="F19" s="15">
        <v>0.2009059882483</v>
      </c>
      <c r="G19" s="15">
        <v>0.11982045384749999</v>
      </c>
      <c r="I19" s="15">
        <v>0.1770580400841</v>
      </c>
      <c r="J19" s="15">
        <v>8.1516350498949994E-2</v>
      </c>
      <c r="K19" s="15">
        <v>0.16099119501219999</v>
      </c>
      <c r="L19" s="15">
        <v>6.5988421699109998E-2</v>
      </c>
      <c r="M19" s="15">
        <v>6.3029330182540005E-2</v>
      </c>
      <c r="N19" s="15">
        <v>9.8769639238719995E-2</v>
      </c>
      <c r="O19" s="15">
        <v>0.19471226080869999</v>
      </c>
      <c r="Q19" s="15">
        <v>0.14486961358219999</v>
      </c>
      <c r="R19" s="15">
        <v>4.8639185569590002E-2</v>
      </c>
      <c r="S19" s="15">
        <v>0.1284399531923</v>
      </c>
      <c r="T19" s="15">
        <v>0.12365623520790001</v>
      </c>
      <c r="U19" s="15">
        <v>0.16666755453259999</v>
      </c>
      <c r="V19" s="15">
        <v>0.22025219493500001</v>
      </c>
      <c r="W19" s="15">
        <v>9.3259943581779997E-2</v>
      </c>
      <c r="X19" s="15">
        <v>0.15667270955769999</v>
      </c>
      <c r="Y19" s="15">
        <v>0.16989596038230001</v>
      </c>
      <c r="Z19" s="15">
        <v>0.26579429629290002</v>
      </c>
      <c r="AA19" s="15">
        <v>0.15408854987189999</v>
      </c>
      <c r="AB19" s="15">
        <v>0.12644525766219999</v>
      </c>
    </row>
    <row r="20" spans="2:28" x14ac:dyDescent="0.35">
      <c r="B20" s="7" t="s">
        <v>59</v>
      </c>
      <c r="C20" s="15">
        <v>0.15138277914869999</v>
      </c>
      <c r="D20" s="15">
        <v>0.14863735616750001</v>
      </c>
      <c r="E20" s="15">
        <v>7.9709223290180001E-2</v>
      </c>
      <c r="F20" s="15">
        <v>0.131211585656</v>
      </c>
      <c r="G20" s="15">
        <v>0.18768163313280001</v>
      </c>
      <c r="I20" s="15">
        <v>0.1126903747444</v>
      </c>
      <c r="J20" s="15">
        <v>0.10759288570599999</v>
      </c>
      <c r="K20" s="15">
        <v>0.18216592043159999</v>
      </c>
      <c r="L20" s="15">
        <v>0.1625812635019</v>
      </c>
      <c r="M20" s="15">
        <v>0.28228453308290002</v>
      </c>
      <c r="N20" s="15">
        <v>0.2339312157407</v>
      </c>
      <c r="O20" s="15">
        <v>9.0652470121699996E-2</v>
      </c>
      <c r="Q20" s="15">
        <v>0.1757960771414</v>
      </c>
      <c r="R20" s="15">
        <v>9.772780317865E-2</v>
      </c>
      <c r="S20" s="15">
        <v>0.14858606442960001</v>
      </c>
      <c r="T20" s="15">
        <v>0.19794490727969999</v>
      </c>
      <c r="U20" s="15">
        <v>0.2003356104505</v>
      </c>
      <c r="V20" s="15">
        <v>0.2227383960072</v>
      </c>
      <c r="W20" s="15">
        <v>0.16682450656780001</v>
      </c>
      <c r="X20" s="15">
        <v>0.1458161757957</v>
      </c>
      <c r="Y20" s="15">
        <v>0.12415011899510001</v>
      </c>
      <c r="Z20" s="15">
        <v>0.15671656982279999</v>
      </c>
      <c r="AA20" s="15">
        <v>0.19196966137890001</v>
      </c>
      <c r="AB20" s="15">
        <v>8.1260061773040002E-2</v>
      </c>
    </row>
    <row r="21" spans="2:28" x14ac:dyDescent="0.35">
      <c r="B21" s="16" t="s">
        <v>119</v>
      </c>
      <c r="C21" s="17">
        <v>6.6012849600770003E-3</v>
      </c>
      <c r="D21" s="17">
        <v>0</v>
      </c>
      <c r="E21" s="17">
        <v>0</v>
      </c>
      <c r="F21" s="17">
        <v>1.954557865368E-2</v>
      </c>
      <c r="G21" s="17">
        <v>7.6547118449240004E-3</v>
      </c>
      <c r="H21" s="13"/>
      <c r="I21" s="17">
        <v>0</v>
      </c>
      <c r="J21" s="17">
        <v>2.9785909211089999E-2</v>
      </c>
      <c r="K21" s="17">
        <v>0</v>
      </c>
      <c r="L21" s="17">
        <v>0</v>
      </c>
      <c r="M21" s="17">
        <v>2.0887823591210001E-2</v>
      </c>
      <c r="N21" s="17">
        <v>0</v>
      </c>
      <c r="O21" s="17">
        <v>5.805216287555E-3</v>
      </c>
      <c r="P21" s="13"/>
      <c r="Q21" s="17">
        <v>0</v>
      </c>
      <c r="R21" s="17">
        <v>0</v>
      </c>
      <c r="S21" s="17">
        <v>8.7511262062779996E-3</v>
      </c>
      <c r="T21" s="17">
        <v>0</v>
      </c>
      <c r="U21" s="17">
        <v>0</v>
      </c>
      <c r="V21" s="17">
        <v>0</v>
      </c>
      <c r="W21" s="17">
        <v>0</v>
      </c>
      <c r="X21" s="17">
        <v>0</v>
      </c>
      <c r="Y21" s="17">
        <v>0</v>
      </c>
      <c r="Z21" s="17">
        <v>4.7108991427390001E-2</v>
      </c>
      <c r="AA21" s="17">
        <v>1.408083208984E-2</v>
      </c>
      <c r="AB21" s="17">
        <v>2.7054094023400001E-2</v>
      </c>
    </row>
    <row r="22" spans="2:28" x14ac:dyDescent="0.35">
      <c r="B22" s="18" t="s">
        <v>12</v>
      </c>
    </row>
    <row r="23" spans="2:28" x14ac:dyDescent="0.35">
      <c r="B23" s="6"/>
    </row>
    <row r="24" spans="2:28" x14ac:dyDescent="0.35">
      <c r="B24" s="6"/>
    </row>
    <row r="26" spans="2:28" x14ac:dyDescent="0.35">
      <c r="B26"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AB19"/>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142</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541</v>
      </c>
      <c r="D7" s="11">
        <v>88</v>
      </c>
      <c r="E7" s="11">
        <v>83</v>
      </c>
      <c r="F7" s="11">
        <v>93</v>
      </c>
      <c r="G7" s="11">
        <v>277</v>
      </c>
      <c r="H7" s="8"/>
      <c r="I7" s="11">
        <v>45</v>
      </c>
      <c r="J7" s="11">
        <v>55</v>
      </c>
      <c r="K7" s="11">
        <v>108</v>
      </c>
      <c r="L7" s="11">
        <v>59</v>
      </c>
      <c r="M7" s="11">
        <v>47</v>
      </c>
      <c r="N7" s="11">
        <v>57</v>
      </c>
      <c r="O7" s="11">
        <v>170</v>
      </c>
      <c r="P7" s="8"/>
      <c r="Q7" s="11">
        <v>40</v>
      </c>
      <c r="R7" s="11">
        <v>49</v>
      </c>
      <c r="S7" s="11">
        <v>108</v>
      </c>
      <c r="T7" s="11">
        <v>24</v>
      </c>
      <c r="U7" s="11">
        <v>55</v>
      </c>
      <c r="V7" s="11">
        <v>5</v>
      </c>
      <c r="W7" s="11">
        <v>43</v>
      </c>
      <c r="X7" s="11">
        <v>55</v>
      </c>
      <c r="Y7" s="11">
        <v>46</v>
      </c>
      <c r="Z7" s="11">
        <v>19</v>
      </c>
      <c r="AA7" s="11">
        <v>63</v>
      </c>
      <c r="AB7" s="11">
        <v>34</v>
      </c>
    </row>
    <row r="8" spans="2:28" ht="14.5" customHeight="1" x14ac:dyDescent="0.35">
      <c r="B8" s="12" t="s">
        <v>43</v>
      </c>
      <c r="C8" s="12">
        <v>541</v>
      </c>
      <c r="D8" s="12">
        <v>88</v>
      </c>
      <c r="E8" s="12">
        <v>83</v>
      </c>
      <c r="F8" s="12">
        <v>93</v>
      </c>
      <c r="G8" s="12">
        <v>277</v>
      </c>
      <c r="H8" s="13"/>
      <c r="I8" s="12">
        <v>45</v>
      </c>
      <c r="J8" s="12">
        <v>55</v>
      </c>
      <c r="K8" s="12">
        <v>108</v>
      </c>
      <c r="L8" s="12">
        <v>59</v>
      </c>
      <c r="M8" s="12">
        <v>47</v>
      </c>
      <c r="N8" s="12">
        <v>57</v>
      </c>
      <c r="O8" s="12">
        <v>170</v>
      </c>
      <c r="P8" s="13"/>
      <c r="Q8" s="12">
        <v>40</v>
      </c>
      <c r="R8" s="12">
        <v>49</v>
      </c>
      <c r="S8" s="12">
        <v>108</v>
      </c>
      <c r="T8" s="12">
        <v>24</v>
      </c>
      <c r="U8" s="12">
        <v>55</v>
      </c>
      <c r="V8" s="12">
        <v>5</v>
      </c>
      <c r="W8" s="12">
        <v>43</v>
      </c>
      <c r="X8" s="12">
        <v>55</v>
      </c>
      <c r="Y8" s="12">
        <v>46</v>
      </c>
      <c r="Z8" s="12">
        <v>19</v>
      </c>
      <c r="AA8" s="12">
        <v>63</v>
      </c>
      <c r="AB8" s="12">
        <v>34</v>
      </c>
    </row>
    <row r="9" spans="2:28" x14ac:dyDescent="0.35">
      <c r="B9" s="7" t="s">
        <v>61</v>
      </c>
      <c r="C9" s="15">
        <v>3.2991856460220001E-2</v>
      </c>
      <c r="D9" s="15">
        <v>6.5177956948879998E-2</v>
      </c>
      <c r="E9" s="15">
        <v>6.6142969357180004E-2</v>
      </c>
      <c r="F9" s="15">
        <v>7.2078475110180003E-3</v>
      </c>
      <c r="G9" s="15">
        <v>1.503229274248E-2</v>
      </c>
      <c r="I9" s="15">
        <v>8.5443573326900002E-2</v>
      </c>
      <c r="J9" s="15">
        <v>1.1968507150879999E-2</v>
      </c>
      <c r="K9" s="15">
        <v>2.7125934130260002E-2</v>
      </c>
      <c r="L9" s="15">
        <v>1.769447887555E-2</v>
      </c>
      <c r="M9" s="15">
        <v>1.8866650893989999E-2</v>
      </c>
      <c r="N9" s="15">
        <v>4.6296786786349998E-2</v>
      </c>
      <c r="O9" s="15">
        <v>3.28266784107E-2</v>
      </c>
      <c r="Q9" s="15">
        <v>2.2908626565569998E-2</v>
      </c>
      <c r="R9" s="15">
        <v>4.2501033978369997E-2</v>
      </c>
      <c r="S9" s="15">
        <v>1.155312792046E-2</v>
      </c>
      <c r="T9" s="15">
        <v>0</v>
      </c>
      <c r="U9" s="15">
        <v>8.3287269248309995E-2</v>
      </c>
      <c r="V9" s="15">
        <v>0</v>
      </c>
      <c r="W9" s="15">
        <v>5.3492150882350001E-2</v>
      </c>
      <c r="X9" s="15">
        <v>4.312050083953E-2</v>
      </c>
      <c r="Y9" s="15">
        <v>2.5903376956739999E-2</v>
      </c>
      <c r="Z9" s="15">
        <v>0</v>
      </c>
      <c r="AA9" s="15">
        <v>3.2812307526939997E-2</v>
      </c>
      <c r="AB9" s="15">
        <v>2.7054094023400001E-2</v>
      </c>
    </row>
    <row r="10" spans="2:28" ht="29" x14ac:dyDescent="0.35">
      <c r="B10" s="7" t="s">
        <v>62</v>
      </c>
      <c r="C10" s="15">
        <v>0.1010816595459</v>
      </c>
      <c r="D10" s="15">
        <v>0.1806367674647</v>
      </c>
      <c r="E10" s="15">
        <v>0.13600717828549999</v>
      </c>
      <c r="F10" s="15">
        <v>6.9434706462339998E-2</v>
      </c>
      <c r="G10" s="15">
        <v>6.4649137399250003E-2</v>
      </c>
      <c r="I10" s="15">
        <v>0.1133420377164</v>
      </c>
      <c r="J10" s="15">
        <v>0.11303394753029999</v>
      </c>
      <c r="K10" s="15">
        <v>8.8996706753230008E-3</v>
      </c>
      <c r="L10" s="15">
        <v>6.8887809285820001E-2</v>
      </c>
      <c r="M10" s="15">
        <v>0.14461235909680001</v>
      </c>
      <c r="N10" s="15">
        <v>0.1362128224836</v>
      </c>
      <c r="O10" s="15">
        <v>0.13468062193329999</v>
      </c>
      <c r="Q10" s="15">
        <v>0.18347252421640001</v>
      </c>
      <c r="R10" s="15">
        <v>6.6957115887069998E-2</v>
      </c>
      <c r="S10" s="15">
        <v>5.5340387529730001E-2</v>
      </c>
      <c r="T10" s="15">
        <v>0.18502950499010001</v>
      </c>
      <c r="U10" s="15">
        <v>9.9728164193889995E-2</v>
      </c>
      <c r="V10" s="15">
        <v>0.2227383960072</v>
      </c>
      <c r="W10" s="15">
        <v>7.9641148113110002E-2</v>
      </c>
      <c r="X10" s="15">
        <v>0.12951793556290001</v>
      </c>
      <c r="Y10" s="15">
        <v>5.9004777008979999E-2</v>
      </c>
      <c r="Z10" s="15">
        <v>6.2668236518899995E-2</v>
      </c>
      <c r="AA10" s="15">
        <v>0.1171176899308</v>
      </c>
      <c r="AB10" s="15">
        <v>0.13470447523160001</v>
      </c>
    </row>
    <row r="11" spans="2:28" ht="43.5" x14ac:dyDescent="0.35">
      <c r="B11" s="7" t="s">
        <v>66</v>
      </c>
      <c r="C11" s="15">
        <v>0.27373019191190001</v>
      </c>
      <c r="D11" s="15">
        <v>7.6659056007419998E-2</v>
      </c>
      <c r="E11" s="15">
        <v>0.19579407385059999</v>
      </c>
      <c r="F11" s="15">
        <v>0.2819813967243</v>
      </c>
      <c r="G11" s="15">
        <v>0.38395231520630002</v>
      </c>
      <c r="I11" s="15">
        <v>0.1830287457716</v>
      </c>
      <c r="J11" s="15">
        <v>0.35682441669050002</v>
      </c>
      <c r="K11" s="15">
        <v>0.394619053868</v>
      </c>
      <c r="L11" s="15">
        <v>0.41494604201129998</v>
      </c>
      <c r="M11" s="15">
        <v>0.17638691838209999</v>
      </c>
      <c r="N11" s="15">
        <v>0.2047520549463</v>
      </c>
      <c r="O11" s="15">
        <v>0.20784253388820001</v>
      </c>
      <c r="Q11" s="15">
        <v>0.2365869168768</v>
      </c>
      <c r="R11" s="15">
        <v>0.16447814602079999</v>
      </c>
      <c r="S11" s="15">
        <v>0.39951015593189998</v>
      </c>
      <c r="T11" s="15">
        <v>0.33396400935249998</v>
      </c>
      <c r="U11" s="15">
        <v>0.27784196994749999</v>
      </c>
      <c r="V11" s="15">
        <v>0</v>
      </c>
      <c r="W11" s="15">
        <v>0.2132328043483</v>
      </c>
      <c r="X11" s="15">
        <v>0.2649934032081</v>
      </c>
      <c r="Y11" s="15">
        <v>0.28754220301950001</v>
      </c>
      <c r="Z11" s="15">
        <v>0.2968350939762</v>
      </c>
      <c r="AA11" s="15">
        <v>0.29010035112979998</v>
      </c>
      <c r="AB11" s="15">
        <v>0.21653053188999999</v>
      </c>
    </row>
    <row r="12" spans="2:28" ht="58" x14ac:dyDescent="0.35">
      <c r="B12" s="7" t="s">
        <v>65</v>
      </c>
      <c r="C12" s="15">
        <v>0.28180862197529999</v>
      </c>
      <c r="D12" s="15">
        <v>0.2161712255954</v>
      </c>
      <c r="E12" s="15">
        <v>0.28954249689729999</v>
      </c>
      <c r="F12" s="15">
        <v>0.2904499835314</v>
      </c>
      <c r="G12" s="15">
        <v>0.30319001463700002</v>
      </c>
      <c r="I12" s="15">
        <v>0.21565213259079999</v>
      </c>
      <c r="J12" s="15">
        <v>0.21979906059509999</v>
      </c>
      <c r="K12" s="15">
        <v>0.30530146116899998</v>
      </c>
      <c r="L12" s="15">
        <v>0.3179739607257</v>
      </c>
      <c r="M12" s="15">
        <v>0.3505482883835</v>
      </c>
      <c r="N12" s="15">
        <v>0.31309717556099997</v>
      </c>
      <c r="O12" s="15">
        <v>0.26323396787309999</v>
      </c>
      <c r="Q12" s="15">
        <v>0.259836933361</v>
      </c>
      <c r="R12" s="15">
        <v>0.35979318453600001</v>
      </c>
      <c r="S12" s="15">
        <v>0.26213209835899998</v>
      </c>
      <c r="T12" s="15">
        <v>0.2092640725129</v>
      </c>
      <c r="U12" s="15">
        <v>0.26649616706570001</v>
      </c>
      <c r="V12" s="15">
        <v>0.2227383960072</v>
      </c>
      <c r="W12" s="15">
        <v>0.29995780556320001</v>
      </c>
      <c r="X12" s="15">
        <v>0.24342953684839999</v>
      </c>
      <c r="Y12" s="15">
        <v>0.36628009101769998</v>
      </c>
      <c r="Z12" s="15">
        <v>0.25023505120139999</v>
      </c>
      <c r="AA12" s="15">
        <v>0.31264188498790002</v>
      </c>
      <c r="AB12" s="15">
        <v>0.2612147813947</v>
      </c>
    </row>
    <row r="13" spans="2:28" ht="58" x14ac:dyDescent="0.35">
      <c r="B13" s="7" t="s">
        <v>64</v>
      </c>
      <c r="C13" s="15">
        <v>0.1917439017598</v>
      </c>
      <c r="D13" s="15">
        <v>0.28411953046959998</v>
      </c>
      <c r="E13" s="15">
        <v>0.1258710597794</v>
      </c>
      <c r="F13" s="15">
        <v>0.2603938671105</v>
      </c>
      <c r="G13" s="15">
        <v>0.156534952551</v>
      </c>
      <c r="I13" s="15">
        <v>0.2296057900789</v>
      </c>
      <c r="J13" s="15">
        <v>0.19325176904370001</v>
      </c>
      <c r="K13" s="15">
        <v>0.2110123322138</v>
      </c>
      <c r="L13" s="15">
        <v>9.4280199143099999E-2</v>
      </c>
      <c r="M13" s="15">
        <v>0.2491421359621</v>
      </c>
      <c r="N13" s="15">
        <v>0.16241667672439999</v>
      </c>
      <c r="O13" s="15">
        <v>0.19492919573529999</v>
      </c>
      <c r="Q13" s="15">
        <v>0.22113406212709999</v>
      </c>
      <c r="R13" s="15">
        <v>0.2870674197616</v>
      </c>
      <c r="S13" s="15">
        <v>0.18700520524040001</v>
      </c>
      <c r="T13" s="15">
        <v>0.18502950499010001</v>
      </c>
      <c r="U13" s="15">
        <v>0.13369782046539999</v>
      </c>
      <c r="V13" s="15">
        <v>0.33427101305059997</v>
      </c>
      <c r="W13" s="15">
        <v>0.17319963080010001</v>
      </c>
      <c r="X13" s="15">
        <v>0.1839789815075</v>
      </c>
      <c r="Y13" s="15">
        <v>0.13715787171070001</v>
      </c>
      <c r="Z13" s="15">
        <v>0.17157631343810001</v>
      </c>
      <c r="AA13" s="15">
        <v>0.1261866740957</v>
      </c>
      <c r="AB13" s="15">
        <v>0.26150812050319999</v>
      </c>
    </row>
    <row r="14" spans="2:28" ht="29" x14ac:dyDescent="0.35">
      <c r="B14" s="16" t="s">
        <v>63</v>
      </c>
      <c r="C14" s="17">
        <v>0.11864376834690001</v>
      </c>
      <c r="D14" s="17">
        <v>0.17723546351399999</v>
      </c>
      <c r="E14" s="17">
        <v>0.18664222183010001</v>
      </c>
      <c r="F14" s="17">
        <v>9.0532198660440003E-2</v>
      </c>
      <c r="G14" s="17">
        <v>7.6641287464040003E-2</v>
      </c>
      <c r="H14" s="13"/>
      <c r="I14" s="17">
        <v>0.17292772051540001</v>
      </c>
      <c r="J14" s="17">
        <v>0.1051222989896</v>
      </c>
      <c r="K14" s="17">
        <v>5.3041547943560002E-2</v>
      </c>
      <c r="L14" s="17">
        <v>8.6217509958519997E-2</v>
      </c>
      <c r="M14" s="17">
        <v>6.0443647281519998E-2</v>
      </c>
      <c r="N14" s="17">
        <v>0.1372244834984</v>
      </c>
      <c r="O14" s="17">
        <v>0.16648700215939999</v>
      </c>
      <c r="P14" s="13"/>
      <c r="Q14" s="17">
        <v>7.6060936853139999E-2</v>
      </c>
      <c r="R14" s="17">
        <v>7.9203099816199996E-2</v>
      </c>
      <c r="S14" s="17">
        <v>8.4459025018510006E-2</v>
      </c>
      <c r="T14" s="17">
        <v>8.6712908154390006E-2</v>
      </c>
      <c r="U14" s="17">
        <v>0.13894860907920001</v>
      </c>
      <c r="V14" s="17">
        <v>0.22025219493500001</v>
      </c>
      <c r="W14" s="17">
        <v>0.18047646029289999</v>
      </c>
      <c r="X14" s="17">
        <v>0.1349596420336</v>
      </c>
      <c r="Y14" s="17">
        <v>0.1241116802863</v>
      </c>
      <c r="Z14" s="17">
        <v>0.2186853048655</v>
      </c>
      <c r="AA14" s="17">
        <v>0.12114109232880001</v>
      </c>
      <c r="AB14" s="17">
        <v>9.8987996957089999E-2</v>
      </c>
    </row>
    <row r="15" spans="2:28" x14ac:dyDescent="0.35">
      <c r="B15" s="18" t="s">
        <v>12</v>
      </c>
    </row>
    <row r="16" spans="2:28" x14ac:dyDescent="0.35">
      <c r="B16" s="6"/>
    </row>
    <row r="17" spans="2:2" x14ac:dyDescent="0.35">
      <c r="B17" s="6"/>
    </row>
    <row r="19" spans="2:2" x14ac:dyDescent="0.35">
      <c r="B19"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AB25"/>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143</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315</v>
      </c>
      <c r="D7" s="11">
        <v>25</v>
      </c>
      <c r="E7" s="11">
        <v>42</v>
      </c>
      <c r="F7" s="11">
        <v>54</v>
      </c>
      <c r="G7" s="11">
        <v>194</v>
      </c>
      <c r="H7" s="8"/>
      <c r="I7" s="11">
        <v>20</v>
      </c>
      <c r="J7" s="11">
        <v>33</v>
      </c>
      <c r="K7" s="11">
        <v>75</v>
      </c>
      <c r="L7" s="11">
        <v>44</v>
      </c>
      <c r="M7" s="11">
        <v>25</v>
      </c>
      <c r="N7" s="11">
        <v>32</v>
      </c>
      <c r="O7" s="11">
        <v>86</v>
      </c>
      <c r="P7" s="8"/>
      <c r="Q7" s="11">
        <v>21</v>
      </c>
      <c r="R7" s="11">
        <v>26</v>
      </c>
      <c r="S7" s="11">
        <v>72</v>
      </c>
      <c r="T7" s="11">
        <v>14</v>
      </c>
      <c r="U7" s="11">
        <v>31</v>
      </c>
      <c r="V7" s="11">
        <v>1</v>
      </c>
      <c r="W7" s="11">
        <v>23</v>
      </c>
      <c r="X7" s="11">
        <v>29</v>
      </c>
      <c r="Y7" s="11">
        <v>31</v>
      </c>
      <c r="Z7" s="11">
        <v>11</v>
      </c>
      <c r="AA7" s="11">
        <v>39</v>
      </c>
      <c r="AB7" s="11">
        <v>17</v>
      </c>
    </row>
    <row r="8" spans="2:28" ht="14.5" customHeight="1" x14ac:dyDescent="0.35">
      <c r="B8" s="12" t="s">
        <v>43</v>
      </c>
      <c r="C8" s="12">
        <v>315</v>
      </c>
      <c r="D8" s="12">
        <v>25</v>
      </c>
      <c r="E8" s="12">
        <v>42</v>
      </c>
      <c r="F8" s="12">
        <v>54</v>
      </c>
      <c r="G8" s="12">
        <v>194</v>
      </c>
      <c r="H8" s="13"/>
      <c r="I8" s="12">
        <v>20</v>
      </c>
      <c r="J8" s="12">
        <v>33</v>
      </c>
      <c r="K8" s="12">
        <v>75</v>
      </c>
      <c r="L8" s="12">
        <v>44</v>
      </c>
      <c r="M8" s="12">
        <v>25</v>
      </c>
      <c r="N8" s="12">
        <v>32</v>
      </c>
      <c r="O8" s="12">
        <v>86</v>
      </c>
      <c r="P8" s="13"/>
      <c r="Q8" s="12">
        <v>21</v>
      </c>
      <c r="R8" s="12">
        <v>26</v>
      </c>
      <c r="S8" s="12">
        <v>72</v>
      </c>
      <c r="T8" s="12">
        <v>14</v>
      </c>
      <c r="U8" s="12">
        <v>31</v>
      </c>
      <c r="V8" s="12">
        <v>1</v>
      </c>
      <c r="W8" s="12">
        <v>23</v>
      </c>
      <c r="X8" s="12">
        <v>29</v>
      </c>
      <c r="Y8" s="12">
        <v>31</v>
      </c>
      <c r="Z8" s="12">
        <v>11</v>
      </c>
      <c r="AA8" s="12">
        <v>39</v>
      </c>
      <c r="AB8" s="12">
        <v>17</v>
      </c>
    </row>
    <row r="9" spans="2:28" x14ac:dyDescent="0.35">
      <c r="B9" s="7" t="s">
        <v>144</v>
      </c>
      <c r="C9" s="15">
        <v>0.35759359319779999</v>
      </c>
      <c r="D9" s="15">
        <v>0.36439214845739998</v>
      </c>
      <c r="E9" s="15">
        <v>0.41255780217600002</v>
      </c>
      <c r="F9" s="15">
        <v>0.33995267086539999</v>
      </c>
      <c r="G9" s="15">
        <v>0.34588408424110001</v>
      </c>
      <c r="I9" s="15">
        <v>0.4863711482127</v>
      </c>
      <c r="J9" s="15">
        <v>0.2686559195903</v>
      </c>
      <c r="K9" s="15">
        <v>0.26152720671750002</v>
      </c>
      <c r="L9" s="15">
        <v>0.39893099373809998</v>
      </c>
      <c r="M9" s="15">
        <v>0.2372040218807</v>
      </c>
      <c r="N9" s="15">
        <v>0.37451508216110002</v>
      </c>
      <c r="O9" s="15">
        <v>0.45170485731459997</v>
      </c>
      <c r="Q9" s="15">
        <v>0.24636684332680001</v>
      </c>
      <c r="R9" s="15">
        <v>0.39544096990700001</v>
      </c>
      <c r="S9" s="15">
        <v>0.29954561673910002</v>
      </c>
      <c r="T9" s="15">
        <v>0.2735082170889</v>
      </c>
      <c r="U9" s="15">
        <v>0.45880716870900001</v>
      </c>
      <c r="V9" s="15">
        <v>0</v>
      </c>
      <c r="W9" s="15">
        <v>0.44180665722399998</v>
      </c>
      <c r="X9" s="15">
        <v>0.45744002633019998</v>
      </c>
      <c r="Y9" s="15">
        <v>0.29946873810309999</v>
      </c>
      <c r="Z9" s="15">
        <v>0.37098791080479998</v>
      </c>
      <c r="AA9" s="15">
        <v>0.356375777743</v>
      </c>
      <c r="AB9" s="15">
        <v>0.33977217489450001</v>
      </c>
    </row>
    <row r="10" spans="2:28" ht="29" x14ac:dyDescent="0.35">
      <c r="B10" s="7" t="s">
        <v>145</v>
      </c>
      <c r="C10" s="15">
        <v>0.24297602390199999</v>
      </c>
      <c r="D10" s="15">
        <v>0.1220881347677</v>
      </c>
      <c r="E10" s="15">
        <v>0.25300308504169999</v>
      </c>
      <c r="F10" s="15">
        <v>0.21052911975399999</v>
      </c>
      <c r="G10" s="15">
        <v>0.27062489865509998</v>
      </c>
      <c r="I10" s="15">
        <v>0.22782080379309999</v>
      </c>
      <c r="J10" s="15">
        <v>0.16852589277960001</v>
      </c>
      <c r="K10" s="15">
        <v>0.24378341690460001</v>
      </c>
      <c r="L10" s="15">
        <v>0.19881831143299999</v>
      </c>
      <c r="M10" s="15">
        <v>0.19857404011730001</v>
      </c>
      <c r="N10" s="15">
        <v>0.26390101257800003</v>
      </c>
      <c r="O10" s="15">
        <v>0.30110006784709997</v>
      </c>
      <c r="Q10" s="15">
        <v>0.2309033496382</v>
      </c>
      <c r="R10" s="15">
        <v>0.22082602747970001</v>
      </c>
      <c r="S10" s="15">
        <v>0.15871645710999999</v>
      </c>
      <c r="T10" s="15">
        <v>0.3633692337428</v>
      </c>
      <c r="U10" s="15">
        <v>0.26491707956409999</v>
      </c>
      <c r="V10" s="15">
        <v>0</v>
      </c>
      <c r="W10" s="15">
        <v>0.31161641999950002</v>
      </c>
      <c r="X10" s="15">
        <v>0.23392969193669999</v>
      </c>
      <c r="Y10" s="15">
        <v>0.22044891127899999</v>
      </c>
      <c r="Z10" s="15">
        <v>0.57037317690199996</v>
      </c>
      <c r="AA10" s="15">
        <v>0.35655440159879997</v>
      </c>
      <c r="AB10" s="15">
        <v>0.16988608744729999</v>
      </c>
    </row>
    <row r="11" spans="2:28" ht="29" x14ac:dyDescent="0.35">
      <c r="B11" s="7" t="s">
        <v>146</v>
      </c>
      <c r="C11" s="15">
        <v>0.37513737795699997</v>
      </c>
      <c r="D11" s="15">
        <v>0.16548389015500001</v>
      </c>
      <c r="E11" s="15">
        <v>0.31159894779769998</v>
      </c>
      <c r="F11" s="15">
        <v>0.39203231983269998</v>
      </c>
      <c r="G11" s="15">
        <v>0.42545070416289998</v>
      </c>
      <c r="I11" s="15">
        <v>0.2380072370719</v>
      </c>
      <c r="J11" s="15">
        <v>0.34511918144530002</v>
      </c>
      <c r="K11" s="15">
        <v>0.44758665338760001</v>
      </c>
      <c r="L11" s="15">
        <v>0.44794323578020001</v>
      </c>
      <c r="M11" s="15">
        <v>0.1622494251785</v>
      </c>
      <c r="N11" s="15">
        <v>0.33090592152569998</v>
      </c>
      <c r="O11" s="15">
        <v>0.4002909525101</v>
      </c>
      <c r="Q11" s="15">
        <v>0.27721744914590002</v>
      </c>
      <c r="R11" s="15">
        <v>0.47749136769439998</v>
      </c>
      <c r="S11" s="15">
        <v>0.37025290543560002</v>
      </c>
      <c r="T11" s="15">
        <v>0.2050078205294</v>
      </c>
      <c r="U11" s="15">
        <v>0.41844054616929999</v>
      </c>
      <c r="V11" s="15">
        <v>0</v>
      </c>
      <c r="W11" s="15">
        <v>0.34993010298499999</v>
      </c>
      <c r="X11" s="15">
        <v>0.40445333871220002</v>
      </c>
      <c r="Y11" s="15">
        <v>0.46968767140919998</v>
      </c>
      <c r="Z11" s="15">
        <v>0.28487648278659999</v>
      </c>
      <c r="AA11" s="15">
        <v>0.31802425527189998</v>
      </c>
      <c r="AB11" s="15">
        <v>0.33977217489450001</v>
      </c>
    </row>
    <row r="12" spans="2:28" ht="29" x14ac:dyDescent="0.35">
      <c r="B12" s="7" t="s">
        <v>147</v>
      </c>
      <c r="C12" s="15">
        <v>0.1506941675125</v>
      </c>
      <c r="D12" s="15">
        <v>3.9209994574649999E-2</v>
      </c>
      <c r="E12" s="15">
        <v>0.2499329704305</v>
      </c>
      <c r="F12" s="15">
        <v>0.1435577268944</v>
      </c>
      <c r="G12" s="15">
        <v>0.1446504997825</v>
      </c>
      <c r="I12" s="15">
        <v>0.15612848844339999</v>
      </c>
      <c r="J12" s="15">
        <v>0.18405676081940001</v>
      </c>
      <c r="K12" s="15">
        <v>0.14698614947140001</v>
      </c>
      <c r="L12" s="15">
        <v>0.14385216619919999</v>
      </c>
      <c r="M12" s="15">
        <v>0.1144930278605</v>
      </c>
      <c r="N12" s="15">
        <v>0.13552198909089999</v>
      </c>
      <c r="O12" s="15">
        <v>0.16098441959750001</v>
      </c>
      <c r="Q12" s="15">
        <v>0.2307365626631</v>
      </c>
      <c r="R12" s="15">
        <v>0.14013800220680001</v>
      </c>
      <c r="S12" s="15">
        <v>0.18055607704750001</v>
      </c>
      <c r="T12" s="15">
        <v>0.18021540245689999</v>
      </c>
      <c r="U12" s="15">
        <v>0.17293597592570001</v>
      </c>
      <c r="V12" s="15">
        <v>0</v>
      </c>
      <c r="W12" s="15">
        <v>0.14210750774809999</v>
      </c>
      <c r="X12" s="15">
        <v>3.1941018993020001E-2</v>
      </c>
      <c r="Y12" s="15">
        <v>0.16971293135410001</v>
      </c>
      <c r="Z12" s="15">
        <v>0.1132738380789</v>
      </c>
      <c r="AA12" s="15">
        <v>0.22456875646650001</v>
      </c>
      <c r="AB12" s="15">
        <v>0.1132573916315</v>
      </c>
    </row>
    <row r="13" spans="2:28" ht="29" x14ac:dyDescent="0.35">
      <c r="B13" s="7" t="s">
        <v>148</v>
      </c>
      <c r="C13" s="15">
        <v>0.24625456177819999</v>
      </c>
      <c r="D13" s="15">
        <v>0.15205927880799999</v>
      </c>
      <c r="E13" s="15">
        <v>0.24124249315900001</v>
      </c>
      <c r="F13" s="15">
        <v>0.2297572696722</v>
      </c>
      <c r="G13" s="15">
        <v>0.26895295955139997</v>
      </c>
      <c r="I13" s="15">
        <v>0.13779543399950001</v>
      </c>
      <c r="J13" s="15">
        <v>0.34680817347319998</v>
      </c>
      <c r="K13" s="15">
        <v>0.25887016676309998</v>
      </c>
      <c r="L13" s="15">
        <v>0.20771192562839999</v>
      </c>
      <c r="M13" s="15">
        <v>0.33591962328460001</v>
      </c>
      <c r="N13" s="15">
        <v>0.26828687386740002</v>
      </c>
      <c r="O13" s="15">
        <v>0.20945904781499999</v>
      </c>
      <c r="Q13" s="15">
        <v>0.3693452872361</v>
      </c>
      <c r="R13" s="15">
        <v>0.33760592632399999</v>
      </c>
      <c r="S13" s="15">
        <v>0.23355716903250001</v>
      </c>
      <c r="T13" s="15">
        <v>0</v>
      </c>
      <c r="U13" s="15">
        <v>0.193779275541</v>
      </c>
      <c r="V13" s="15">
        <v>0</v>
      </c>
      <c r="W13" s="15">
        <v>0.25993982989519998</v>
      </c>
      <c r="X13" s="15">
        <v>0.159820537136</v>
      </c>
      <c r="Y13" s="15">
        <v>0.28930434651940001</v>
      </c>
      <c r="Z13" s="15">
        <v>0.39846042652989999</v>
      </c>
      <c r="AA13" s="15">
        <v>0.3102628459317</v>
      </c>
      <c r="AB13" s="15">
        <v>0.16988608744729999</v>
      </c>
    </row>
    <row r="14" spans="2:28" x14ac:dyDescent="0.35">
      <c r="B14" s="7" t="s">
        <v>149</v>
      </c>
      <c r="C14" s="15">
        <v>0.16362135365130001</v>
      </c>
      <c r="D14" s="15">
        <v>0</v>
      </c>
      <c r="E14" s="15">
        <v>0.21538084198599999</v>
      </c>
      <c r="F14" s="15">
        <v>0.2337924209509</v>
      </c>
      <c r="G14" s="15">
        <v>0.15866939065489999</v>
      </c>
      <c r="I14" s="15">
        <v>0.20285512195720001</v>
      </c>
      <c r="J14" s="15">
        <v>0.28786003126679999</v>
      </c>
      <c r="K14" s="15">
        <v>0.17401617969870001</v>
      </c>
      <c r="L14" s="15">
        <v>0.1481105260309</v>
      </c>
      <c r="M14" s="15">
        <v>4.6233158025279997E-2</v>
      </c>
      <c r="N14" s="15">
        <v>0.14536995157679999</v>
      </c>
      <c r="O14" s="15">
        <v>0.15318623310769999</v>
      </c>
      <c r="Q14" s="15">
        <v>0.138775511548</v>
      </c>
      <c r="R14" s="15">
        <v>0.19707352329280001</v>
      </c>
      <c r="S14" s="15">
        <v>0.1408291596291</v>
      </c>
      <c r="T14" s="15">
        <v>6.8253711984939999E-2</v>
      </c>
      <c r="U14" s="15">
        <v>0.13256935338600001</v>
      </c>
      <c r="V14" s="15">
        <v>0</v>
      </c>
      <c r="W14" s="15">
        <v>0.16878609395380001</v>
      </c>
      <c r="X14" s="15">
        <v>0.1919924404708</v>
      </c>
      <c r="Y14" s="15">
        <v>0.18977511992820001</v>
      </c>
      <c r="Z14" s="15">
        <v>8.5801322353830006E-2</v>
      </c>
      <c r="AA14" s="15">
        <v>0.1472842385833</v>
      </c>
      <c r="AB14" s="15">
        <v>0.30127528280400001</v>
      </c>
    </row>
    <row r="15" spans="2:28" ht="29" x14ac:dyDescent="0.35">
      <c r="B15" s="7" t="s">
        <v>150</v>
      </c>
      <c r="C15" s="15">
        <v>0.30952643328500001</v>
      </c>
      <c r="D15" s="15">
        <v>0.2692102183997</v>
      </c>
      <c r="E15" s="15">
        <v>0.26530964361249998</v>
      </c>
      <c r="F15" s="15">
        <v>0.27299511431450002</v>
      </c>
      <c r="G15" s="15">
        <v>0.33921180202500001</v>
      </c>
      <c r="I15" s="15">
        <v>0.37913122798990001</v>
      </c>
      <c r="J15" s="15">
        <v>0.36721355194409999</v>
      </c>
      <c r="K15" s="15">
        <v>0.5268511479372</v>
      </c>
      <c r="L15" s="15">
        <v>0.19827290325809999</v>
      </c>
      <c r="M15" s="15">
        <v>0.18702357242689999</v>
      </c>
      <c r="N15" s="15">
        <v>0.2301051958252</v>
      </c>
      <c r="O15" s="15">
        <v>0.21010121362690001</v>
      </c>
      <c r="Q15" s="15">
        <v>0.3849755678997</v>
      </c>
      <c r="R15" s="15">
        <v>0.1858862372416</v>
      </c>
      <c r="S15" s="15">
        <v>0.30407324516560003</v>
      </c>
      <c r="T15" s="15">
        <v>0.27301484793980002</v>
      </c>
      <c r="U15" s="15">
        <v>0.3571198104103</v>
      </c>
      <c r="V15" s="15">
        <v>0</v>
      </c>
      <c r="W15" s="15">
        <v>0.25993982989519998</v>
      </c>
      <c r="X15" s="15">
        <v>0.27657382056919999</v>
      </c>
      <c r="Y15" s="15">
        <v>0.45018115581239998</v>
      </c>
      <c r="Z15" s="15">
        <v>0.28487648278659999</v>
      </c>
      <c r="AA15" s="15">
        <v>0.34875446465620003</v>
      </c>
      <c r="AB15" s="15">
        <v>0.2831434790788</v>
      </c>
    </row>
    <row r="16" spans="2:28" ht="29" x14ac:dyDescent="0.35">
      <c r="B16" s="7" t="s">
        <v>151</v>
      </c>
      <c r="C16" s="15">
        <v>0.1590609506024</v>
      </c>
      <c r="D16" s="15">
        <v>0.1213401692227</v>
      </c>
      <c r="E16" s="15">
        <v>0.107172366994</v>
      </c>
      <c r="F16" s="15">
        <v>0.1245569214043</v>
      </c>
      <c r="G16" s="15">
        <v>0.18987257209309999</v>
      </c>
      <c r="I16" s="15">
        <v>4.7883649443030002E-2</v>
      </c>
      <c r="J16" s="15">
        <v>0.13620488634819999</v>
      </c>
      <c r="K16" s="15">
        <v>0.23442798685169999</v>
      </c>
      <c r="L16" s="15">
        <v>0.12493187929709999</v>
      </c>
      <c r="M16" s="15">
        <v>0.1068643561551</v>
      </c>
      <c r="N16" s="15">
        <v>0.1974367149074</v>
      </c>
      <c r="O16" s="15">
        <v>0.149055129126</v>
      </c>
      <c r="Q16" s="15">
        <v>0.18458925013050001</v>
      </c>
      <c r="R16" s="15">
        <v>0.15159340866420001</v>
      </c>
      <c r="S16" s="15">
        <v>0.14097845908850001</v>
      </c>
      <c r="T16" s="15">
        <v>6.8253711984939999E-2</v>
      </c>
      <c r="U16" s="15">
        <v>0.21462257515620001</v>
      </c>
      <c r="V16" s="15">
        <v>0</v>
      </c>
      <c r="W16" s="15">
        <v>0.2593580984694</v>
      </c>
      <c r="X16" s="15">
        <v>6.3997480156930006E-2</v>
      </c>
      <c r="Y16" s="15">
        <v>0.13009455615810001</v>
      </c>
      <c r="Z16" s="15">
        <v>0.28518658845099998</v>
      </c>
      <c r="AA16" s="15">
        <v>0.1471159806314</v>
      </c>
      <c r="AB16" s="15">
        <v>0.28334814817780002</v>
      </c>
    </row>
    <row r="17" spans="2:28" x14ac:dyDescent="0.35">
      <c r="B17" s="7" t="s">
        <v>152</v>
      </c>
      <c r="C17" s="15">
        <v>0.30701924271820002</v>
      </c>
      <c r="D17" s="15">
        <v>0.1922106841076</v>
      </c>
      <c r="E17" s="15">
        <v>0.29212942402550002</v>
      </c>
      <c r="F17" s="15">
        <v>0.3559901658647</v>
      </c>
      <c r="G17" s="15">
        <v>0.31796687578350002</v>
      </c>
      <c r="I17" s="15">
        <v>4.7883649443030002E-2</v>
      </c>
      <c r="J17" s="15">
        <v>0.45104001215200001</v>
      </c>
      <c r="K17" s="15">
        <v>0.29173019680779999</v>
      </c>
      <c r="L17" s="15">
        <v>0.42857650197179997</v>
      </c>
      <c r="M17" s="15">
        <v>0.14961226592759999</v>
      </c>
      <c r="N17" s="15">
        <v>0.2968511994277</v>
      </c>
      <c r="O17" s="15">
        <v>0.32054014558880001</v>
      </c>
      <c r="Q17" s="15">
        <v>9.2294625065239999E-2</v>
      </c>
      <c r="R17" s="15">
        <v>0.418420232015</v>
      </c>
      <c r="S17" s="15">
        <v>0.30887758064330001</v>
      </c>
      <c r="T17" s="15">
        <v>0.34176192907390002</v>
      </c>
      <c r="U17" s="15">
        <v>0.41844054616929999</v>
      </c>
      <c r="V17" s="15">
        <v>0</v>
      </c>
      <c r="W17" s="15">
        <v>0.47967969565559998</v>
      </c>
      <c r="X17" s="15">
        <v>0.20210411511449999</v>
      </c>
      <c r="Y17" s="15">
        <v>0.35959651306630003</v>
      </c>
      <c r="Z17" s="15">
        <v>0.28518658845099998</v>
      </c>
      <c r="AA17" s="15">
        <v>0.1942695578658</v>
      </c>
      <c r="AB17" s="15">
        <v>0.3589525423014</v>
      </c>
    </row>
    <row r="18" spans="2:28" ht="29" x14ac:dyDescent="0.35">
      <c r="B18" s="7" t="s">
        <v>153</v>
      </c>
      <c r="C18" s="15">
        <v>0.18659510443960001</v>
      </c>
      <c r="D18" s="15">
        <v>0.24345907192399999</v>
      </c>
      <c r="E18" s="15">
        <v>0.1805538261878</v>
      </c>
      <c r="F18" s="15">
        <v>0.18111173452109999</v>
      </c>
      <c r="G18" s="15">
        <v>0.17972037495859999</v>
      </c>
      <c r="I18" s="15">
        <v>4.6688783495420001E-2</v>
      </c>
      <c r="J18" s="15">
        <v>0.1346368481546</v>
      </c>
      <c r="K18" s="15">
        <v>0.1996195462641</v>
      </c>
      <c r="L18" s="15">
        <v>0.1821802760249</v>
      </c>
      <c r="M18" s="15">
        <v>0.32945721451830001</v>
      </c>
      <c r="N18" s="15">
        <v>0.1557722231259</v>
      </c>
      <c r="O18" s="15">
        <v>0.19412812741150001</v>
      </c>
      <c r="Q18" s="15">
        <v>9.2461412040329996E-2</v>
      </c>
      <c r="R18" s="15">
        <v>9.2254152578609999E-2</v>
      </c>
      <c r="S18" s="15">
        <v>0.19388394479179999</v>
      </c>
      <c r="T18" s="15">
        <v>0.3633692337428</v>
      </c>
      <c r="U18" s="15">
        <v>0.1632297212654</v>
      </c>
      <c r="V18" s="15">
        <v>1</v>
      </c>
      <c r="W18" s="15">
        <v>0.20768150836509999</v>
      </c>
      <c r="X18" s="15">
        <v>0.191761556129</v>
      </c>
      <c r="Y18" s="15">
        <v>0.13020301794210001</v>
      </c>
      <c r="Z18" s="15">
        <v>0.1993852660972</v>
      </c>
      <c r="AA18" s="15">
        <v>0.1783613297753</v>
      </c>
      <c r="AB18" s="15">
        <v>0.30232384648569999</v>
      </c>
    </row>
    <row r="19" spans="2:28" x14ac:dyDescent="0.35">
      <c r="B19" s="7" t="s">
        <v>58</v>
      </c>
      <c r="C19" s="15">
        <v>7.379784817648E-3</v>
      </c>
      <c r="D19" s="15">
        <v>0</v>
      </c>
      <c r="E19" s="15">
        <v>0</v>
      </c>
      <c r="F19" s="15">
        <v>0</v>
      </c>
      <c r="G19" s="15">
        <v>1.280590821521E-2</v>
      </c>
      <c r="I19" s="15">
        <v>0</v>
      </c>
      <c r="J19" s="15">
        <v>0</v>
      </c>
      <c r="K19" s="15">
        <v>1.266946870081E-2</v>
      </c>
      <c r="L19" s="15">
        <v>3.0890400144990001E-2</v>
      </c>
      <c r="M19" s="15">
        <v>0</v>
      </c>
      <c r="N19" s="15">
        <v>0</v>
      </c>
      <c r="O19" s="15">
        <v>0</v>
      </c>
      <c r="Q19" s="15">
        <v>0</v>
      </c>
      <c r="R19" s="15">
        <v>0</v>
      </c>
      <c r="S19" s="15">
        <v>0</v>
      </c>
      <c r="T19" s="15">
        <v>0</v>
      </c>
      <c r="U19" s="15">
        <v>0</v>
      </c>
      <c r="V19" s="15">
        <v>0</v>
      </c>
      <c r="W19" s="15">
        <v>0</v>
      </c>
      <c r="X19" s="15">
        <v>3.1941018993020001E-2</v>
      </c>
      <c r="Y19" s="15">
        <v>3.00096565896E-2</v>
      </c>
      <c r="Z19" s="15">
        <v>0</v>
      </c>
      <c r="AA19" s="15">
        <v>0</v>
      </c>
      <c r="AB19" s="15">
        <v>0</v>
      </c>
    </row>
    <row r="20" spans="2:28" ht="29" x14ac:dyDescent="0.35">
      <c r="B20" s="16" t="s">
        <v>154</v>
      </c>
      <c r="C20" s="17">
        <v>9.6625744998830004E-2</v>
      </c>
      <c r="D20" s="17">
        <v>0.10956257755109999</v>
      </c>
      <c r="E20" s="17">
        <v>0.15993149344320001</v>
      </c>
      <c r="F20" s="17">
        <v>7.0010141366800005E-2</v>
      </c>
      <c r="G20" s="17">
        <v>8.3981445989469994E-2</v>
      </c>
      <c r="H20" s="13"/>
      <c r="I20" s="17">
        <v>0.19304413594870001</v>
      </c>
      <c r="J20" s="17">
        <v>5.8652072552559997E-2</v>
      </c>
      <c r="K20" s="17">
        <v>8.3569016917240002E-2</v>
      </c>
      <c r="L20" s="17">
        <v>0.15706278858190001</v>
      </c>
      <c r="M20" s="17">
        <v>9.7977584522719999E-2</v>
      </c>
      <c r="N20" s="17">
        <v>0.10456023777490001</v>
      </c>
      <c r="O20" s="17">
        <v>6.4712611553550001E-2</v>
      </c>
      <c r="P20" s="13"/>
      <c r="Q20" s="17">
        <v>0.1070704202913</v>
      </c>
      <c r="R20" s="17">
        <v>4.6127076289299997E-2</v>
      </c>
      <c r="S20" s="17">
        <v>0.1143286136366</v>
      </c>
      <c r="T20" s="17">
        <v>0.2050078205294</v>
      </c>
      <c r="U20" s="17">
        <v>0.13256935338600001</v>
      </c>
      <c r="V20" s="17">
        <v>0</v>
      </c>
      <c r="W20" s="17">
        <v>0</v>
      </c>
      <c r="X20" s="17">
        <v>0.14869430242619999</v>
      </c>
      <c r="Y20" s="17">
        <v>0</v>
      </c>
      <c r="Z20" s="17">
        <v>0.25771407272590002</v>
      </c>
      <c r="AA20" s="17">
        <v>8.543133663343E-2</v>
      </c>
      <c r="AB20" s="17">
        <v>5.6628695815750002E-2</v>
      </c>
    </row>
    <row r="21" spans="2:28" x14ac:dyDescent="0.35">
      <c r="B21" s="18" t="s">
        <v>257</v>
      </c>
    </row>
    <row r="22" spans="2:28" x14ac:dyDescent="0.35">
      <c r="B22" s="6"/>
    </row>
    <row r="23" spans="2:28" x14ac:dyDescent="0.35">
      <c r="B23" s="6"/>
    </row>
    <row r="25" spans="2:28" x14ac:dyDescent="0.35">
      <c r="B25"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155</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541</v>
      </c>
      <c r="D7" s="11">
        <v>88</v>
      </c>
      <c r="E7" s="11">
        <v>83</v>
      </c>
      <c r="F7" s="11">
        <v>93</v>
      </c>
      <c r="G7" s="11">
        <v>277</v>
      </c>
      <c r="H7" s="8"/>
      <c r="I7" s="11">
        <v>45</v>
      </c>
      <c r="J7" s="11">
        <v>55</v>
      </c>
      <c r="K7" s="11">
        <v>108</v>
      </c>
      <c r="L7" s="11">
        <v>59</v>
      </c>
      <c r="M7" s="11">
        <v>47</v>
      </c>
      <c r="N7" s="11">
        <v>57</v>
      </c>
      <c r="O7" s="11">
        <v>170</v>
      </c>
      <c r="P7" s="8"/>
      <c r="Q7" s="11">
        <v>40</v>
      </c>
      <c r="R7" s="11">
        <v>49</v>
      </c>
      <c r="S7" s="11">
        <v>108</v>
      </c>
      <c r="T7" s="11">
        <v>24</v>
      </c>
      <c r="U7" s="11">
        <v>55</v>
      </c>
      <c r="V7" s="11">
        <v>5</v>
      </c>
      <c r="W7" s="11">
        <v>43</v>
      </c>
      <c r="X7" s="11">
        <v>55</v>
      </c>
      <c r="Y7" s="11">
        <v>46</v>
      </c>
      <c r="Z7" s="11">
        <v>19</v>
      </c>
      <c r="AA7" s="11">
        <v>63</v>
      </c>
      <c r="AB7" s="11">
        <v>34</v>
      </c>
    </row>
    <row r="8" spans="2:28" ht="14.5" customHeight="1" x14ac:dyDescent="0.35">
      <c r="B8" s="12" t="s">
        <v>43</v>
      </c>
      <c r="C8" s="12">
        <v>541</v>
      </c>
      <c r="D8" s="12">
        <v>88</v>
      </c>
      <c r="E8" s="12">
        <v>83</v>
      </c>
      <c r="F8" s="12">
        <v>93</v>
      </c>
      <c r="G8" s="12">
        <v>277</v>
      </c>
      <c r="H8" s="13"/>
      <c r="I8" s="12">
        <v>45</v>
      </c>
      <c r="J8" s="12">
        <v>55</v>
      </c>
      <c r="K8" s="12">
        <v>108</v>
      </c>
      <c r="L8" s="12">
        <v>59</v>
      </c>
      <c r="M8" s="12">
        <v>47</v>
      </c>
      <c r="N8" s="12">
        <v>57</v>
      </c>
      <c r="O8" s="12">
        <v>170</v>
      </c>
      <c r="P8" s="13"/>
      <c r="Q8" s="12">
        <v>40</v>
      </c>
      <c r="R8" s="12">
        <v>49</v>
      </c>
      <c r="S8" s="12">
        <v>108</v>
      </c>
      <c r="T8" s="12">
        <v>24</v>
      </c>
      <c r="U8" s="12">
        <v>55</v>
      </c>
      <c r="V8" s="12">
        <v>5</v>
      </c>
      <c r="W8" s="12">
        <v>43</v>
      </c>
      <c r="X8" s="12">
        <v>55</v>
      </c>
      <c r="Y8" s="12">
        <v>46</v>
      </c>
      <c r="Z8" s="12">
        <v>19</v>
      </c>
      <c r="AA8" s="12">
        <v>63</v>
      </c>
      <c r="AB8" s="12">
        <v>34</v>
      </c>
    </row>
    <row r="9" spans="2:28" x14ac:dyDescent="0.35">
      <c r="B9" s="7" t="s">
        <v>156</v>
      </c>
      <c r="C9" s="15">
        <v>0.35125821768049997</v>
      </c>
      <c r="D9" s="15">
        <v>0.59429687262800002</v>
      </c>
      <c r="E9" s="15">
        <v>0.4258466366491</v>
      </c>
      <c r="F9" s="15">
        <v>0.36196254907140002</v>
      </c>
      <c r="G9" s="15">
        <v>0.21690745081150001</v>
      </c>
      <c r="I9" s="15">
        <v>0.36287681041019998</v>
      </c>
      <c r="J9" s="15">
        <v>0.1440587171445</v>
      </c>
      <c r="K9" s="15">
        <v>0.2410847891325</v>
      </c>
      <c r="L9" s="15">
        <v>0.33132860734739999</v>
      </c>
      <c r="M9" s="15">
        <v>0.43823098762360002</v>
      </c>
      <c r="N9" s="15">
        <v>0.32940404631249998</v>
      </c>
      <c r="O9" s="15">
        <v>0.45958693067669998</v>
      </c>
      <c r="Q9" s="15">
        <v>0.37432498499439998</v>
      </c>
      <c r="R9" s="15">
        <v>0.39051982844159999</v>
      </c>
      <c r="S9" s="15">
        <v>0.2124101988423</v>
      </c>
      <c r="T9" s="15">
        <v>0.38284040628150001</v>
      </c>
      <c r="U9" s="15">
        <v>0.36637259550649998</v>
      </c>
      <c r="V9" s="15">
        <v>0.55700940905780005</v>
      </c>
      <c r="W9" s="15">
        <v>0.52004224042110003</v>
      </c>
      <c r="X9" s="15">
        <v>0.3624185169479</v>
      </c>
      <c r="Y9" s="15">
        <v>0.2157836312344</v>
      </c>
      <c r="Z9" s="15">
        <v>0.57703697445860003</v>
      </c>
      <c r="AA9" s="15">
        <v>0.40195911531669998</v>
      </c>
      <c r="AB9" s="15">
        <v>0.3419088482823</v>
      </c>
    </row>
    <row r="10" spans="2:28" ht="29" x14ac:dyDescent="0.35">
      <c r="B10" s="7" t="s">
        <v>157</v>
      </c>
      <c r="C10" s="15">
        <v>0.26275491479000002</v>
      </c>
      <c r="D10" s="15">
        <v>0.14878479018589999</v>
      </c>
      <c r="E10" s="15">
        <v>0.23576063766569999</v>
      </c>
      <c r="F10" s="15">
        <v>0.2118636454898</v>
      </c>
      <c r="G10" s="15">
        <v>0.33787770097890002</v>
      </c>
      <c r="I10" s="15">
        <v>0.2251533606725</v>
      </c>
      <c r="J10" s="15">
        <v>0.3951729848144</v>
      </c>
      <c r="K10" s="15">
        <v>0.31552671864019999</v>
      </c>
      <c r="L10" s="15">
        <v>0.27993576650340002</v>
      </c>
      <c r="M10" s="15">
        <v>0.2406380820307</v>
      </c>
      <c r="N10" s="15">
        <v>0.28555379357049998</v>
      </c>
      <c r="O10" s="15">
        <v>0.19832954570110001</v>
      </c>
      <c r="Q10" s="15">
        <v>0.19836331378829999</v>
      </c>
      <c r="R10" s="15">
        <v>0.2805238795169</v>
      </c>
      <c r="S10" s="15">
        <v>0.37054966133259998</v>
      </c>
      <c r="T10" s="15">
        <v>0.14795217194829999</v>
      </c>
      <c r="U10" s="15">
        <v>0.26674487965179999</v>
      </c>
      <c r="V10" s="15">
        <v>0.4429905909422</v>
      </c>
      <c r="W10" s="15">
        <v>0.1269119049528</v>
      </c>
      <c r="X10" s="15">
        <v>0.2105323572635</v>
      </c>
      <c r="Y10" s="15">
        <v>0.18301306653909999</v>
      </c>
      <c r="Z10" s="15">
        <v>0.23469670938269999</v>
      </c>
      <c r="AA10" s="15">
        <v>0.24751362452780001</v>
      </c>
      <c r="AB10" s="15">
        <v>0.35113722741879999</v>
      </c>
    </row>
    <row r="11" spans="2:28" ht="29" x14ac:dyDescent="0.35">
      <c r="B11" s="7" t="s">
        <v>158</v>
      </c>
      <c r="C11" s="15">
        <v>0.3338936449105</v>
      </c>
      <c r="D11" s="15">
        <v>0.1642824875087</v>
      </c>
      <c r="E11" s="15">
        <v>0.27016815041379999</v>
      </c>
      <c r="F11" s="15">
        <v>0.37967520098309998</v>
      </c>
      <c r="G11" s="15">
        <v>0.41453720738889999</v>
      </c>
      <c r="I11" s="15">
        <v>0.36955559025279999</v>
      </c>
      <c r="J11" s="15">
        <v>0.42110229088259998</v>
      </c>
      <c r="K11" s="15">
        <v>0.39855006876970001</v>
      </c>
      <c r="L11" s="15">
        <v>0.34304555126699998</v>
      </c>
      <c r="M11" s="15">
        <v>0.27027962039820003</v>
      </c>
      <c r="N11" s="15">
        <v>0.3728277680796</v>
      </c>
      <c r="O11" s="15">
        <v>0.26471197257739998</v>
      </c>
      <c r="Q11" s="15">
        <v>0.3129892436485</v>
      </c>
      <c r="R11" s="15">
        <v>0.3411360707678</v>
      </c>
      <c r="S11" s="15">
        <v>0.37656204298040002</v>
      </c>
      <c r="T11" s="15">
        <v>0.39491874969829999</v>
      </c>
      <c r="U11" s="15">
        <v>0.3168740223175</v>
      </c>
      <c r="V11" s="15">
        <v>0</v>
      </c>
      <c r="W11" s="15">
        <v>0.27340470651299997</v>
      </c>
      <c r="X11" s="15">
        <v>0.3617902395298</v>
      </c>
      <c r="Y11" s="15">
        <v>0.50321648081269998</v>
      </c>
      <c r="Z11" s="15">
        <v>0.23520565803519999</v>
      </c>
      <c r="AA11" s="15">
        <v>0.31327338959779999</v>
      </c>
      <c r="AB11" s="15">
        <v>0.21653053188999999</v>
      </c>
    </row>
    <row r="12" spans="2:28" x14ac:dyDescent="0.35">
      <c r="B12" s="16" t="s">
        <v>61</v>
      </c>
      <c r="C12" s="17">
        <v>2.530568470896E-2</v>
      </c>
      <c r="D12" s="17">
        <v>5.0771805064849997E-2</v>
      </c>
      <c r="E12" s="17">
        <v>2.381707021671E-2</v>
      </c>
      <c r="F12" s="17">
        <v>0</v>
      </c>
      <c r="G12" s="17">
        <v>2.372649454046E-2</v>
      </c>
      <c r="H12" s="13"/>
      <c r="I12" s="17">
        <v>0</v>
      </c>
      <c r="J12" s="17">
        <v>0</v>
      </c>
      <c r="K12" s="17">
        <v>2.6108913247400001E-2</v>
      </c>
      <c r="L12" s="17">
        <v>4.5280384317629999E-2</v>
      </c>
      <c r="M12" s="17">
        <v>2.3423933741070001E-2</v>
      </c>
      <c r="N12" s="17">
        <v>2.1506533530050002E-2</v>
      </c>
      <c r="O12" s="17">
        <v>3.4162774643489997E-2</v>
      </c>
      <c r="P12" s="13"/>
      <c r="Q12" s="17">
        <v>3.058507364058E-2</v>
      </c>
      <c r="R12" s="17">
        <v>0</v>
      </c>
      <c r="S12" s="17">
        <v>1.155312792046E-2</v>
      </c>
      <c r="T12" s="17">
        <v>3.7077333041770001E-2</v>
      </c>
      <c r="U12" s="17">
        <v>3.3379215063300001E-2</v>
      </c>
      <c r="V12" s="17">
        <v>0</v>
      </c>
      <c r="W12" s="17">
        <v>0</v>
      </c>
      <c r="X12" s="17">
        <v>5.4160346825179999E-2</v>
      </c>
      <c r="Y12" s="17">
        <v>7.8294924166659993E-2</v>
      </c>
      <c r="Z12" s="17">
        <v>0</v>
      </c>
      <c r="AA12" s="17">
        <v>0</v>
      </c>
      <c r="AB12" s="17">
        <v>2.7054094023400001E-2</v>
      </c>
    </row>
    <row r="13" spans="2:28" x14ac:dyDescent="0.35">
      <c r="B13" s="18" t="s">
        <v>12</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B26"/>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159</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333</v>
      </c>
      <c r="D7" s="11">
        <v>27</v>
      </c>
      <c r="E7" s="11">
        <v>41</v>
      </c>
      <c r="F7" s="11">
        <v>58</v>
      </c>
      <c r="G7" s="11">
        <v>207</v>
      </c>
      <c r="H7" s="8"/>
      <c r="I7" s="11">
        <v>28</v>
      </c>
      <c r="J7" s="11">
        <v>45</v>
      </c>
      <c r="K7" s="11">
        <v>79</v>
      </c>
      <c r="L7" s="11">
        <v>38</v>
      </c>
      <c r="M7" s="11">
        <v>25</v>
      </c>
      <c r="N7" s="11">
        <v>37</v>
      </c>
      <c r="O7" s="11">
        <v>81</v>
      </c>
      <c r="P7" s="8"/>
      <c r="Q7" s="11">
        <v>23</v>
      </c>
      <c r="R7" s="11">
        <v>28</v>
      </c>
      <c r="S7" s="11">
        <v>83</v>
      </c>
      <c r="T7" s="11">
        <v>14</v>
      </c>
      <c r="U7" s="11">
        <v>34</v>
      </c>
      <c r="V7" s="11">
        <v>2</v>
      </c>
      <c r="W7" s="11">
        <v>18</v>
      </c>
      <c r="X7" s="11">
        <v>32</v>
      </c>
      <c r="Y7" s="11">
        <v>32</v>
      </c>
      <c r="Z7" s="11">
        <v>9</v>
      </c>
      <c r="AA7" s="11">
        <v>38</v>
      </c>
      <c r="AB7" s="11">
        <v>20</v>
      </c>
    </row>
    <row r="8" spans="2:28" ht="14.5" customHeight="1" x14ac:dyDescent="0.35">
      <c r="B8" s="12" t="s">
        <v>43</v>
      </c>
      <c r="C8" s="12">
        <v>333</v>
      </c>
      <c r="D8" s="12">
        <v>27</v>
      </c>
      <c r="E8" s="12">
        <v>41</v>
      </c>
      <c r="F8" s="12">
        <v>58</v>
      </c>
      <c r="G8" s="12">
        <v>207</v>
      </c>
      <c r="H8" s="13"/>
      <c r="I8" s="12">
        <v>28</v>
      </c>
      <c r="J8" s="12">
        <v>45</v>
      </c>
      <c r="K8" s="12">
        <v>79</v>
      </c>
      <c r="L8" s="12">
        <v>38</v>
      </c>
      <c r="M8" s="12">
        <v>25</v>
      </c>
      <c r="N8" s="12">
        <v>37</v>
      </c>
      <c r="O8" s="12">
        <v>81</v>
      </c>
      <c r="P8" s="13"/>
      <c r="Q8" s="12">
        <v>23</v>
      </c>
      <c r="R8" s="12">
        <v>28</v>
      </c>
      <c r="S8" s="12">
        <v>83</v>
      </c>
      <c r="T8" s="12">
        <v>14</v>
      </c>
      <c r="U8" s="12">
        <v>34</v>
      </c>
      <c r="V8" s="12">
        <v>2</v>
      </c>
      <c r="W8" s="12">
        <v>18</v>
      </c>
      <c r="X8" s="12">
        <v>32</v>
      </c>
      <c r="Y8" s="12">
        <v>32</v>
      </c>
      <c r="Z8" s="12">
        <v>9</v>
      </c>
      <c r="AA8" s="12">
        <v>38</v>
      </c>
      <c r="AB8" s="12">
        <v>20</v>
      </c>
    </row>
    <row r="9" spans="2:28" x14ac:dyDescent="0.35">
      <c r="B9" s="7" t="s">
        <v>160</v>
      </c>
      <c r="C9" s="15">
        <v>0.2281916553211</v>
      </c>
      <c r="D9" s="15">
        <v>0.25403879083460001</v>
      </c>
      <c r="E9" s="15">
        <v>0.19964282066149999</v>
      </c>
      <c r="F9" s="15">
        <v>0.1911835578153</v>
      </c>
      <c r="G9" s="15">
        <v>0.2414510854911</v>
      </c>
      <c r="I9" s="15">
        <v>0.25278124462090001</v>
      </c>
      <c r="J9" s="15">
        <v>0.2114246328411</v>
      </c>
      <c r="K9" s="15">
        <v>0.18598338048919999</v>
      </c>
      <c r="L9" s="15">
        <v>0.15006673045009999</v>
      </c>
      <c r="M9" s="15">
        <v>0.17287200253830001</v>
      </c>
      <c r="N9" s="15">
        <v>0.3573720489169</v>
      </c>
      <c r="O9" s="15">
        <v>0.26254781188460002</v>
      </c>
      <c r="Q9" s="15">
        <v>0.25677796402149999</v>
      </c>
      <c r="R9" s="15">
        <v>0.17433710420340001</v>
      </c>
      <c r="S9" s="15">
        <v>0.24603593097320001</v>
      </c>
      <c r="T9" s="15">
        <v>0.21244867172410001</v>
      </c>
      <c r="U9" s="15">
        <v>0.26814641008419998</v>
      </c>
      <c r="V9" s="15">
        <v>0</v>
      </c>
      <c r="W9" s="15">
        <v>0.22363785317830001</v>
      </c>
      <c r="X9" s="15">
        <v>0.20971684017879999</v>
      </c>
      <c r="Y9" s="15">
        <v>0.25768937454770002</v>
      </c>
      <c r="Z9" s="15">
        <v>0</v>
      </c>
      <c r="AA9" s="15">
        <v>0.2822613904745</v>
      </c>
      <c r="AB9" s="15">
        <v>0.2535075563386</v>
      </c>
    </row>
    <row r="10" spans="2:28" x14ac:dyDescent="0.35">
      <c r="B10" s="7" t="s">
        <v>161</v>
      </c>
      <c r="C10" s="15">
        <v>0.15666772220690001</v>
      </c>
      <c r="D10" s="15">
        <v>0.13777330544300001</v>
      </c>
      <c r="E10" s="15">
        <v>9.1091496709190006E-2</v>
      </c>
      <c r="F10" s="15">
        <v>0.18717066072210001</v>
      </c>
      <c r="G10" s="15">
        <v>0.16956628038630001</v>
      </c>
      <c r="I10" s="15">
        <v>0.1629049653038</v>
      </c>
      <c r="J10" s="15">
        <v>0.23907131139939999</v>
      </c>
      <c r="K10" s="15">
        <v>0.10789105056959999</v>
      </c>
      <c r="L10" s="15">
        <v>0.1696993615371</v>
      </c>
      <c r="M10" s="15">
        <v>3.391183958302E-2</v>
      </c>
      <c r="N10" s="15">
        <v>0.20664978569969999</v>
      </c>
      <c r="O10" s="15">
        <v>0.1691632327224</v>
      </c>
      <c r="Q10" s="15">
        <v>0.16262056463220001</v>
      </c>
      <c r="R10" s="15">
        <v>0.1633872256758</v>
      </c>
      <c r="S10" s="15">
        <v>0.2070066226882</v>
      </c>
      <c r="T10" s="15">
        <v>0.12806575395899999</v>
      </c>
      <c r="U10" s="15">
        <v>2.7804511243069999E-2</v>
      </c>
      <c r="V10" s="15">
        <v>0</v>
      </c>
      <c r="W10" s="15">
        <v>0.10371864161820001</v>
      </c>
      <c r="X10" s="15">
        <v>0.19025043163909999</v>
      </c>
      <c r="Y10" s="15">
        <v>0.13363520607009999</v>
      </c>
      <c r="Z10" s="15">
        <v>0.1109774118351</v>
      </c>
      <c r="AA10" s="15">
        <v>0.22608972432460001</v>
      </c>
      <c r="AB10" s="15">
        <v>0.1429503492084</v>
      </c>
    </row>
    <row r="11" spans="2:28" x14ac:dyDescent="0.35">
      <c r="B11" s="7" t="s">
        <v>162</v>
      </c>
      <c r="C11" s="15">
        <v>0.2835227734995</v>
      </c>
      <c r="D11" s="15">
        <v>0.18416676185</v>
      </c>
      <c r="E11" s="15">
        <v>0.29259303176110002</v>
      </c>
      <c r="F11" s="15">
        <v>0.2739296363666</v>
      </c>
      <c r="G11" s="15">
        <v>0.30055416528009998</v>
      </c>
      <c r="I11" s="15">
        <v>0.2791463120978</v>
      </c>
      <c r="J11" s="15">
        <v>0.51338493336269997</v>
      </c>
      <c r="K11" s="15">
        <v>0.2656908232895</v>
      </c>
      <c r="L11" s="15">
        <v>0.26461336256919998</v>
      </c>
      <c r="M11" s="15">
        <v>0.15492764813750001</v>
      </c>
      <c r="N11" s="15">
        <v>0.12179063406270001</v>
      </c>
      <c r="O11" s="15">
        <v>0.30239289521259999</v>
      </c>
      <c r="Q11" s="15">
        <v>0.16262056463220001</v>
      </c>
      <c r="R11" s="15">
        <v>0.20713265312250001</v>
      </c>
      <c r="S11" s="15">
        <v>0.28866992309889999</v>
      </c>
      <c r="T11" s="15">
        <v>0.27659705472520002</v>
      </c>
      <c r="U11" s="15">
        <v>0.40778429964669999</v>
      </c>
      <c r="V11" s="15">
        <v>0.49719384438059999</v>
      </c>
      <c r="W11" s="15">
        <v>0.1554844157352</v>
      </c>
      <c r="X11" s="15">
        <v>0.20971684017879999</v>
      </c>
      <c r="Y11" s="15">
        <v>0.3609244267326</v>
      </c>
      <c r="Z11" s="15">
        <v>0.11137850966310001</v>
      </c>
      <c r="AA11" s="15">
        <v>0.27477216116629999</v>
      </c>
      <c r="AB11" s="15">
        <v>0.46007508988540002</v>
      </c>
    </row>
    <row r="12" spans="2:28" x14ac:dyDescent="0.35">
      <c r="B12" s="7" t="s">
        <v>163</v>
      </c>
      <c r="C12" s="15">
        <v>0.1967604871037</v>
      </c>
      <c r="D12" s="15">
        <v>9.5358833380289998E-2</v>
      </c>
      <c r="E12" s="15">
        <v>7.7700247791660002E-2</v>
      </c>
      <c r="F12" s="15">
        <v>0.23477301802</v>
      </c>
      <c r="G12" s="15">
        <v>0.2362597602173</v>
      </c>
      <c r="I12" s="15">
        <v>0.13837433320170001</v>
      </c>
      <c r="J12" s="15">
        <v>0.30179903115450002</v>
      </c>
      <c r="K12" s="15">
        <v>0.14928155823530001</v>
      </c>
      <c r="L12" s="15">
        <v>0.1106992096799</v>
      </c>
      <c r="M12" s="15">
        <v>0.1818442936502</v>
      </c>
      <c r="N12" s="15">
        <v>0.17564262632710001</v>
      </c>
      <c r="O12" s="15">
        <v>0.2563521439568</v>
      </c>
      <c r="Q12" s="15">
        <v>0.25738272394139999</v>
      </c>
      <c r="R12" s="15">
        <v>0.23920502724760001</v>
      </c>
      <c r="S12" s="15">
        <v>0.22659626513889999</v>
      </c>
      <c r="T12" s="15">
        <v>0.16971834772040001</v>
      </c>
      <c r="U12" s="15">
        <v>0.14833956430369999</v>
      </c>
      <c r="V12" s="15">
        <v>0</v>
      </c>
      <c r="W12" s="15">
        <v>0.1035315482339</v>
      </c>
      <c r="X12" s="15">
        <v>0.20054827929739999</v>
      </c>
      <c r="Y12" s="15">
        <v>0.2004571536318</v>
      </c>
      <c r="Z12" s="15">
        <v>0.2219548236702</v>
      </c>
      <c r="AA12" s="15">
        <v>0.15309903794179999</v>
      </c>
      <c r="AB12" s="15">
        <v>0.1906004656112</v>
      </c>
    </row>
    <row r="13" spans="2:28" x14ac:dyDescent="0.35">
      <c r="B13" s="7" t="s">
        <v>164</v>
      </c>
      <c r="C13" s="15">
        <v>0.1787955531166</v>
      </c>
      <c r="D13" s="15">
        <v>0.23037474316270001</v>
      </c>
      <c r="E13" s="15">
        <v>0.1464869337677</v>
      </c>
      <c r="F13" s="15">
        <v>0.12546927005399999</v>
      </c>
      <c r="G13" s="15">
        <v>0.19305707632979999</v>
      </c>
      <c r="I13" s="15">
        <v>6.219579878229E-2</v>
      </c>
      <c r="J13" s="15">
        <v>0.2751467279373</v>
      </c>
      <c r="K13" s="15">
        <v>0.1007390192195</v>
      </c>
      <c r="L13" s="15">
        <v>0.1206247726001</v>
      </c>
      <c r="M13" s="15">
        <v>0.1385578746351</v>
      </c>
      <c r="N13" s="15">
        <v>0.2286772517823</v>
      </c>
      <c r="O13" s="15">
        <v>0.25632771328490001</v>
      </c>
      <c r="Q13" s="15">
        <v>0.27022984101469999</v>
      </c>
      <c r="R13" s="15">
        <v>0.25027300955909998</v>
      </c>
      <c r="S13" s="15">
        <v>0.17956561059600001</v>
      </c>
      <c r="T13" s="15">
        <v>0.12783474191579999</v>
      </c>
      <c r="U13" s="15">
        <v>5.5609022486150003E-2</v>
      </c>
      <c r="V13" s="15">
        <v>0.50280615561940001</v>
      </c>
      <c r="W13" s="15">
        <v>0.3271694014123</v>
      </c>
      <c r="X13" s="15">
        <v>0.1525503946857</v>
      </c>
      <c r="Y13" s="15">
        <v>0.1331057748002</v>
      </c>
      <c r="Z13" s="15">
        <v>0.2219548236702</v>
      </c>
      <c r="AA13" s="15">
        <v>0.15337232038609999</v>
      </c>
      <c r="AB13" s="15">
        <v>0.1429503492084</v>
      </c>
    </row>
    <row r="14" spans="2:28" x14ac:dyDescent="0.35">
      <c r="B14" s="7" t="s">
        <v>165</v>
      </c>
      <c r="C14" s="15">
        <v>0.1769750635192</v>
      </c>
      <c r="D14" s="15">
        <v>0.1761596468718</v>
      </c>
      <c r="E14" s="15">
        <v>0.1722213202566</v>
      </c>
      <c r="F14" s="15">
        <v>0.2247123001237</v>
      </c>
      <c r="G14" s="15">
        <v>0.16563844220939999</v>
      </c>
      <c r="I14" s="15">
        <v>0.1275335827487</v>
      </c>
      <c r="J14" s="15">
        <v>0.21284543075099999</v>
      </c>
      <c r="K14" s="15">
        <v>0.1211837889716</v>
      </c>
      <c r="L14" s="15">
        <v>0.1934460777981</v>
      </c>
      <c r="M14" s="15">
        <v>0.19396633167310001</v>
      </c>
      <c r="N14" s="15">
        <v>0.23386456843799999</v>
      </c>
      <c r="O14" s="15">
        <v>0.1887296745091</v>
      </c>
      <c r="Q14" s="15">
        <v>0.1217454155422</v>
      </c>
      <c r="R14" s="15">
        <v>9.815043918942E-2</v>
      </c>
      <c r="S14" s="15">
        <v>0.18711015295569999</v>
      </c>
      <c r="T14" s="15">
        <v>0.3180186364434</v>
      </c>
      <c r="U14" s="15">
        <v>8.3413533729220002E-2</v>
      </c>
      <c r="V14" s="15">
        <v>0</v>
      </c>
      <c r="W14" s="15">
        <v>0.3445155842648</v>
      </c>
      <c r="X14" s="15">
        <v>0.1720168032254</v>
      </c>
      <c r="Y14" s="15">
        <v>0.24821167662150001</v>
      </c>
      <c r="Z14" s="15">
        <v>0.22235592149819999</v>
      </c>
      <c r="AA14" s="15">
        <v>0.27400316670840003</v>
      </c>
      <c r="AB14" s="15">
        <v>0.1105572071303</v>
      </c>
    </row>
    <row r="15" spans="2:28" ht="43.5" x14ac:dyDescent="0.35">
      <c r="B15" s="7" t="s">
        <v>166</v>
      </c>
      <c r="C15" s="15">
        <v>0.3385130020412</v>
      </c>
      <c r="D15" s="15">
        <v>0.3893728237711</v>
      </c>
      <c r="E15" s="15">
        <v>0.2737197563289</v>
      </c>
      <c r="F15" s="15">
        <v>0.31160469911900002</v>
      </c>
      <c r="G15" s="15">
        <v>0.3546670269828</v>
      </c>
      <c r="I15" s="15">
        <v>0.51969208099480002</v>
      </c>
      <c r="J15" s="15">
        <v>0.32275390399940002</v>
      </c>
      <c r="K15" s="15">
        <v>0.3566445358632</v>
      </c>
      <c r="L15" s="15">
        <v>0.3294427068993</v>
      </c>
      <c r="M15" s="15">
        <v>0.2459581719034</v>
      </c>
      <c r="N15" s="15">
        <v>0.4384615931509</v>
      </c>
      <c r="O15" s="15">
        <v>0.25977445374609998</v>
      </c>
      <c r="Q15" s="15">
        <v>0.20305569785829999</v>
      </c>
      <c r="R15" s="15">
        <v>0.40165785304419999</v>
      </c>
      <c r="S15" s="15">
        <v>0.37885310635320002</v>
      </c>
      <c r="T15" s="15">
        <v>6.3917370957910002E-2</v>
      </c>
      <c r="U15" s="15">
        <v>0.32416978215190001</v>
      </c>
      <c r="V15" s="15">
        <v>0</v>
      </c>
      <c r="W15" s="15">
        <v>0.3445155842648</v>
      </c>
      <c r="X15" s="15">
        <v>0.3148123207472</v>
      </c>
      <c r="Y15" s="15">
        <v>0.34346671796169997</v>
      </c>
      <c r="Z15" s="15">
        <v>0.2219548236702</v>
      </c>
      <c r="AA15" s="15">
        <v>0.4674496986569</v>
      </c>
      <c r="AB15" s="15">
        <v>0.39680234245309998</v>
      </c>
    </row>
    <row r="16" spans="2:28" x14ac:dyDescent="0.35">
      <c r="B16" s="7" t="s">
        <v>167</v>
      </c>
      <c r="C16" s="15">
        <v>0.28728470964969999</v>
      </c>
      <c r="D16" s="15">
        <v>0.4463622948498</v>
      </c>
      <c r="E16" s="15">
        <v>0.1465459292829</v>
      </c>
      <c r="F16" s="15">
        <v>0.23295080903590001</v>
      </c>
      <c r="G16" s="15">
        <v>0.31298949008670002</v>
      </c>
      <c r="I16" s="15">
        <v>0.1760774777837</v>
      </c>
      <c r="J16" s="15">
        <v>0.2658431640551</v>
      </c>
      <c r="K16" s="15">
        <v>0.27768286123789998</v>
      </c>
      <c r="L16" s="15">
        <v>0.28132762158770003</v>
      </c>
      <c r="M16" s="15">
        <v>0.42335563980649998</v>
      </c>
      <c r="N16" s="15">
        <v>0.31991632361420003</v>
      </c>
      <c r="O16" s="15">
        <v>0.28977208280279998</v>
      </c>
      <c r="Q16" s="15">
        <v>0.20305569785829999</v>
      </c>
      <c r="R16" s="15">
        <v>0.23969199447369999</v>
      </c>
      <c r="S16" s="15">
        <v>0.31253441951290001</v>
      </c>
      <c r="T16" s="15">
        <v>0.31897114863370002</v>
      </c>
      <c r="U16" s="15">
        <v>0.17583021784809999</v>
      </c>
      <c r="V16" s="15">
        <v>0.50280615561940001</v>
      </c>
      <c r="W16" s="15">
        <v>0.43165946917260001</v>
      </c>
      <c r="X16" s="15">
        <v>0.3144890888254</v>
      </c>
      <c r="Y16" s="15">
        <v>0.22899358707670001</v>
      </c>
      <c r="Z16" s="15">
        <v>0.66666666666670005</v>
      </c>
      <c r="AA16" s="15">
        <v>0.29853384581870002</v>
      </c>
      <c r="AB16" s="15">
        <v>0.2058574399359</v>
      </c>
    </row>
    <row r="17" spans="2:28" x14ac:dyDescent="0.35">
      <c r="B17" s="7" t="s">
        <v>168</v>
      </c>
      <c r="C17" s="15">
        <v>0.31280926028310002</v>
      </c>
      <c r="D17" s="15">
        <v>0.45098084897379997</v>
      </c>
      <c r="E17" s="15">
        <v>0.138211464428</v>
      </c>
      <c r="F17" s="15">
        <v>0.31890306525700002</v>
      </c>
      <c r="G17" s="15">
        <v>0.33512382623350001</v>
      </c>
      <c r="I17" s="15">
        <v>0.32972278912879999</v>
      </c>
      <c r="J17" s="15">
        <v>0.33166322820470001</v>
      </c>
      <c r="K17" s="15">
        <v>0.37204079183900002</v>
      </c>
      <c r="L17" s="15">
        <v>0.23925452941100001</v>
      </c>
      <c r="M17" s="15">
        <v>0.3245714062201</v>
      </c>
      <c r="N17" s="15">
        <v>0.4066311492793</v>
      </c>
      <c r="O17" s="15">
        <v>0.2335046458583</v>
      </c>
      <c r="Q17" s="15">
        <v>0.20320236981289999</v>
      </c>
      <c r="R17" s="15">
        <v>0.20652758211239999</v>
      </c>
      <c r="S17" s="15">
        <v>0.48081334406960002</v>
      </c>
      <c r="T17" s="15">
        <v>0.4460843904024</v>
      </c>
      <c r="U17" s="15">
        <v>0.2226370737103</v>
      </c>
      <c r="V17" s="15">
        <v>0.50280615561940001</v>
      </c>
      <c r="W17" s="15">
        <v>0.36204886050160001</v>
      </c>
      <c r="X17" s="15">
        <v>0.27615533990259999</v>
      </c>
      <c r="Y17" s="15">
        <v>0.30518989289819998</v>
      </c>
      <c r="Z17" s="15">
        <v>0</v>
      </c>
      <c r="AA17" s="15">
        <v>0.30674464077219998</v>
      </c>
      <c r="AB17" s="15">
        <v>0.20656753354679999</v>
      </c>
    </row>
    <row r="18" spans="2:28" x14ac:dyDescent="0.35">
      <c r="B18" s="7" t="s">
        <v>169</v>
      </c>
      <c r="C18" s="15">
        <v>0.4970594400617</v>
      </c>
      <c r="D18" s="15">
        <v>0.39564695585449999</v>
      </c>
      <c r="E18" s="15">
        <v>0.42169493019859999</v>
      </c>
      <c r="F18" s="15">
        <v>0.47349032555289999</v>
      </c>
      <c r="G18" s="15">
        <v>0.54114662798570001</v>
      </c>
      <c r="I18" s="15">
        <v>0.35243869454139998</v>
      </c>
      <c r="J18" s="15">
        <v>0.46571696651420003</v>
      </c>
      <c r="K18" s="15">
        <v>0.59293651567320005</v>
      </c>
      <c r="L18" s="15">
        <v>0.62395654861430006</v>
      </c>
      <c r="M18" s="15">
        <v>0.250956305607</v>
      </c>
      <c r="N18" s="15">
        <v>0.58842039152879999</v>
      </c>
      <c r="O18" s="15">
        <v>0.46537558791709999</v>
      </c>
      <c r="Q18" s="15">
        <v>0.37912813948360002</v>
      </c>
      <c r="R18" s="15">
        <v>0.48947803680660001</v>
      </c>
      <c r="S18" s="15">
        <v>0.64811692814260002</v>
      </c>
      <c r="T18" s="15">
        <v>0.48881471440610003</v>
      </c>
      <c r="U18" s="15">
        <v>0.49119783337599998</v>
      </c>
      <c r="V18" s="15">
        <v>0.49719384438059999</v>
      </c>
      <c r="W18" s="15">
        <v>0.4310751364148</v>
      </c>
      <c r="X18" s="15">
        <v>0.29562174844229999</v>
      </c>
      <c r="Y18" s="15">
        <v>0.55244604664630004</v>
      </c>
      <c r="Z18" s="15">
        <v>0.1109774118351</v>
      </c>
      <c r="AA18" s="15">
        <v>0.49973210821039998</v>
      </c>
      <c r="AB18" s="15">
        <v>0.65084777394960003</v>
      </c>
    </row>
    <row r="19" spans="2:28" x14ac:dyDescent="0.35">
      <c r="B19" s="7" t="s">
        <v>170</v>
      </c>
      <c r="C19" s="15">
        <v>0.46949077695710001</v>
      </c>
      <c r="D19" s="15">
        <v>0.1434124984455</v>
      </c>
      <c r="E19" s="15">
        <v>0.34714026420760002</v>
      </c>
      <c r="F19" s="15">
        <v>0.48130846646699998</v>
      </c>
      <c r="G19" s="15">
        <v>0.55518183672209998</v>
      </c>
      <c r="I19" s="15">
        <v>0.37413311762320001</v>
      </c>
      <c r="J19" s="15">
        <v>0.33962989601690002</v>
      </c>
      <c r="K19" s="15">
        <v>0.7215459944357</v>
      </c>
      <c r="L19" s="15">
        <v>0.60043652045249996</v>
      </c>
      <c r="M19" s="15">
        <v>0.18885556206010001</v>
      </c>
      <c r="N19" s="15">
        <v>0.54757244267189997</v>
      </c>
      <c r="O19" s="15">
        <v>0.34778401344839999</v>
      </c>
      <c r="Q19" s="15">
        <v>0.3786700515184</v>
      </c>
      <c r="R19" s="15">
        <v>0.54400115233330004</v>
      </c>
      <c r="S19" s="15">
        <v>0.52335743534559998</v>
      </c>
      <c r="T19" s="15">
        <v>0.3626539848277</v>
      </c>
      <c r="U19" s="15">
        <v>0.61121804497230003</v>
      </c>
      <c r="V19" s="15">
        <v>0.49719384438059999</v>
      </c>
      <c r="W19" s="15">
        <v>0.4828409105318</v>
      </c>
      <c r="X19" s="15">
        <v>0.30479030932380002</v>
      </c>
      <c r="Y19" s="15">
        <v>0.44793271965069997</v>
      </c>
      <c r="Z19" s="15">
        <v>0.4443107451685</v>
      </c>
      <c r="AA19" s="15">
        <v>0.37910126188799997</v>
      </c>
      <c r="AB19" s="15">
        <v>0.57214583373960004</v>
      </c>
    </row>
    <row r="20" spans="2:28" x14ac:dyDescent="0.35">
      <c r="B20" s="7" t="s">
        <v>58</v>
      </c>
      <c r="C20" s="15">
        <v>1.6388475903809999E-2</v>
      </c>
      <c r="D20" s="15">
        <v>4.1175091693910003E-2</v>
      </c>
      <c r="E20" s="15">
        <v>3.3923046443530003E-2</v>
      </c>
      <c r="F20" s="15">
        <v>0</v>
      </c>
      <c r="G20" s="15">
        <v>1.1778228142139999E-2</v>
      </c>
      <c r="I20" s="15">
        <v>6.0956204541429998E-2</v>
      </c>
      <c r="J20" s="15">
        <v>0</v>
      </c>
      <c r="K20" s="15">
        <v>1.239746007283E-2</v>
      </c>
      <c r="L20" s="15">
        <v>0</v>
      </c>
      <c r="M20" s="15">
        <v>0</v>
      </c>
      <c r="N20" s="15">
        <v>0</v>
      </c>
      <c r="O20" s="15">
        <v>3.1984587965319999E-2</v>
      </c>
      <c r="Q20" s="15">
        <v>0</v>
      </c>
      <c r="R20" s="15">
        <v>4.3627323662750003E-2</v>
      </c>
      <c r="S20" s="15">
        <v>0</v>
      </c>
      <c r="T20" s="15">
        <v>0</v>
      </c>
      <c r="U20" s="15">
        <v>2.7804511243069999E-2</v>
      </c>
      <c r="V20" s="15">
        <v>0</v>
      </c>
      <c r="W20" s="15">
        <v>0</v>
      </c>
      <c r="X20" s="15">
        <v>6.6438499723780006E-2</v>
      </c>
      <c r="Y20" s="15">
        <v>0</v>
      </c>
      <c r="Z20" s="15">
        <v>0</v>
      </c>
      <c r="AA20" s="15">
        <v>0</v>
      </c>
      <c r="AB20" s="15">
        <v>0</v>
      </c>
    </row>
    <row r="21" spans="2:28" x14ac:dyDescent="0.35">
      <c r="B21" s="16" t="s">
        <v>59</v>
      </c>
      <c r="C21" s="17">
        <v>2.705163245594E-3</v>
      </c>
      <c r="D21" s="17">
        <v>0</v>
      </c>
      <c r="E21" s="17">
        <v>0</v>
      </c>
      <c r="F21" s="17">
        <v>0</v>
      </c>
      <c r="G21" s="17">
        <v>4.6255889308770004E-3</v>
      </c>
      <c r="H21" s="13"/>
      <c r="I21" s="17">
        <v>0</v>
      </c>
      <c r="J21" s="17">
        <v>0</v>
      </c>
      <c r="K21" s="17">
        <v>0</v>
      </c>
      <c r="L21" s="17">
        <v>0</v>
      </c>
      <c r="M21" s="17">
        <v>0</v>
      </c>
      <c r="N21" s="17">
        <v>2.5164154425240001E-2</v>
      </c>
      <c r="O21" s="17">
        <v>0</v>
      </c>
      <c r="P21" s="13"/>
      <c r="Q21" s="17">
        <v>4.0581805180729999E-2</v>
      </c>
      <c r="R21" s="17">
        <v>0</v>
      </c>
      <c r="S21" s="17">
        <v>0</v>
      </c>
      <c r="T21" s="17">
        <v>0</v>
      </c>
      <c r="U21" s="17">
        <v>0</v>
      </c>
      <c r="V21" s="17">
        <v>0</v>
      </c>
      <c r="W21" s="17">
        <v>0</v>
      </c>
      <c r="X21" s="17">
        <v>0</v>
      </c>
      <c r="Y21" s="17">
        <v>0</v>
      </c>
      <c r="Z21" s="17">
        <v>0</v>
      </c>
      <c r="AA21" s="17">
        <v>0</v>
      </c>
      <c r="AB21" s="17">
        <v>0</v>
      </c>
    </row>
    <row r="22" spans="2:28" x14ac:dyDescent="0.35">
      <c r="B22" s="18" t="s">
        <v>258</v>
      </c>
    </row>
    <row r="23" spans="2:28" x14ac:dyDescent="0.35">
      <c r="B23" s="6"/>
    </row>
    <row r="24" spans="2:28" x14ac:dyDescent="0.35">
      <c r="B24" s="6"/>
    </row>
    <row r="26" spans="2:28" x14ac:dyDescent="0.35">
      <c r="B26"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AB21"/>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171</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541</v>
      </c>
      <c r="D7" s="11">
        <v>88</v>
      </c>
      <c r="E7" s="11">
        <v>83</v>
      </c>
      <c r="F7" s="11">
        <v>93</v>
      </c>
      <c r="G7" s="11">
        <v>277</v>
      </c>
      <c r="H7" s="8"/>
      <c r="I7" s="11">
        <v>45</v>
      </c>
      <c r="J7" s="11">
        <v>55</v>
      </c>
      <c r="K7" s="11">
        <v>108</v>
      </c>
      <c r="L7" s="11">
        <v>59</v>
      </c>
      <c r="M7" s="11">
        <v>47</v>
      </c>
      <c r="N7" s="11">
        <v>57</v>
      </c>
      <c r="O7" s="11">
        <v>170</v>
      </c>
      <c r="P7" s="8"/>
      <c r="Q7" s="11">
        <v>40</v>
      </c>
      <c r="R7" s="11">
        <v>49</v>
      </c>
      <c r="S7" s="11">
        <v>108</v>
      </c>
      <c r="T7" s="11">
        <v>24</v>
      </c>
      <c r="U7" s="11">
        <v>55</v>
      </c>
      <c r="V7" s="11">
        <v>5</v>
      </c>
      <c r="W7" s="11">
        <v>43</v>
      </c>
      <c r="X7" s="11">
        <v>55</v>
      </c>
      <c r="Y7" s="11">
        <v>46</v>
      </c>
      <c r="Z7" s="11">
        <v>19</v>
      </c>
      <c r="AA7" s="11">
        <v>63</v>
      </c>
      <c r="AB7" s="11">
        <v>34</v>
      </c>
    </row>
    <row r="8" spans="2:28" ht="14.5" customHeight="1" x14ac:dyDescent="0.35">
      <c r="B8" s="12" t="s">
        <v>43</v>
      </c>
      <c r="C8" s="12">
        <v>541</v>
      </c>
      <c r="D8" s="12">
        <v>88</v>
      </c>
      <c r="E8" s="12">
        <v>83</v>
      </c>
      <c r="F8" s="12">
        <v>93</v>
      </c>
      <c r="G8" s="12">
        <v>277</v>
      </c>
      <c r="H8" s="13"/>
      <c r="I8" s="12">
        <v>45</v>
      </c>
      <c r="J8" s="12">
        <v>55</v>
      </c>
      <c r="K8" s="12">
        <v>108</v>
      </c>
      <c r="L8" s="12">
        <v>59</v>
      </c>
      <c r="M8" s="12">
        <v>47</v>
      </c>
      <c r="N8" s="12">
        <v>57</v>
      </c>
      <c r="O8" s="12">
        <v>170</v>
      </c>
      <c r="P8" s="13"/>
      <c r="Q8" s="12">
        <v>40</v>
      </c>
      <c r="R8" s="12">
        <v>49</v>
      </c>
      <c r="S8" s="12">
        <v>108</v>
      </c>
      <c r="T8" s="12">
        <v>24</v>
      </c>
      <c r="U8" s="12">
        <v>55</v>
      </c>
      <c r="V8" s="12">
        <v>5</v>
      </c>
      <c r="W8" s="12">
        <v>43</v>
      </c>
      <c r="X8" s="12">
        <v>55</v>
      </c>
      <c r="Y8" s="12">
        <v>46</v>
      </c>
      <c r="Z8" s="12">
        <v>19</v>
      </c>
      <c r="AA8" s="12">
        <v>63</v>
      </c>
      <c r="AB8" s="12">
        <v>34</v>
      </c>
    </row>
    <row r="9" spans="2:28" x14ac:dyDescent="0.35">
      <c r="B9" s="7" t="s">
        <v>172</v>
      </c>
      <c r="C9" s="15">
        <v>8.5908173333239995E-2</v>
      </c>
      <c r="D9" s="15">
        <v>0.2316804476612</v>
      </c>
      <c r="E9" s="15">
        <v>0.1227342111859</v>
      </c>
      <c r="F9" s="15">
        <v>4.7221796702400003E-2</v>
      </c>
      <c r="G9" s="15">
        <v>2.349696286153E-2</v>
      </c>
      <c r="I9" s="15">
        <v>9.7251461227209998E-2</v>
      </c>
      <c r="J9" s="15">
        <v>3.5634804120429998E-2</v>
      </c>
      <c r="K9" s="15">
        <v>9.7536129193249999E-3</v>
      </c>
      <c r="L9" s="15">
        <v>5.7123099484499999E-2</v>
      </c>
      <c r="M9" s="15">
        <v>0.18520974258030001</v>
      </c>
      <c r="N9" s="15">
        <v>0.1170901487068</v>
      </c>
      <c r="O9" s="15">
        <v>0.1128120790206</v>
      </c>
      <c r="Q9" s="15">
        <v>8.4078773846739993E-2</v>
      </c>
      <c r="R9" s="15">
        <v>6.7023321089930005E-2</v>
      </c>
      <c r="S9" s="15">
        <v>2.9185791741769999E-2</v>
      </c>
      <c r="T9" s="15">
        <v>4.950156912433E-2</v>
      </c>
      <c r="U9" s="15">
        <v>6.1005144480730002E-2</v>
      </c>
      <c r="V9" s="15">
        <v>0</v>
      </c>
      <c r="W9" s="15">
        <v>0.1863269107726</v>
      </c>
      <c r="X9" s="15">
        <v>0.1027225541354</v>
      </c>
      <c r="Y9" s="15">
        <v>7.1791047808840006E-2</v>
      </c>
      <c r="Z9" s="15">
        <v>0.21938480634169999</v>
      </c>
      <c r="AA9" s="15">
        <v>7.4925901748399998E-2</v>
      </c>
      <c r="AB9" s="15">
        <v>0.17042095350620001</v>
      </c>
    </row>
    <row r="10" spans="2:28" ht="29" x14ac:dyDescent="0.35">
      <c r="B10" s="7" t="s">
        <v>173</v>
      </c>
      <c r="C10" s="15">
        <v>0.26081578700430003</v>
      </c>
      <c r="D10" s="15">
        <v>0.44770160091790001</v>
      </c>
      <c r="E10" s="15">
        <v>0.30552209914849998</v>
      </c>
      <c r="F10" s="15">
        <v>0.26142414294810001</v>
      </c>
      <c r="G10" s="15">
        <v>0.16506437900090001</v>
      </c>
      <c r="I10" s="15">
        <v>0.34854203487730001</v>
      </c>
      <c r="J10" s="15">
        <v>0.1604027723317</v>
      </c>
      <c r="K10" s="15">
        <v>0.24678529984450001</v>
      </c>
      <c r="L10" s="15">
        <v>0.1993722633226</v>
      </c>
      <c r="M10" s="15">
        <v>0.19255443513080001</v>
      </c>
      <c r="N10" s="15">
        <v>0.23374128457730001</v>
      </c>
      <c r="O10" s="15">
        <v>0.32128734389430003</v>
      </c>
      <c r="Q10" s="15">
        <v>0.19836331378829999</v>
      </c>
      <c r="R10" s="15">
        <v>0.3782076393096</v>
      </c>
      <c r="S10" s="15">
        <v>0.20947778571930001</v>
      </c>
      <c r="T10" s="15">
        <v>0.2345310741144</v>
      </c>
      <c r="U10" s="15">
        <v>0.2334536087647</v>
      </c>
      <c r="V10" s="15">
        <v>0.55700940905780005</v>
      </c>
      <c r="W10" s="15">
        <v>0.34005729562429998</v>
      </c>
      <c r="X10" s="15">
        <v>0.24883942905039999</v>
      </c>
      <c r="Y10" s="15">
        <v>0.2355789192377</v>
      </c>
      <c r="Z10" s="15">
        <v>0.32706352985929998</v>
      </c>
      <c r="AA10" s="15">
        <v>0.21947659873549999</v>
      </c>
      <c r="AB10" s="15">
        <v>0.23435624677690001</v>
      </c>
    </row>
    <row r="11" spans="2:28" ht="29" x14ac:dyDescent="0.35">
      <c r="B11" s="7" t="s">
        <v>174</v>
      </c>
      <c r="C11" s="15">
        <v>0.1580313663131</v>
      </c>
      <c r="D11" s="15">
        <v>7.3188627954770005E-2</v>
      </c>
      <c r="E11" s="15">
        <v>7.8302464738309999E-2</v>
      </c>
      <c r="F11" s="15">
        <v>0.14961794644170001</v>
      </c>
      <c r="G11" s="15">
        <v>0.2277900899527</v>
      </c>
      <c r="I11" s="15">
        <v>0.12885633227009999</v>
      </c>
      <c r="J11" s="15">
        <v>0.13485599614560001</v>
      </c>
      <c r="K11" s="15">
        <v>0.2065551027874</v>
      </c>
      <c r="L11" s="15">
        <v>0.22188228688350001</v>
      </c>
      <c r="M11" s="15">
        <v>0.1231064960944</v>
      </c>
      <c r="N11" s="15">
        <v>0.20905586917550001</v>
      </c>
      <c r="O11" s="15">
        <v>0.1176462201635</v>
      </c>
      <c r="Q11" s="15">
        <v>0.19878750073929999</v>
      </c>
      <c r="R11" s="15">
        <v>0.15861297267739999</v>
      </c>
      <c r="S11" s="15">
        <v>0.2012548616539</v>
      </c>
      <c r="T11" s="15">
        <v>0.17273927489579999</v>
      </c>
      <c r="U11" s="15">
        <v>0.17248116024919999</v>
      </c>
      <c r="V11" s="15">
        <v>0</v>
      </c>
      <c r="W11" s="15">
        <v>0.1733926071911</v>
      </c>
      <c r="X11" s="15">
        <v>0.11887652829299999</v>
      </c>
      <c r="Y11" s="15">
        <v>9.810491257343E-2</v>
      </c>
      <c r="Z11" s="15">
        <v>4.6939341876540003E-2</v>
      </c>
      <c r="AA11" s="15">
        <v>0.1730058834122</v>
      </c>
      <c r="AB11" s="15">
        <v>0.2166283115929</v>
      </c>
    </row>
    <row r="12" spans="2:28" ht="43.5" x14ac:dyDescent="0.35">
      <c r="B12" s="7" t="s">
        <v>175</v>
      </c>
      <c r="C12" s="15">
        <v>0.19014802574010001</v>
      </c>
      <c r="D12" s="15">
        <v>0.1443612933059</v>
      </c>
      <c r="E12" s="15">
        <v>0.20486603975520001</v>
      </c>
      <c r="F12" s="15">
        <v>0.2313298749121</v>
      </c>
      <c r="G12" s="15">
        <v>0.18964888783139999</v>
      </c>
      <c r="I12" s="15">
        <v>0.1239676047358</v>
      </c>
      <c r="J12" s="15">
        <v>0.2243744382125</v>
      </c>
      <c r="K12" s="15">
        <v>0.2013947924109</v>
      </c>
      <c r="L12" s="15">
        <v>0.16221377302670001</v>
      </c>
      <c r="M12" s="15">
        <v>0.31772231856479999</v>
      </c>
      <c r="N12" s="15">
        <v>0.24376201834979999</v>
      </c>
      <c r="O12" s="15">
        <v>0.14869715475</v>
      </c>
      <c r="Q12" s="15">
        <v>0.1826139485253</v>
      </c>
      <c r="R12" s="15">
        <v>9.7521030133689998E-2</v>
      </c>
      <c r="S12" s="15">
        <v>0.18985987662289999</v>
      </c>
      <c r="T12" s="15">
        <v>0.19725836586670001</v>
      </c>
      <c r="U12" s="15">
        <v>0.24440243481349999</v>
      </c>
      <c r="V12" s="15">
        <v>0.2227383960072</v>
      </c>
      <c r="W12" s="15">
        <v>0.17353741610660001</v>
      </c>
      <c r="X12" s="15">
        <v>0.22147446365279999</v>
      </c>
      <c r="Y12" s="15">
        <v>0.21585454596680001</v>
      </c>
      <c r="Z12" s="15">
        <v>0.15654692027200001</v>
      </c>
      <c r="AA12" s="15">
        <v>0.2424680427609</v>
      </c>
      <c r="AB12" s="15">
        <v>0.11687876034480001</v>
      </c>
    </row>
    <row r="13" spans="2:28" ht="43.5" x14ac:dyDescent="0.35">
      <c r="B13" s="7" t="s">
        <v>176</v>
      </c>
      <c r="C13" s="15">
        <v>0.21323403260779999</v>
      </c>
      <c r="D13" s="15">
        <v>5.2477983454220001E-2</v>
      </c>
      <c r="E13" s="15">
        <v>0.16870991297310001</v>
      </c>
      <c r="F13" s="15">
        <v>0.25284772827930002</v>
      </c>
      <c r="G13" s="15">
        <v>0.28462884847609998</v>
      </c>
      <c r="I13" s="15">
        <v>0.1102424070565</v>
      </c>
      <c r="J13" s="15">
        <v>0.27799941281110002</v>
      </c>
      <c r="K13" s="15">
        <v>0.26304552493189998</v>
      </c>
      <c r="L13" s="15">
        <v>0.3536451504957</v>
      </c>
      <c r="M13" s="15">
        <v>0.12940909157950001</v>
      </c>
      <c r="N13" s="15">
        <v>0.22921205578260001</v>
      </c>
      <c r="O13" s="15">
        <v>0.16673127408919999</v>
      </c>
      <c r="Q13" s="15">
        <v>0.20642603018719999</v>
      </c>
      <c r="R13" s="15">
        <v>0.25620020801389998</v>
      </c>
      <c r="S13" s="15">
        <v>0.30324387056570001</v>
      </c>
      <c r="T13" s="15">
        <v>0.1485773441437</v>
      </c>
      <c r="U13" s="15">
        <v>0.1776440046869</v>
      </c>
      <c r="V13" s="15">
        <v>0.22025219493500001</v>
      </c>
      <c r="W13" s="15">
        <v>0.1266133658476</v>
      </c>
      <c r="X13" s="15">
        <v>0.2001329556651</v>
      </c>
      <c r="Y13" s="15">
        <v>0.1962807398793</v>
      </c>
      <c r="Z13" s="15">
        <v>0</v>
      </c>
      <c r="AA13" s="15">
        <v>0.20098168948869999</v>
      </c>
      <c r="AB13" s="15">
        <v>0.25255239714349997</v>
      </c>
    </row>
    <row r="14" spans="2:28" ht="43.5" x14ac:dyDescent="0.35">
      <c r="B14" s="7" t="s">
        <v>177</v>
      </c>
      <c r="C14" s="15">
        <v>0.15997794417440001</v>
      </c>
      <c r="D14" s="15">
        <v>3.062162246225E-2</v>
      </c>
      <c r="E14" s="15">
        <v>0.119285905983</v>
      </c>
      <c r="F14" s="15">
        <v>0.1663888280046</v>
      </c>
      <c r="G14" s="15">
        <v>0.22784410437370001</v>
      </c>
      <c r="I14" s="15">
        <v>0.13539995266640001</v>
      </c>
      <c r="J14" s="15">
        <v>0.2319391561645</v>
      </c>
      <c r="K14" s="15">
        <v>0.14397093363649999</v>
      </c>
      <c r="L14" s="15">
        <v>0.18308565952299999</v>
      </c>
      <c r="M14" s="15">
        <v>7.1915435913659995E-2</v>
      </c>
      <c r="N14" s="15">
        <v>0.22015133272410001</v>
      </c>
      <c r="O14" s="15">
        <v>0.15364197436880001</v>
      </c>
      <c r="Q14" s="15">
        <v>0.1147087268925</v>
      </c>
      <c r="R14" s="15">
        <v>0.13409068556580001</v>
      </c>
      <c r="S14" s="15">
        <v>0.26237843659190002</v>
      </c>
      <c r="T14" s="15">
        <v>0.11136600511359999</v>
      </c>
      <c r="U14" s="15">
        <v>0.30018441478579999</v>
      </c>
      <c r="V14" s="15">
        <v>0</v>
      </c>
      <c r="W14" s="15">
        <v>4.6480702238289998E-2</v>
      </c>
      <c r="X14" s="15">
        <v>9.7495974156940002E-2</v>
      </c>
      <c r="Y14" s="15">
        <v>0.1046797036637</v>
      </c>
      <c r="Z14" s="15">
        <v>0.14098767518050001</v>
      </c>
      <c r="AA14" s="15">
        <v>0.14455069698709999</v>
      </c>
      <c r="AB14" s="15">
        <v>0.1709869483916</v>
      </c>
    </row>
    <row r="15" spans="2:28" ht="43.5" x14ac:dyDescent="0.35">
      <c r="B15" s="7" t="s">
        <v>178</v>
      </c>
      <c r="C15" s="15">
        <v>0.2398021773008</v>
      </c>
      <c r="D15" s="15">
        <v>5.9051021810650001E-2</v>
      </c>
      <c r="E15" s="15">
        <v>0.17796126514720001</v>
      </c>
      <c r="F15" s="15">
        <v>0.23321581056999999</v>
      </c>
      <c r="G15" s="15">
        <v>0.34178898434709998</v>
      </c>
      <c r="I15" s="15">
        <v>0.29836732598409998</v>
      </c>
      <c r="J15" s="15">
        <v>0.32458380391969999</v>
      </c>
      <c r="K15" s="15">
        <v>0.32259954015140002</v>
      </c>
      <c r="L15" s="15">
        <v>0.316183867364</v>
      </c>
      <c r="M15" s="15">
        <v>6.9019431153820004E-2</v>
      </c>
      <c r="N15" s="15">
        <v>0.26187158015619999</v>
      </c>
      <c r="O15" s="15">
        <v>0.16785526079060001</v>
      </c>
      <c r="Q15" s="15">
        <v>0.27515190988389998</v>
      </c>
      <c r="R15" s="15">
        <v>0.1583399944295</v>
      </c>
      <c r="S15" s="15">
        <v>0.32382998860040002</v>
      </c>
      <c r="T15" s="15">
        <v>0.23433569890850001</v>
      </c>
      <c r="U15" s="15">
        <v>0.2276525072111</v>
      </c>
      <c r="V15" s="15">
        <v>0</v>
      </c>
      <c r="W15" s="15">
        <v>8.661943850072E-2</v>
      </c>
      <c r="X15" s="15">
        <v>0.23787044348190001</v>
      </c>
      <c r="Y15" s="15">
        <v>0.31352523242710001</v>
      </c>
      <c r="Z15" s="15">
        <v>0.20295641022309999</v>
      </c>
      <c r="AA15" s="15">
        <v>0.30389390894230001</v>
      </c>
      <c r="AB15" s="15">
        <v>0.1985419887995</v>
      </c>
    </row>
    <row r="16" spans="2:28" x14ac:dyDescent="0.35">
      <c r="B16" s="16" t="s">
        <v>61</v>
      </c>
      <c r="C16" s="17">
        <v>1.4361204653820001E-2</v>
      </c>
      <c r="D16" s="17">
        <v>2.2148628054559999E-2</v>
      </c>
      <c r="E16" s="17">
        <v>1.191645152602E-2</v>
      </c>
      <c r="F16" s="17">
        <v>7.2078475110180003E-3</v>
      </c>
      <c r="G16" s="17">
        <v>1.447259560685E-2</v>
      </c>
      <c r="H16" s="13"/>
      <c r="I16" s="17">
        <v>0</v>
      </c>
      <c r="J16" s="17">
        <v>1.1968507150879999E-2</v>
      </c>
      <c r="K16" s="17">
        <v>6.8888412310770001E-3</v>
      </c>
      <c r="L16" s="17">
        <v>0</v>
      </c>
      <c r="M16" s="17">
        <v>4.6847867482140003E-2</v>
      </c>
      <c r="N16" s="17">
        <v>0</v>
      </c>
      <c r="O16" s="17">
        <v>2.3368174393169999E-2</v>
      </c>
      <c r="P16" s="13"/>
      <c r="Q16" s="17">
        <v>6.1170147281169998E-2</v>
      </c>
      <c r="R16" s="17">
        <v>0</v>
      </c>
      <c r="S16" s="17">
        <v>0</v>
      </c>
      <c r="T16" s="17">
        <v>0</v>
      </c>
      <c r="U16" s="17">
        <v>0</v>
      </c>
      <c r="V16" s="17">
        <v>0</v>
      </c>
      <c r="W16" s="17">
        <v>2.0033165902319999E-2</v>
      </c>
      <c r="X16" s="17">
        <v>1.6239546784839999E-2</v>
      </c>
      <c r="Y16" s="17">
        <v>2.5903376956739999E-2</v>
      </c>
      <c r="Z16" s="17">
        <v>0</v>
      </c>
      <c r="AA16" s="17">
        <v>2.8110956092590001E-2</v>
      </c>
      <c r="AB16" s="17">
        <v>2.7054094023400001E-2</v>
      </c>
    </row>
    <row r="17" spans="2:2" x14ac:dyDescent="0.35">
      <c r="B17" s="18" t="s">
        <v>12</v>
      </c>
    </row>
    <row r="18" spans="2:2" x14ac:dyDescent="0.35">
      <c r="B18" s="6"/>
    </row>
    <row r="19" spans="2:2" x14ac:dyDescent="0.35">
      <c r="B19" s="6"/>
    </row>
    <row r="21" spans="2:2" x14ac:dyDescent="0.35">
      <c r="B21"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H17"/>
  <sheetViews>
    <sheetView showGridLines="0" workbookViewId="0">
      <selection activeCell="C23" sqref="C23"/>
    </sheetView>
  </sheetViews>
  <sheetFormatPr defaultColWidth="10.81640625" defaultRowHeight="14.5" x14ac:dyDescent="0.35"/>
  <cols>
    <col min="2" max="2" width="40" customWidth="1"/>
    <col min="3" max="4" width="18" customWidth="1"/>
    <col min="5" max="5" width="20.36328125" customWidth="1"/>
    <col min="6" max="7" width="18" customWidth="1"/>
  </cols>
  <sheetData>
    <row r="1" spans="2:8" ht="28" customHeight="1" x14ac:dyDescent="0.35"/>
    <row r="2" spans="2:8" ht="55" customHeight="1" x14ac:dyDescent="0.35">
      <c r="B2" s="25" t="s">
        <v>179</v>
      </c>
      <c r="C2" s="20"/>
      <c r="D2" s="20"/>
      <c r="E2" s="20"/>
      <c r="F2" s="20"/>
      <c r="G2" s="20"/>
      <c r="H2" s="20"/>
    </row>
    <row r="6" spans="2:8" ht="90" customHeight="1" x14ac:dyDescent="0.35">
      <c r="B6" s="13"/>
      <c r="C6" s="26" t="s">
        <v>245</v>
      </c>
      <c r="D6" s="26" t="s">
        <v>246</v>
      </c>
      <c r="E6" s="26" t="s">
        <v>247</v>
      </c>
      <c r="F6" s="26" t="s">
        <v>248</v>
      </c>
      <c r="G6" s="26" t="s">
        <v>249</v>
      </c>
    </row>
    <row r="7" spans="2:8" x14ac:dyDescent="0.35">
      <c r="B7" s="7" t="s">
        <v>180</v>
      </c>
      <c r="C7" s="15">
        <v>0</v>
      </c>
      <c r="D7" s="15">
        <v>0</v>
      </c>
      <c r="E7" s="15">
        <v>0</v>
      </c>
      <c r="F7" s="15">
        <v>1.041462879734E-2</v>
      </c>
      <c r="G7" s="15">
        <v>0</v>
      </c>
    </row>
    <row r="8" spans="2:8" x14ac:dyDescent="0.35">
      <c r="B8" s="7" t="s">
        <v>68</v>
      </c>
      <c r="C8" s="15">
        <v>0</v>
      </c>
      <c r="D8" s="15">
        <v>0</v>
      </c>
      <c r="E8" s="15">
        <v>0</v>
      </c>
      <c r="F8" s="15">
        <v>1.045226965525E-2</v>
      </c>
      <c r="G8" s="15">
        <v>0</v>
      </c>
    </row>
    <row r="9" spans="2:8" x14ac:dyDescent="0.35">
      <c r="B9" s="7" t="s">
        <v>69</v>
      </c>
      <c r="C9" s="15">
        <v>2.695563901531E-2</v>
      </c>
      <c r="D9" s="15">
        <v>0</v>
      </c>
      <c r="E9" s="15">
        <v>4.7089649529689998E-2</v>
      </c>
      <c r="F9" s="15">
        <v>1.525345963736E-2</v>
      </c>
      <c r="G9" s="15">
        <v>1.9311785681260001E-2</v>
      </c>
    </row>
    <row r="10" spans="2:8" x14ac:dyDescent="0.35">
      <c r="B10" s="7" t="s">
        <v>181</v>
      </c>
      <c r="C10" s="15">
        <v>0.44354233695040002</v>
      </c>
      <c r="D10" s="15">
        <v>0.61288975350740005</v>
      </c>
      <c r="E10" s="15">
        <v>0.54813528268650002</v>
      </c>
      <c r="F10" s="15">
        <v>0.50998479834419996</v>
      </c>
      <c r="G10" s="15">
        <v>0.4346315646926</v>
      </c>
    </row>
    <row r="11" spans="2:8" x14ac:dyDescent="0.35">
      <c r="B11" s="7" t="s">
        <v>182</v>
      </c>
      <c r="C11" s="15">
        <v>0.21003735485280001</v>
      </c>
      <c r="D11" s="15">
        <v>0.1929050249475</v>
      </c>
      <c r="E11" s="15">
        <v>9.6744161419290001E-2</v>
      </c>
      <c r="F11" s="15">
        <v>0.1235922930826</v>
      </c>
      <c r="G11" s="15">
        <v>4.8699929042860003E-2</v>
      </c>
    </row>
    <row r="12" spans="2:8" x14ac:dyDescent="0.35">
      <c r="B12" s="16" t="s">
        <v>183</v>
      </c>
      <c r="C12" s="17">
        <v>0.31946466918159999</v>
      </c>
      <c r="D12" s="17">
        <v>0.1942052215451</v>
      </c>
      <c r="E12" s="17">
        <v>0.30803090636449998</v>
      </c>
      <c r="F12" s="17">
        <v>0.33030255048329998</v>
      </c>
      <c r="G12" s="17">
        <v>0.49735672058329999</v>
      </c>
    </row>
    <row r="14" spans="2:8" x14ac:dyDescent="0.35">
      <c r="B14" s="6"/>
    </row>
    <row r="15" spans="2:8" x14ac:dyDescent="0.35">
      <c r="B15" s="6"/>
    </row>
    <row r="17" spans="2:2" x14ac:dyDescent="0.35">
      <c r="B17" s="4" t="str">
        <f>HYPERLINK("#'Contents'!A1", "Return to Contents")</f>
        <v>Return to Contents</v>
      </c>
    </row>
  </sheetData>
  <mergeCells count="1">
    <mergeCell ref="B2:H2"/>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H17"/>
  <sheetViews>
    <sheetView showGridLines="0" workbookViewId="0">
      <selection activeCell="C23" sqref="C23"/>
    </sheetView>
  </sheetViews>
  <sheetFormatPr defaultColWidth="10.81640625" defaultRowHeight="14.5" x14ac:dyDescent="0.35"/>
  <cols>
    <col min="2" max="2" width="40" customWidth="1"/>
    <col min="3" max="4" width="18" customWidth="1"/>
    <col min="5" max="5" width="20.7265625" customWidth="1"/>
    <col min="6" max="7" width="18" customWidth="1"/>
  </cols>
  <sheetData>
    <row r="1" spans="2:8" ht="28" customHeight="1" x14ac:dyDescent="0.35"/>
    <row r="2" spans="2:8" ht="55" customHeight="1" x14ac:dyDescent="0.35">
      <c r="B2" s="25" t="s">
        <v>184</v>
      </c>
      <c r="C2" s="20"/>
      <c r="D2" s="20"/>
      <c r="E2" s="20"/>
      <c r="F2" s="20"/>
      <c r="G2" s="20"/>
      <c r="H2" s="20"/>
    </row>
    <row r="6" spans="2:8" ht="90" customHeight="1" x14ac:dyDescent="0.35">
      <c r="B6" s="13"/>
      <c r="C6" s="26" t="s">
        <v>250</v>
      </c>
      <c r="D6" s="26" t="s">
        <v>251</v>
      </c>
      <c r="E6" s="26" t="s">
        <v>252</v>
      </c>
      <c r="F6" s="26" t="s">
        <v>253</v>
      </c>
      <c r="G6" s="26" t="s">
        <v>254</v>
      </c>
    </row>
    <row r="7" spans="2:8" x14ac:dyDescent="0.35">
      <c r="B7" s="7" t="s">
        <v>185</v>
      </c>
      <c r="C7" s="15">
        <v>0.1241596729295</v>
      </c>
      <c r="D7" s="15">
        <v>0.10042077123110001</v>
      </c>
      <c r="E7" s="15">
        <v>8.6825180876480001E-2</v>
      </c>
      <c r="F7" s="15">
        <v>0.1071395138613</v>
      </c>
      <c r="G7" s="15">
        <v>7.6290790750660004E-2</v>
      </c>
    </row>
    <row r="8" spans="2:8" x14ac:dyDescent="0.35">
      <c r="B8" s="7" t="s">
        <v>186</v>
      </c>
      <c r="C8" s="15">
        <v>0.12615536340030001</v>
      </c>
      <c r="D8" s="15">
        <v>7.9221103018680003E-2</v>
      </c>
      <c r="E8" s="15">
        <v>0.1115030625611</v>
      </c>
      <c r="F8" s="15">
        <v>0.12204156499509999</v>
      </c>
      <c r="G8" s="15">
        <v>7.4025058049549994E-2</v>
      </c>
    </row>
    <row r="9" spans="2:8" x14ac:dyDescent="0.35">
      <c r="B9" s="7" t="s">
        <v>187</v>
      </c>
      <c r="C9" s="15">
        <v>0.13464594919129999</v>
      </c>
      <c r="D9" s="15">
        <v>0.1726969062873</v>
      </c>
      <c r="E9" s="15">
        <v>0.160192279332</v>
      </c>
      <c r="F9" s="15">
        <v>0.17844760959110001</v>
      </c>
      <c r="G9" s="15">
        <v>0.16007118584499999</v>
      </c>
    </row>
    <row r="10" spans="2:8" x14ac:dyDescent="0.35">
      <c r="B10" s="7" t="s">
        <v>188</v>
      </c>
      <c r="C10" s="15">
        <v>0.28866408872260002</v>
      </c>
      <c r="D10" s="15">
        <v>0.3790510744344</v>
      </c>
      <c r="E10" s="15">
        <v>0.35084115399869997</v>
      </c>
      <c r="F10" s="15">
        <v>0.327954869092</v>
      </c>
      <c r="G10" s="15">
        <v>0.38916491557760002</v>
      </c>
    </row>
    <row r="11" spans="2:8" x14ac:dyDescent="0.35">
      <c r="B11" s="7" t="s">
        <v>189</v>
      </c>
      <c r="C11" s="15">
        <v>0.3058530609856</v>
      </c>
      <c r="D11" s="15">
        <v>0.25807199972200001</v>
      </c>
      <c r="E11" s="15">
        <v>0.27501110644769999</v>
      </c>
      <c r="F11" s="15">
        <v>0.26221686357719998</v>
      </c>
      <c r="G11" s="15">
        <v>0.28812267740390002</v>
      </c>
    </row>
    <row r="12" spans="2:8" x14ac:dyDescent="0.35">
      <c r="B12" s="16" t="s">
        <v>61</v>
      </c>
      <c r="C12" s="17">
        <v>2.0521864770730001E-2</v>
      </c>
      <c r="D12" s="17">
        <v>1.053814530651E-2</v>
      </c>
      <c r="E12" s="17">
        <v>1.5627216784080002E-2</v>
      </c>
      <c r="F12" s="17">
        <v>2.1995788831920002E-3</v>
      </c>
      <c r="G12" s="17">
        <v>1.232537237333E-2</v>
      </c>
    </row>
    <row r="14" spans="2:8" x14ac:dyDescent="0.35">
      <c r="B14" s="6"/>
    </row>
    <row r="15" spans="2:8" x14ac:dyDescent="0.35">
      <c r="B15" s="6"/>
    </row>
    <row r="17" spans="2:2" x14ac:dyDescent="0.35">
      <c r="B17" s="4" t="str">
        <f>HYPERLINK("#'Contents'!A1", "Return to Contents")</f>
        <v>Return to Contents</v>
      </c>
    </row>
  </sheetData>
  <mergeCells count="1">
    <mergeCell ref="B2:H2"/>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AB19"/>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190</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175</v>
      </c>
      <c r="D7" s="11">
        <v>55</v>
      </c>
      <c r="E7" s="11">
        <v>31</v>
      </c>
      <c r="F7" s="11">
        <v>23</v>
      </c>
      <c r="G7" s="11">
        <v>66</v>
      </c>
      <c r="H7" s="8"/>
      <c r="I7" s="11">
        <v>20</v>
      </c>
      <c r="J7" s="11">
        <v>10</v>
      </c>
      <c r="K7" s="11">
        <v>24</v>
      </c>
      <c r="L7" s="11">
        <v>12</v>
      </c>
      <c r="M7" s="11">
        <v>21</v>
      </c>
      <c r="N7" s="11">
        <v>15</v>
      </c>
      <c r="O7" s="11">
        <v>73</v>
      </c>
      <c r="P7" s="8"/>
      <c r="Q7" s="11">
        <v>14</v>
      </c>
      <c r="R7" s="11">
        <v>17</v>
      </c>
      <c r="S7" s="11">
        <v>23</v>
      </c>
      <c r="T7" s="11">
        <v>7</v>
      </c>
      <c r="U7" s="11">
        <v>16</v>
      </c>
      <c r="V7" s="11">
        <v>3</v>
      </c>
      <c r="W7" s="11">
        <v>23</v>
      </c>
      <c r="X7" s="11">
        <v>22</v>
      </c>
      <c r="Y7" s="11">
        <v>17</v>
      </c>
      <c r="Z7" s="11">
        <v>7</v>
      </c>
      <c r="AA7" s="11">
        <v>16</v>
      </c>
      <c r="AB7" s="11">
        <v>10</v>
      </c>
    </row>
    <row r="8" spans="2:28" ht="14.5" customHeight="1" x14ac:dyDescent="0.35">
      <c r="B8" s="12" t="s">
        <v>43</v>
      </c>
      <c r="C8" s="12">
        <v>175</v>
      </c>
      <c r="D8" s="12">
        <v>55</v>
      </c>
      <c r="E8" s="12">
        <v>31</v>
      </c>
      <c r="F8" s="12">
        <v>23</v>
      </c>
      <c r="G8" s="12">
        <v>66</v>
      </c>
      <c r="H8" s="13"/>
      <c r="I8" s="12">
        <v>20</v>
      </c>
      <c r="J8" s="12">
        <v>10</v>
      </c>
      <c r="K8" s="12">
        <v>24</v>
      </c>
      <c r="L8" s="12">
        <v>12</v>
      </c>
      <c r="M8" s="12">
        <v>21</v>
      </c>
      <c r="N8" s="12">
        <v>15</v>
      </c>
      <c r="O8" s="12">
        <v>73</v>
      </c>
      <c r="P8" s="13"/>
      <c r="Q8" s="12">
        <v>14</v>
      </c>
      <c r="R8" s="12">
        <v>17</v>
      </c>
      <c r="S8" s="12">
        <v>23</v>
      </c>
      <c r="T8" s="12">
        <v>7</v>
      </c>
      <c r="U8" s="12">
        <v>16</v>
      </c>
      <c r="V8" s="12">
        <v>3</v>
      </c>
      <c r="W8" s="12">
        <v>23</v>
      </c>
      <c r="X8" s="12">
        <v>22</v>
      </c>
      <c r="Y8" s="12">
        <v>17</v>
      </c>
      <c r="Z8" s="12">
        <v>7</v>
      </c>
      <c r="AA8" s="12">
        <v>16</v>
      </c>
      <c r="AB8" s="12">
        <v>10</v>
      </c>
    </row>
    <row r="9" spans="2:28" x14ac:dyDescent="0.35">
      <c r="B9" s="7" t="s">
        <v>191</v>
      </c>
      <c r="C9" s="15">
        <v>0.44041888153999997</v>
      </c>
      <c r="D9" s="15">
        <v>0.37496997970529999</v>
      </c>
      <c r="E9" s="15">
        <v>0.48916725921030002</v>
      </c>
      <c r="F9" s="15">
        <v>0.37017013679650002</v>
      </c>
      <c r="G9" s="15">
        <v>0.5028493228316</v>
      </c>
      <c r="I9" s="15">
        <v>0.49523169219820001</v>
      </c>
      <c r="J9" s="15">
        <v>0.37566666910770002</v>
      </c>
      <c r="K9" s="15">
        <v>0.49950112572049998</v>
      </c>
      <c r="L9" s="15">
        <v>0.59737158762639997</v>
      </c>
      <c r="M9" s="15">
        <v>0.46138477403110001</v>
      </c>
      <c r="N9" s="15">
        <v>0.2091839917086</v>
      </c>
      <c r="O9" s="15">
        <v>0.42599367952529998</v>
      </c>
      <c r="Q9" s="15">
        <v>0.40443211776990001</v>
      </c>
      <c r="R9" s="15">
        <v>0.22083453924419999</v>
      </c>
      <c r="S9" s="15">
        <v>0.53931142353450001</v>
      </c>
      <c r="T9" s="15">
        <v>0.44005054360250001</v>
      </c>
      <c r="U9" s="15">
        <v>0.50916245870029997</v>
      </c>
      <c r="V9" s="15">
        <v>0.27357705114390002</v>
      </c>
      <c r="W9" s="15">
        <v>0.44007563457830001</v>
      </c>
      <c r="X9" s="15">
        <v>0.62826572113790002</v>
      </c>
      <c r="Y9" s="15">
        <v>0.5080874251534</v>
      </c>
      <c r="Z9" s="15">
        <v>0.47774006227069998</v>
      </c>
      <c r="AA9" s="15">
        <v>0.13724606033350001</v>
      </c>
      <c r="AB9" s="15">
        <v>0.30567226734780001</v>
      </c>
    </row>
    <row r="10" spans="2:28" x14ac:dyDescent="0.35">
      <c r="B10" s="7" t="s">
        <v>192</v>
      </c>
      <c r="C10" s="15">
        <v>0.287117887894</v>
      </c>
      <c r="D10" s="15">
        <v>0.20663192514000001</v>
      </c>
      <c r="E10" s="15">
        <v>0.28627553420649998</v>
      </c>
      <c r="F10" s="15">
        <v>0.28308457736050002</v>
      </c>
      <c r="G10" s="15">
        <v>0.37497790694709998</v>
      </c>
      <c r="I10" s="15">
        <v>0.29462885657830001</v>
      </c>
      <c r="J10" s="15">
        <v>0.37552855959260001</v>
      </c>
      <c r="K10" s="15">
        <v>0.47132603609309998</v>
      </c>
      <c r="L10" s="15">
        <v>0.42789622978339997</v>
      </c>
      <c r="M10" s="15">
        <v>0.31431725907800001</v>
      </c>
      <c r="N10" s="15">
        <v>0.31272901874120002</v>
      </c>
      <c r="O10" s="15">
        <v>0.19552752885060001</v>
      </c>
      <c r="Q10" s="15">
        <v>0.14812076809229999</v>
      </c>
      <c r="R10" s="15">
        <v>0.10198142631150001</v>
      </c>
      <c r="S10" s="15">
        <v>0.44751734825849998</v>
      </c>
      <c r="T10" s="15">
        <v>0.44005054360250001</v>
      </c>
      <c r="U10" s="15">
        <v>0.36313945022319999</v>
      </c>
      <c r="V10" s="15">
        <v>0</v>
      </c>
      <c r="W10" s="15">
        <v>0.32163780682030002</v>
      </c>
      <c r="X10" s="15">
        <v>0.30853940804789998</v>
      </c>
      <c r="Y10" s="15">
        <v>0.40339187548830002</v>
      </c>
      <c r="Z10" s="15">
        <v>0.1586497426947</v>
      </c>
      <c r="AA10" s="15">
        <v>0.1719875847373</v>
      </c>
      <c r="AB10" s="15">
        <v>0.38805098602830002</v>
      </c>
    </row>
    <row r="11" spans="2:28" x14ac:dyDescent="0.35">
      <c r="B11" s="7" t="s">
        <v>193</v>
      </c>
      <c r="C11" s="15">
        <v>0.30748265377680001</v>
      </c>
      <c r="D11" s="15">
        <v>0.21684619467730001</v>
      </c>
      <c r="E11" s="15">
        <v>0.3116718769979</v>
      </c>
      <c r="F11" s="15">
        <v>0.41669707431809999</v>
      </c>
      <c r="G11" s="15">
        <v>0.36154188540330001</v>
      </c>
      <c r="I11" s="15">
        <v>0.2931171471765</v>
      </c>
      <c r="J11" s="15">
        <v>0.53047909644680002</v>
      </c>
      <c r="K11" s="15">
        <v>0.38450086143970003</v>
      </c>
      <c r="L11" s="15">
        <v>0.60656370534390003</v>
      </c>
      <c r="M11" s="15">
        <v>8.9994678417019996E-2</v>
      </c>
      <c r="N11" s="15">
        <v>0.18662655107029999</v>
      </c>
      <c r="O11" s="15">
        <v>0.2954396973949</v>
      </c>
      <c r="Q11" s="15">
        <v>0.3832707181833</v>
      </c>
      <c r="R11" s="15">
        <v>5.1082693005669998E-2</v>
      </c>
      <c r="S11" s="15">
        <v>0.40815843606879998</v>
      </c>
      <c r="T11" s="15">
        <v>0.1198989127951</v>
      </c>
      <c r="U11" s="15">
        <v>0.47332757670199999</v>
      </c>
      <c r="V11" s="15">
        <v>0.36117301858810003</v>
      </c>
      <c r="W11" s="15">
        <v>0.1780013646351</v>
      </c>
      <c r="X11" s="15">
        <v>0.43644845891239997</v>
      </c>
      <c r="Y11" s="15">
        <v>0.1223363196455</v>
      </c>
      <c r="Z11" s="15">
        <v>0.55851239262130004</v>
      </c>
      <c r="AA11" s="15">
        <v>0.29345404809570003</v>
      </c>
      <c r="AB11" s="15">
        <v>0.1952716918512</v>
      </c>
    </row>
    <row r="12" spans="2:28" x14ac:dyDescent="0.35">
      <c r="B12" s="7" t="s">
        <v>194</v>
      </c>
      <c r="C12" s="15">
        <v>0.41111113665080001</v>
      </c>
      <c r="D12" s="15">
        <v>0.61869148806630003</v>
      </c>
      <c r="E12" s="15">
        <v>0.33431248746010001</v>
      </c>
      <c r="F12" s="15">
        <v>0.27372004798529997</v>
      </c>
      <c r="G12" s="15">
        <v>0.29166034855779999</v>
      </c>
      <c r="I12" s="15">
        <v>0.44535291250609998</v>
      </c>
      <c r="J12" s="15">
        <v>0</v>
      </c>
      <c r="K12" s="15">
        <v>0.23705667969399999</v>
      </c>
      <c r="L12" s="15">
        <v>0.1594707490533</v>
      </c>
      <c r="M12" s="15">
        <v>0.51063583830530002</v>
      </c>
      <c r="N12" s="15">
        <v>0.43912553103009999</v>
      </c>
      <c r="O12" s="15">
        <v>0.50139948969939996</v>
      </c>
      <c r="Q12" s="15">
        <v>0.44721638173959999</v>
      </c>
      <c r="R12" s="15">
        <v>0.71178562671809997</v>
      </c>
      <c r="S12" s="15">
        <v>0.2367723365055</v>
      </c>
      <c r="T12" s="15">
        <v>0.44005054360250001</v>
      </c>
      <c r="U12" s="15">
        <v>0.45447587186229998</v>
      </c>
      <c r="V12" s="15">
        <v>0.63882698141189997</v>
      </c>
      <c r="W12" s="15">
        <v>0.45259688881560001</v>
      </c>
      <c r="X12" s="15">
        <v>0.2051613449046</v>
      </c>
      <c r="Y12" s="15">
        <v>0.3856479709124</v>
      </c>
      <c r="Z12" s="15">
        <v>0.40165348411329999</v>
      </c>
      <c r="AA12" s="15">
        <v>0.46573701560250003</v>
      </c>
      <c r="AB12" s="15">
        <v>0.50030223963800002</v>
      </c>
    </row>
    <row r="13" spans="2:28" x14ac:dyDescent="0.35">
      <c r="B13" s="7" t="s">
        <v>100</v>
      </c>
      <c r="C13" s="15">
        <v>6.9435513843550001E-3</v>
      </c>
      <c r="D13" s="15">
        <v>0</v>
      </c>
      <c r="E13" s="15">
        <v>3.1924380695069997E-2</v>
      </c>
      <c r="F13" s="15">
        <v>0</v>
      </c>
      <c r="G13" s="15">
        <v>0</v>
      </c>
      <c r="I13" s="15">
        <v>0</v>
      </c>
      <c r="J13" s="15">
        <v>0</v>
      </c>
      <c r="K13" s="15">
        <v>0</v>
      </c>
      <c r="L13" s="15">
        <v>9.5572970225980006E-2</v>
      </c>
      <c r="M13" s="15">
        <v>0</v>
      </c>
      <c r="N13" s="15">
        <v>0</v>
      </c>
      <c r="O13" s="15">
        <v>0</v>
      </c>
      <c r="Q13" s="15">
        <v>0</v>
      </c>
      <c r="R13" s="15">
        <v>6.7195874337749997E-2</v>
      </c>
      <c r="S13" s="15">
        <v>0</v>
      </c>
      <c r="T13" s="15">
        <v>0</v>
      </c>
      <c r="U13" s="15">
        <v>0</v>
      </c>
      <c r="V13" s="15">
        <v>0</v>
      </c>
      <c r="W13" s="15">
        <v>0</v>
      </c>
      <c r="X13" s="15">
        <v>0</v>
      </c>
      <c r="Y13" s="15">
        <v>0</v>
      </c>
      <c r="Z13" s="15">
        <v>0</v>
      </c>
      <c r="AA13" s="15">
        <v>0</v>
      </c>
      <c r="AB13" s="15">
        <v>0</v>
      </c>
    </row>
    <row r="14" spans="2:28" x14ac:dyDescent="0.35">
      <c r="B14" s="16" t="s">
        <v>61</v>
      </c>
      <c r="C14" s="17">
        <v>1.946330556726E-2</v>
      </c>
      <c r="D14" s="17">
        <v>2.0452954473670001E-2</v>
      </c>
      <c r="E14" s="17">
        <v>4.2453279236980002E-2</v>
      </c>
      <c r="F14" s="17">
        <v>0</v>
      </c>
      <c r="G14" s="17">
        <v>9.9629432525450007E-3</v>
      </c>
      <c r="H14" s="13"/>
      <c r="I14" s="17">
        <v>7.4305597126500006E-2</v>
      </c>
      <c r="J14" s="17">
        <v>0</v>
      </c>
      <c r="K14" s="17">
        <v>2.89739219332E-2</v>
      </c>
      <c r="L14" s="17">
        <v>0</v>
      </c>
      <c r="M14" s="17">
        <v>0</v>
      </c>
      <c r="N14" s="17">
        <v>0</v>
      </c>
      <c r="O14" s="17">
        <v>1.5622342150379999E-2</v>
      </c>
      <c r="P14" s="13"/>
      <c r="Q14" s="17">
        <v>0</v>
      </c>
      <c r="R14" s="17">
        <v>6.7954379627000003E-2</v>
      </c>
      <c r="S14" s="17">
        <v>0</v>
      </c>
      <c r="T14" s="17">
        <v>0</v>
      </c>
      <c r="U14" s="17">
        <v>0</v>
      </c>
      <c r="V14" s="17">
        <v>0</v>
      </c>
      <c r="W14" s="17">
        <v>0</v>
      </c>
      <c r="X14" s="17">
        <v>5.08597584986E-2</v>
      </c>
      <c r="Y14" s="17">
        <v>0</v>
      </c>
      <c r="Z14" s="17">
        <v>0</v>
      </c>
      <c r="AA14" s="17">
        <v>5.1688031781330003E-2</v>
      </c>
      <c r="AB14" s="17">
        <v>0</v>
      </c>
    </row>
    <row r="15" spans="2:28" x14ac:dyDescent="0.35">
      <c r="B15" s="18" t="s">
        <v>259</v>
      </c>
    </row>
    <row r="16" spans="2:28" x14ac:dyDescent="0.35">
      <c r="B16" s="6"/>
    </row>
    <row r="17" spans="2:2" x14ac:dyDescent="0.35">
      <c r="B17" s="6"/>
    </row>
    <row r="19" spans="2:2" x14ac:dyDescent="0.35">
      <c r="B19"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AB17"/>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195</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541</v>
      </c>
      <c r="D7" s="11">
        <v>88</v>
      </c>
      <c r="E7" s="11">
        <v>83</v>
      </c>
      <c r="F7" s="11">
        <v>93</v>
      </c>
      <c r="G7" s="11">
        <v>277</v>
      </c>
      <c r="H7" s="8"/>
      <c r="I7" s="11">
        <v>45</v>
      </c>
      <c r="J7" s="11">
        <v>55</v>
      </c>
      <c r="K7" s="11">
        <v>108</v>
      </c>
      <c r="L7" s="11">
        <v>59</v>
      </c>
      <c r="M7" s="11">
        <v>47</v>
      </c>
      <c r="N7" s="11">
        <v>57</v>
      </c>
      <c r="O7" s="11">
        <v>170</v>
      </c>
      <c r="P7" s="8"/>
      <c r="Q7" s="11">
        <v>40</v>
      </c>
      <c r="R7" s="11">
        <v>49</v>
      </c>
      <c r="S7" s="11">
        <v>108</v>
      </c>
      <c r="T7" s="11">
        <v>24</v>
      </c>
      <c r="U7" s="11">
        <v>55</v>
      </c>
      <c r="V7" s="11">
        <v>5</v>
      </c>
      <c r="W7" s="11">
        <v>43</v>
      </c>
      <c r="X7" s="11">
        <v>55</v>
      </c>
      <c r="Y7" s="11">
        <v>46</v>
      </c>
      <c r="Z7" s="11">
        <v>19</v>
      </c>
      <c r="AA7" s="11">
        <v>63</v>
      </c>
      <c r="AB7" s="11">
        <v>34</v>
      </c>
    </row>
    <row r="8" spans="2:28" ht="14.5" customHeight="1" x14ac:dyDescent="0.35">
      <c r="B8" s="12" t="s">
        <v>43</v>
      </c>
      <c r="C8" s="12">
        <v>541</v>
      </c>
      <c r="D8" s="12">
        <v>88</v>
      </c>
      <c r="E8" s="12">
        <v>83</v>
      </c>
      <c r="F8" s="12">
        <v>93</v>
      </c>
      <c r="G8" s="12">
        <v>277</v>
      </c>
      <c r="H8" s="13"/>
      <c r="I8" s="12">
        <v>45</v>
      </c>
      <c r="J8" s="12">
        <v>55</v>
      </c>
      <c r="K8" s="12">
        <v>108</v>
      </c>
      <c r="L8" s="12">
        <v>59</v>
      </c>
      <c r="M8" s="12">
        <v>47</v>
      </c>
      <c r="N8" s="12">
        <v>57</v>
      </c>
      <c r="O8" s="12">
        <v>170</v>
      </c>
      <c r="P8" s="13"/>
      <c r="Q8" s="12">
        <v>40</v>
      </c>
      <c r="R8" s="12">
        <v>49</v>
      </c>
      <c r="S8" s="12">
        <v>108</v>
      </c>
      <c r="T8" s="12">
        <v>24</v>
      </c>
      <c r="U8" s="12">
        <v>55</v>
      </c>
      <c r="V8" s="12">
        <v>5</v>
      </c>
      <c r="W8" s="12">
        <v>43</v>
      </c>
      <c r="X8" s="12">
        <v>55</v>
      </c>
      <c r="Y8" s="12">
        <v>46</v>
      </c>
      <c r="Z8" s="12">
        <v>19</v>
      </c>
      <c r="AA8" s="12">
        <v>63</v>
      </c>
      <c r="AB8" s="12">
        <v>34</v>
      </c>
    </row>
    <row r="9" spans="2:28" x14ac:dyDescent="0.35">
      <c r="B9" s="7" t="s">
        <v>196</v>
      </c>
      <c r="C9" s="15">
        <v>0.2758468104904</v>
      </c>
      <c r="D9" s="15">
        <v>0.62131541681430003</v>
      </c>
      <c r="E9" s="15">
        <v>0.28878747384710002</v>
      </c>
      <c r="F9" s="15">
        <v>0.14486474651219999</v>
      </c>
      <c r="G9" s="15">
        <v>0.1705229349706</v>
      </c>
      <c r="I9" s="15">
        <v>0.32311462310970002</v>
      </c>
      <c r="J9" s="15">
        <v>0.157640360461</v>
      </c>
      <c r="K9" s="15">
        <v>0.19716425047620001</v>
      </c>
      <c r="L9" s="15">
        <v>0.26443210093969999</v>
      </c>
      <c r="M9" s="15">
        <v>0.38412842104099998</v>
      </c>
      <c r="N9" s="15">
        <v>0.3131993750041</v>
      </c>
      <c r="O9" s="15">
        <v>0.30363065749169998</v>
      </c>
      <c r="Q9" s="15">
        <v>0.3207036083507</v>
      </c>
      <c r="R9" s="15">
        <v>0.35402453564870001</v>
      </c>
      <c r="S9" s="15">
        <v>0.1310311423487</v>
      </c>
      <c r="T9" s="15">
        <v>0.2345310741144</v>
      </c>
      <c r="U9" s="15">
        <v>0.22780077145800001</v>
      </c>
      <c r="V9" s="15">
        <v>0.38957241432299999</v>
      </c>
      <c r="W9" s="15">
        <v>0.51325692642440002</v>
      </c>
      <c r="X9" s="15">
        <v>0.35174529540940003</v>
      </c>
      <c r="Y9" s="15">
        <v>0.18304554256280001</v>
      </c>
      <c r="Z9" s="15">
        <v>0.34332227642699997</v>
      </c>
      <c r="AA9" s="15">
        <v>0.26629154439129998</v>
      </c>
      <c r="AB9" s="15">
        <v>0.26064878650930001</v>
      </c>
    </row>
    <row r="10" spans="2:28" ht="29" x14ac:dyDescent="0.35">
      <c r="B10" s="7" t="s">
        <v>197</v>
      </c>
      <c r="C10" s="15">
        <v>0.32194854395020001</v>
      </c>
      <c r="D10" s="15">
        <v>0.2904667959633</v>
      </c>
      <c r="E10" s="15">
        <v>0.34678952507420002</v>
      </c>
      <c r="F10" s="15">
        <v>0.44094780046229998</v>
      </c>
      <c r="G10" s="15">
        <v>0.28554340626870001</v>
      </c>
      <c r="I10" s="15">
        <v>0.22718044893209999</v>
      </c>
      <c r="J10" s="15">
        <v>0.27256830621040001</v>
      </c>
      <c r="K10" s="15">
        <v>0.27888157964159999</v>
      </c>
      <c r="L10" s="15">
        <v>0.2506620850497</v>
      </c>
      <c r="M10" s="15">
        <v>0.39878284430819999</v>
      </c>
      <c r="N10" s="15">
        <v>0.26785699689640002</v>
      </c>
      <c r="O10" s="15">
        <v>0.40551605288140002</v>
      </c>
      <c r="Q10" s="15">
        <v>0.35824443160199998</v>
      </c>
      <c r="R10" s="15">
        <v>0.33516064883559998</v>
      </c>
      <c r="S10" s="15">
        <v>0.29736190032650001</v>
      </c>
      <c r="T10" s="15">
        <v>0.33305431370909999</v>
      </c>
      <c r="U10" s="15">
        <v>0.2387094692384</v>
      </c>
      <c r="V10" s="15">
        <v>0.39017539074199997</v>
      </c>
      <c r="W10" s="15">
        <v>0.2402774188947</v>
      </c>
      <c r="X10" s="15">
        <v>0.30774727960050002</v>
      </c>
      <c r="Y10" s="15">
        <v>0.41852107104429997</v>
      </c>
      <c r="Z10" s="15">
        <v>0.40678197147329997</v>
      </c>
      <c r="AA10" s="15">
        <v>0.30874738463790002</v>
      </c>
      <c r="AB10" s="15">
        <v>0.37879004752970002</v>
      </c>
    </row>
    <row r="11" spans="2:28" ht="29" x14ac:dyDescent="0.35">
      <c r="B11" s="7" t="s">
        <v>198</v>
      </c>
      <c r="C11" s="15">
        <v>0.38575510273180003</v>
      </c>
      <c r="D11" s="15">
        <v>7.9298054996690001E-2</v>
      </c>
      <c r="E11" s="15">
        <v>0.33515696221809999</v>
      </c>
      <c r="F11" s="15">
        <v>0.41418745302549997</v>
      </c>
      <c r="G11" s="15">
        <v>0.52395122510040004</v>
      </c>
      <c r="I11" s="15">
        <v>0.41389083630119999</v>
      </c>
      <c r="J11" s="15">
        <v>0.56979133332859999</v>
      </c>
      <c r="K11" s="15">
        <v>0.51802684804749999</v>
      </c>
      <c r="L11" s="15">
        <v>0.44675167294340001</v>
      </c>
      <c r="M11" s="15">
        <v>0.1982220837568</v>
      </c>
      <c r="N11" s="15">
        <v>0.41894362809949998</v>
      </c>
      <c r="O11" s="15">
        <v>0.27161779460219998</v>
      </c>
      <c r="Q11" s="15">
        <v>0.3210519600474</v>
      </c>
      <c r="R11" s="15">
        <v>0.3108148155157</v>
      </c>
      <c r="S11" s="15">
        <v>0.56285583111850002</v>
      </c>
      <c r="T11" s="15">
        <v>0.43241461217650001</v>
      </c>
      <c r="U11" s="15">
        <v>0.49476673959049999</v>
      </c>
      <c r="V11" s="15">
        <v>0.22025219493500001</v>
      </c>
      <c r="W11" s="15">
        <v>0.21971957923970001</v>
      </c>
      <c r="X11" s="15">
        <v>0.28658908383640003</v>
      </c>
      <c r="Y11" s="15">
        <v>0.39843338639280002</v>
      </c>
      <c r="Z11" s="15">
        <v>0.24989575209959999</v>
      </c>
      <c r="AA11" s="15">
        <v>0.41093094696810001</v>
      </c>
      <c r="AB11" s="15">
        <v>0.36056116596100002</v>
      </c>
    </row>
    <row r="12" spans="2:28" x14ac:dyDescent="0.35">
      <c r="B12" s="16" t="s">
        <v>61</v>
      </c>
      <c r="C12" s="17">
        <v>1.6449542827660001E-2</v>
      </c>
      <c r="D12" s="17">
        <v>8.919732225713E-3</v>
      </c>
      <c r="E12" s="17">
        <v>2.926603886059E-2</v>
      </c>
      <c r="F12" s="17">
        <v>0</v>
      </c>
      <c r="G12" s="17">
        <v>1.998243366016E-2</v>
      </c>
      <c r="H12" s="13"/>
      <c r="I12" s="17">
        <v>3.5814091657049997E-2</v>
      </c>
      <c r="J12" s="17">
        <v>0</v>
      </c>
      <c r="K12" s="17">
        <v>5.9273218345990003E-3</v>
      </c>
      <c r="L12" s="17">
        <v>3.8154141067220003E-2</v>
      </c>
      <c r="M12" s="17">
        <v>1.8866650893989999E-2</v>
      </c>
      <c r="N12" s="17">
        <v>0</v>
      </c>
      <c r="O12" s="17">
        <v>1.9235495024679999E-2</v>
      </c>
      <c r="P12" s="13"/>
      <c r="Q12" s="17">
        <v>0</v>
      </c>
      <c r="R12" s="17">
        <v>0</v>
      </c>
      <c r="S12" s="17">
        <v>8.7511262062779996E-3</v>
      </c>
      <c r="T12" s="17">
        <v>0</v>
      </c>
      <c r="U12" s="17">
        <v>3.8723019713160001E-2</v>
      </c>
      <c r="V12" s="17">
        <v>0</v>
      </c>
      <c r="W12" s="17">
        <v>2.674607544118E-2</v>
      </c>
      <c r="X12" s="17">
        <v>5.391834115369E-2</v>
      </c>
      <c r="Y12" s="17">
        <v>0</v>
      </c>
      <c r="Z12" s="17">
        <v>0</v>
      </c>
      <c r="AA12" s="17">
        <v>1.403012400275E-2</v>
      </c>
      <c r="AB12" s="17">
        <v>0</v>
      </c>
    </row>
    <row r="13" spans="2:28" x14ac:dyDescent="0.35">
      <c r="B13" s="18" t="s">
        <v>12</v>
      </c>
    </row>
    <row r="14" spans="2:28" x14ac:dyDescent="0.35">
      <c r="B14" s="6"/>
    </row>
    <row r="15" spans="2:28" x14ac:dyDescent="0.35">
      <c r="B15" s="6"/>
    </row>
    <row r="17" spans="2:2" x14ac:dyDescent="0.35">
      <c r="B17"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AB18"/>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199</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440</v>
      </c>
      <c r="D7" s="11">
        <v>41</v>
      </c>
      <c r="E7" s="11">
        <v>65</v>
      </c>
      <c r="F7" s="11">
        <v>84</v>
      </c>
      <c r="G7" s="11">
        <v>250</v>
      </c>
      <c r="H7" s="8"/>
      <c r="I7" s="11">
        <v>32</v>
      </c>
      <c r="J7" s="11">
        <v>51</v>
      </c>
      <c r="K7" s="11">
        <v>99</v>
      </c>
      <c r="L7" s="11">
        <v>52</v>
      </c>
      <c r="M7" s="11">
        <v>36</v>
      </c>
      <c r="N7" s="11">
        <v>50</v>
      </c>
      <c r="O7" s="11">
        <v>120</v>
      </c>
      <c r="P7" s="8"/>
      <c r="Q7" s="11">
        <v>33</v>
      </c>
      <c r="R7" s="11">
        <v>35</v>
      </c>
      <c r="S7" s="11">
        <v>94</v>
      </c>
      <c r="T7" s="11">
        <v>21</v>
      </c>
      <c r="U7" s="11">
        <v>49</v>
      </c>
      <c r="V7" s="11">
        <v>5</v>
      </c>
      <c r="W7" s="11">
        <v>31</v>
      </c>
      <c r="X7" s="11">
        <v>45</v>
      </c>
      <c r="Y7" s="11">
        <v>39</v>
      </c>
      <c r="Z7" s="11">
        <v>13</v>
      </c>
      <c r="AA7" s="11">
        <v>49</v>
      </c>
      <c r="AB7" s="11">
        <v>26</v>
      </c>
    </row>
    <row r="8" spans="2:28" ht="14.5" customHeight="1" x14ac:dyDescent="0.35">
      <c r="B8" s="12" t="s">
        <v>43</v>
      </c>
      <c r="C8" s="12">
        <v>440</v>
      </c>
      <c r="D8" s="12">
        <v>41</v>
      </c>
      <c r="E8" s="12">
        <v>65</v>
      </c>
      <c r="F8" s="12">
        <v>84</v>
      </c>
      <c r="G8" s="12">
        <v>250</v>
      </c>
      <c r="H8" s="13"/>
      <c r="I8" s="12">
        <v>32</v>
      </c>
      <c r="J8" s="12">
        <v>51</v>
      </c>
      <c r="K8" s="12">
        <v>99</v>
      </c>
      <c r="L8" s="12">
        <v>52</v>
      </c>
      <c r="M8" s="12">
        <v>36</v>
      </c>
      <c r="N8" s="12">
        <v>50</v>
      </c>
      <c r="O8" s="12">
        <v>120</v>
      </c>
      <c r="P8" s="13"/>
      <c r="Q8" s="12">
        <v>33</v>
      </c>
      <c r="R8" s="12">
        <v>35</v>
      </c>
      <c r="S8" s="12">
        <v>94</v>
      </c>
      <c r="T8" s="12">
        <v>21</v>
      </c>
      <c r="U8" s="12">
        <v>49</v>
      </c>
      <c r="V8" s="12">
        <v>5</v>
      </c>
      <c r="W8" s="12">
        <v>31</v>
      </c>
      <c r="X8" s="12">
        <v>45</v>
      </c>
      <c r="Y8" s="12">
        <v>39</v>
      </c>
      <c r="Z8" s="12">
        <v>13</v>
      </c>
      <c r="AA8" s="12">
        <v>49</v>
      </c>
      <c r="AB8" s="12">
        <v>26</v>
      </c>
    </row>
    <row r="9" spans="2:28" x14ac:dyDescent="0.35">
      <c r="B9" s="7" t="s">
        <v>61</v>
      </c>
      <c r="C9" s="15">
        <v>1.7912589417869999E-2</v>
      </c>
      <c r="D9" s="15">
        <v>4.2847383802030001E-2</v>
      </c>
      <c r="E9" s="15">
        <v>0</v>
      </c>
      <c r="F9" s="15">
        <v>1.7456014839239999E-2</v>
      </c>
      <c r="G9" s="15">
        <v>1.866957180895E-2</v>
      </c>
      <c r="I9" s="15">
        <v>0</v>
      </c>
      <c r="J9" s="15">
        <v>0</v>
      </c>
      <c r="K9" s="15">
        <v>2.3765798941159998E-2</v>
      </c>
      <c r="L9" s="15">
        <v>5.1874802621510001E-2</v>
      </c>
      <c r="M9" s="15">
        <v>5.7629751466039998E-2</v>
      </c>
      <c r="N9" s="15">
        <v>0</v>
      </c>
      <c r="O9" s="15">
        <v>5.7391176900879999E-3</v>
      </c>
      <c r="Q9" s="15">
        <v>0</v>
      </c>
      <c r="R9" s="15">
        <v>0</v>
      </c>
      <c r="S9" s="15">
        <v>0</v>
      </c>
      <c r="T9" s="15">
        <v>0</v>
      </c>
      <c r="U9" s="15">
        <v>1.9008887372840001E-2</v>
      </c>
      <c r="V9" s="15">
        <v>0</v>
      </c>
      <c r="W9" s="15">
        <v>2.889553991794E-2</v>
      </c>
      <c r="X9" s="15">
        <v>6.0189504655220001E-2</v>
      </c>
      <c r="Y9" s="15">
        <v>0</v>
      </c>
      <c r="Z9" s="15">
        <v>9.5456916675780004E-2</v>
      </c>
      <c r="AA9" s="15">
        <v>2.460056918892E-2</v>
      </c>
      <c r="AB9" s="15">
        <v>0</v>
      </c>
    </row>
    <row r="10" spans="2:28" ht="29" x14ac:dyDescent="0.35">
      <c r="B10" s="7" t="s">
        <v>200</v>
      </c>
      <c r="C10" s="15">
        <v>0.1001844996813</v>
      </c>
      <c r="D10" s="15">
        <v>0.18377370625969999</v>
      </c>
      <c r="E10" s="15">
        <v>7.3017144546260002E-2</v>
      </c>
      <c r="F10" s="15">
        <v>6.7858004673310005E-2</v>
      </c>
      <c r="G10" s="15">
        <v>0.1015936445708</v>
      </c>
      <c r="I10" s="15">
        <v>0.1084700081964</v>
      </c>
      <c r="J10" s="15">
        <v>0.11745305408249999</v>
      </c>
      <c r="K10" s="15">
        <v>7.6870961981370001E-2</v>
      </c>
      <c r="L10" s="15">
        <v>9.165084994422E-2</v>
      </c>
      <c r="M10" s="15">
        <v>2.4699688221130001E-2</v>
      </c>
      <c r="N10" s="15">
        <v>0.12205910050920001</v>
      </c>
      <c r="O10" s="15">
        <v>0.12753052052469999</v>
      </c>
      <c r="Q10" s="15">
        <v>5.6639062026080003E-2</v>
      </c>
      <c r="R10" s="15">
        <v>0.16995477155540001</v>
      </c>
      <c r="S10" s="15">
        <v>7.794897451018E-2</v>
      </c>
      <c r="T10" s="15">
        <v>0.15867311023239999</v>
      </c>
      <c r="U10" s="15">
        <v>0.15220850394310001</v>
      </c>
      <c r="V10" s="15">
        <v>0</v>
      </c>
      <c r="W10" s="15">
        <v>0.13494736100749999</v>
      </c>
      <c r="X10" s="15">
        <v>6.6831952327819993E-2</v>
      </c>
      <c r="Y10" s="15">
        <v>0.15035794646969999</v>
      </c>
      <c r="Z10" s="15">
        <v>0</v>
      </c>
      <c r="AA10" s="15">
        <v>8.5778853786760006E-2</v>
      </c>
      <c r="AB10" s="15">
        <v>0.1085321266799</v>
      </c>
    </row>
    <row r="11" spans="2:28" ht="29" x14ac:dyDescent="0.35">
      <c r="B11" s="7" t="s">
        <v>201</v>
      </c>
      <c r="C11" s="15">
        <v>0.18282267048799999</v>
      </c>
      <c r="D11" s="15">
        <v>0.14854285748029999</v>
      </c>
      <c r="E11" s="15">
        <v>0.28332418396409997</v>
      </c>
      <c r="F11" s="15">
        <v>0.19893795064299999</v>
      </c>
      <c r="G11" s="15">
        <v>0.15030975606960001</v>
      </c>
      <c r="I11" s="15">
        <v>0.29578625379860002</v>
      </c>
      <c r="J11" s="15">
        <v>0.16799608057589999</v>
      </c>
      <c r="K11" s="15">
        <v>0.194520487297</v>
      </c>
      <c r="L11" s="15">
        <v>0.12892848834080001</v>
      </c>
      <c r="M11" s="15">
        <v>0.21372261634279999</v>
      </c>
      <c r="N11" s="15">
        <v>7.8755594240409996E-2</v>
      </c>
      <c r="O11" s="15">
        <v>0.20293615197109999</v>
      </c>
      <c r="Q11" s="15">
        <v>8.5060946321570005E-2</v>
      </c>
      <c r="R11" s="15">
        <v>0.142839887734</v>
      </c>
      <c r="S11" s="15">
        <v>0.12873480337410001</v>
      </c>
      <c r="T11" s="15">
        <v>0.2027084241124</v>
      </c>
      <c r="U11" s="15">
        <v>0.18982859643710001</v>
      </c>
      <c r="V11" s="15">
        <v>0.1668340183158</v>
      </c>
      <c r="W11" s="15">
        <v>0.17266428488159999</v>
      </c>
      <c r="X11" s="15">
        <v>0.20638727661699999</v>
      </c>
      <c r="Y11" s="15">
        <v>0.19849865137889999</v>
      </c>
      <c r="Z11" s="15">
        <v>0.33177985535490001</v>
      </c>
      <c r="AA11" s="15">
        <v>0.31254021901520002</v>
      </c>
      <c r="AB11" s="15">
        <v>0.20459309278160001</v>
      </c>
    </row>
    <row r="12" spans="2:28" x14ac:dyDescent="0.35">
      <c r="B12" s="7" t="s">
        <v>202</v>
      </c>
      <c r="C12" s="15">
        <v>0.47644304318559999</v>
      </c>
      <c r="D12" s="15">
        <v>0.52157969915430002</v>
      </c>
      <c r="E12" s="15">
        <v>0.53056804231720001</v>
      </c>
      <c r="F12" s="15">
        <v>0.49346282957900001</v>
      </c>
      <c r="G12" s="15">
        <v>0.44185348174479999</v>
      </c>
      <c r="I12" s="15">
        <v>0.38212773751869999</v>
      </c>
      <c r="J12" s="15">
        <v>0.3442144867104</v>
      </c>
      <c r="K12" s="15">
        <v>0.40895444852910001</v>
      </c>
      <c r="L12" s="15">
        <v>0.51034955282850003</v>
      </c>
      <c r="M12" s="15">
        <v>0.56018889061959998</v>
      </c>
      <c r="N12" s="15">
        <v>0.59729719521610003</v>
      </c>
      <c r="O12" s="15">
        <v>0.51652615158619997</v>
      </c>
      <c r="Q12" s="15">
        <v>0.63153903698309999</v>
      </c>
      <c r="R12" s="15">
        <v>0.5444623585167</v>
      </c>
      <c r="S12" s="15">
        <v>0.4474707421286</v>
      </c>
      <c r="T12" s="15">
        <v>0.39220887331299997</v>
      </c>
      <c r="U12" s="15">
        <v>0.36667447735249997</v>
      </c>
      <c r="V12" s="15">
        <v>0.83316598168419997</v>
      </c>
      <c r="W12" s="15">
        <v>0.51880624438169998</v>
      </c>
      <c r="X12" s="15">
        <v>0.47303648352799998</v>
      </c>
      <c r="Y12" s="15">
        <v>0.57966413288219998</v>
      </c>
      <c r="Z12" s="15">
        <v>0.35800931897830002</v>
      </c>
      <c r="AA12" s="15">
        <v>0.294699345793</v>
      </c>
      <c r="AB12" s="15">
        <v>0.46967977384330001</v>
      </c>
    </row>
    <row r="13" spans="2:28" x14ac:dyDescent="0.35">
      <c r="B13" s="16" t="s">
        <v>203</v>
      </c>
      <c r="C13" s="17">
        <v>0.22263719722719999</v>
      </c>
      <c r="D13" s="17">
        <v>0.1032563533036</v>
      </c>
      <c r="E13" s="17">
        <v>0.1130906291724</v>
      </c>
      <c r="F13" s="17">
        <v>0.2222852002654</v>
      </c>
      <c r="G13" s="17">
        <v>0.28757354580580002</v>
      </c>
      <c r="H13" s="13"/>
      <c r="I13" s="17">
        <v>0.2136160004863</v>
      </c>
      <c r="J13" s="17">
        <v>0.37033637863129998</v>
      </c>
      <c r="K13" s="17">
        <v>0.29588830325139998</v>
      </c>
      <c r="L13" s="17">
        <v>0.217196306265</v>
      </c>
      <c r="M13" s="17">
        <v>0.14375905335040001</v>
      </c>
      <c r="N13" s="17">
        <v>0.20188811003429999</v>
      </c>
      <c r="O13" s="17">
        <v>0.14726805822780001</v>
      </c>
      <c r="P13" s="13"/>
      <c r="Q13" s="17">
        <v>0.22676095466919999</v>
      </c>
      <c r="R13" s="17">
        <v>0.1427429821939</v>
      </c>
      <c r="S13" s="17">
        <v>0.3458454799872</v>
      </c>
      <c r="T13" s="17">
        <v>0.2464095923423</v>
      </c>
      <c r="U13" s="17">
        <v>0.27227953489439999</v>
      </c>
      <c r="V13" s="17">
        <v>0</v>
      </c>
      <c r="W13" s="17">
        <v>0.14468656981120001</v>
      </c>
      <c r="X13" s="17">
        <v>0.19355478287200001</v>
      </c>
      <c r="Y13" s="17">
        <v>7.1479269269129994E-2</v>
      </c>
      <c r="Z13" s="17">
        <v>0.2147539089911</v>
      </c>
      <c r="AA13" s="17">
        <v>0.28238101221610001</v>
      </c>
      <c r="AB13" s="17">
        <v>0.2171950066952</v>
      </c>
    </row>
    <row r="14" spans="2:28" x14ac:dyDescent="0.35">
      <c r="B14" s="18" t="s">
        <v>12</v>
      </c>
    </row>
    <row r="15" spans="2:28" x14ac:dyDescent="0.35">
      <c r="B15" s="6"/>
    </row>
    <row r="16" spans="2:28" x14ac:dyDescent="0.35">
      <c r="B16" s="6"/>
    </row>
    <row r="18" spans="2:2" x14ac:dyDescent="0.35">
      <c r="B18"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AB20"/>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204</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308</v>
      </c>
      <c r="D7" s="11">
        <v>24</v>
      </c>
      <c r="E7" s="11">
        <v>40</v>
      </c>
      <c r="F7" s="11">
        <v>60</v>
      </c>
      <c r="G7" s="11">
        <v>184</v>
      </c>
      <c r="H7" s="8"/>
      <c r="I7" s="11">
        <v>20</v>
      </c>
      <c r="J7" s="11">
        <v>37</v>
      </c>
      <c r="K7" s="11">
        <v>70</v>
      </c>
      <c r="L7" s="11">
        <v>39</v>
      </c>
      <c r="M7" s="11">
        <v>25</v>
      </c>
      <c r="N7" s="11">
        <v>39</v>
      </c>
      <c r="O7" s="11">
        <v>78</v>
      </c>
      <c r="P7" s="8"/>
      <c r="Q7" s="11">
        <v>28</v>
      </c>
      <c r="R7" s="11">
        <v>24</v>
      </c>
      <c r="S7" s="11">
        <v>75</v>
      </c>
      <c r="T7" s="11">
        <v>14</v>
      </c>
      <c r="U7" s="11">
        <v>31</v>
      </c>
      <c r="V7" s="11">
        <v>4</v>
      </c>
      <c r="W7" s="11">
        <v>21</v>
      </c>
      <c r="X7" s="11">
        <v>30</v>
      </c>
      <c r="Y7" s="11">
        <v>26</v>
      </c>
      <c r="Z7" s="11">
        <v>8</v>
      </c>
      <c r="AA7" s="11">
        <v>29</v>
      </c>
      <c r="AB7" s="11">
        <v>18</v>
      </c>
    </row>
    <row r="8" spans="2:28" ht="14.5" customHeight="1" x14ac:dyDescent="0.35">
      <c r="B8" s="12" t="s">
        <v>43</v>
      </c>
      <c r="C8" s="12">
        <v>308</v>
      </c>
      <c r="D8" s="12">
        <v>24</v>
      </c>
      <c r="E8" s="12">
        <v>40</v>
      </c>
      <c r="F8" s="12">
        <v>60</v>
      </c>
      <c r="G8" s="12">
        <v>184</v>
      </c>
      <c r="H8" s="13"/>
      <c r="I8" s="12">
        <v>20</v>
      </c>
      <c r="J8" s="12">
        <v>37</v>
      </c>
      <c r="K8" s="12">
        <v>70</v>
      </c>
      <c r="L8" s="12">
        <v>39</v>
      </c>
      <c r="M8" s="12">
        <v>25</v>
      </c>
      <c r="N8" s="12">
        <v>39</v>
      </c>
      <c r="O8" s="12">
        <v>78</v>
      </c>
      <c r="P8" s="13"/>
      <c r="Q8" s="12">
        <v>28</v>
      </c>
      <c r="R8" s="12">
        <v>24</v>
      </c>
      <c r="S8" s="12">
        <v>75</v>
      </c>
      <c r="T8" s="12">
        <v>14</v>
      </c>
      <c r="U8" s="12">
        <v>31</v>
      </c>
      <c r="V8" s="12">
        <v>4</v>
      </c>
      <c r="W8" s="12">
        <v>21</v>
      </c>
      <c r="X8" s="12">
        <v>30</v>
      </c>
      <c r="Y8" s="12">
        <v>26</v>
      </c>
      <c r="Z8" s="12">
        <v>8</v>
      </c>
      <c r="AA8" s="12">
        <v>29</v>
      </c>
      <c r="AB8" s="12">
        <v>18</v>
      </c>
    </row>
    <row r="9" spans="2:28" ht="29" x14ac:dyDescent="0.35">
      <c r="B9" s="7" t="s">
        <v>205</v>
      </c>
      <c r="C9" s="15">
        <v>0.63508143088159996</v>
      </c>
      <c r="D9" s="15">
        <v>0.50798267231920002</v>
      </c>
      <c r="E9" s="15">
        <v>0.68169831147719995</v>
      </c>
      <c r="F9" s="15">
        <v>0.57332781206119998</v>
      </c>
      <c r="G9" s="15">
        <v>0.66550695492750001</v>
      </c>
      <c r="I9" s="15">
        <v>0.39320240985319999</v>
      </c>
      <c r="J9" s="15">
        <v>0.64329386820849999</v>
      </c>
      <c r="K9" s="15">
        <v>0.70074538433819999</v>
      </c>
      <c r="L9" s="15">
        <v>0.59222432436200001</v>
      </c>
      <c r="M9" s="15">
        <v>0.47550691204959999</v>
      </c>
      <c r="N9" s="15">
        <v>0.64881534447879996</v>
      </c>
      <c r="O9" s="15">
        <v>0.70213505819010003</v>
      </c>
      <c r="Q9" s="15">
        <v>0.52746678115169998</v>
      </c>
      <c r="R9" s="15">
        <v>0.66216187020820005</v>
      </c>
      <c r="S9" s="15">
        <v>0.66635198521789996</v>
      </c>
      <c r="T9" s="15">
        <v>0.86338484728999998</v>
      </c>
      <c r="U9" s="15">
        <v>0.42624074996700001</v>
      </c>
      <c r="V9" s="15">
        <v>0.53169548527020005</v>
      </c>
      <c r="W9" s="15">
        <v>0.84081031403149997</v>
      </c>
      <c r="X9" s="15">
        <v>0.64985044582100004</v>
      </c>
      <c r="Y9" s="15">
        <v>0.67041048804699999</v>
      </c>
      <c r="Z9" s="15">
        <v>0.7498872082011</v>
      </c>
      <c r="AA9" s="15">
        <v>0.72306032230009998</v>
      </c>
      <c r="AB9" s="15">
        <v>0.54394020326189996</v>
      </c>
    </row>
    <row r="10" spans="2:28" x14ac:dyDescent="0.35">
      <c r="B10" s="7" t="s">
        <v>206</v>
      </c>
      <c r="C10" s="15">
        <v>0.39197896158660001</v>
      </c>
      <c r="D10" s="15">
        <v>0.31789486089770003</v>
      </c>
      <c r="E10" s="15">
        <v>0.4019380125939</v>
      </c>
      <c r="F10" s="15">
        <v>0.39836674723530002</v>
      </c>
      <c r="G10" s="15">
        <v>0.40110850387519997</v>
      </c>
      <c r="I10" s="15">
        <v>0.24271538058049999</v>
      </c>
      <c r="J10" s="15">
        <v>0.51552932133420004</v>
      </c>
      <c r="K10" s="15">
        <v>0.4117781156898</v>
      </c>
      <c r="L10" s="15">
        <v>0.51377991859619998</v>
      </c>
      <c r="M10" s="15">
        <v>0.2423983116133</v>
      </c>
      <c r="N10" s="15">
        <v>0.34728245306099997</v>
      </c>
      <c r="O10" s="15">
        <v>0.3758243640333</v>
      </c>
      <c r="Q10" s="15">
        <v>0.35204692250609998</v>
      </c>
      <c r="R10" s="15">
        <v>0.37641403816820002</v>
      </c>
      <c r="S10" s="15">
        <v>0.45722122723120001</v>
      </c>
      <c r="T10" s="15">
        <v>0.40935259029319998</v>
      </c>
      <c r="U10" s="15">
        <v>0.4060655651681</v>
      </c>
      <c r="V10" s="15">
        <v>0</v>
      </c>
      <c r="W10" s="15">
        <v>0.44853970624869999</v>
      </c>
      <c r="X10" s="15">
        <v>0.28991702438119998</v>
      </c>
      <c r="Y10" s="15">
        <v>0.35330270192079999</v>
      </c>
      <c r="Z10" s="15">
        <v>0.37449243690489997</v>
      </c>
      <c r="AA10" s="15">
        <v>0.69100074007809997</v>
      </c>
      <c r="AB10" s="15">
        <v>0.3690674672782</v>
      </c>
    </row>
    <row r="11" spans="2:28" ht="29" x14ac:dyDescent="0.35">
      <c r="B11" s="7" t="s">
        <v>207</v>
      </c>
      <c r="C11" s="15">
        <v>0.56655129123540005</v>
      </c>
      <c r="D11" s="15">
        <v>0.4395794900294</v>
      </c>
      <c r="E11" s="15">
        <v>0.4360841206644</v>
      </c>
      <c r="F11" s="15">
        <v>0.62270949925420005</v>
      </c>
      <c r="G11" s="15">
        <v>0.61253869654719995</v>
      </c>
      <c r="I11" s="15">
        <v>0.56115765968359999</v>
      </c>
      <c r="J11" s="15">
        <v>0.48160044894069998</v>
      </c>
      <c r="K11" s="15">
        <v>0.63834472445339996</v>
      </c>
      <c r="L11" s="15">
        <v>0.63049147277549999</v>
      </c>
      <c r="M11" s="15">
        <v>0.51244391653459997</v>
      </c>
      <c r="N11" s="15">
        <v>0.54926863168640006</v>
      </c>
      <c r="O11" s="15">
        <v>0.54148618589609998</v>
      </c>
      <c r="Q11" s="15">
        <v>0.48402656267139998</v>
      </c>
      <c r="R11" s="15">
        <v>0.51902952809759995</v>
      </c>
      <c r="S11" s="15">
        <v>0.62871850440730004</v>
      </c>
      <c r="T11" s="15">
        <v>0.63675355177670001</v>
      </c>
      <c r="U11" s="15">
        <v>0.4940930888201</v>
      </c>
      <c r="V11" s="15">
        <v>0.26733976290889999</v>
      </c>
      <c r="W11" s="15">
        <v>0.31879888856810001</v>
      </c>
      <c r="X11" s="15">
        <v>0.75050794643990004</v>
      </c>
      <c r="Y11" s="15">
        <v>0.50006612534140005</v>
      </c>
      <c r="Z11" s="15">
        <v>0.87471802050269998</v>
      </c>
      <c r="AA11" s="15">
        <v>0.66044541392470002</v>
      </c>
      <c r="AB11" s="15">
        <v>0.42154664288030003</v>
      </c>
    </row>
    <row r="12" spans="2:28" x14ac:dyDescent="0.35">
      <c r="B12" s="7" t="s">
        <v>208</v>
      </c>
      <c r="C12" s="15">
        <v>0.42181094581520001</v>
      </c>
      <c r="D12" s="15">
        <v>0.43899248264910001</v>
      </c>
      <c r="E12" s="15">
        <v>0.24126903685859999</v>
      </c>
      <c r="F12" s="15">
        <v>0.50839858016420003</v>
      </c>
      <c r="G12" s="15">
        <v>0.4453982575471</v>
      </c>
      <c r="I12" s="15">
        <v>0.44794487871720001</v>
      </c>
      <c r="J12" s="15">
        <v>0.40346251222410001</v>
      </c>
      <c r="K12" s="15">
        <v>0.52942506601189998</v>
      </c>
      <c r="L12" s="15">
        <v>0.44015532026800003</v>
      </c>
      <c r="M12" s="15">
        <v>0.40142991062389999</v>
      </c>
      <c r="N12" s="15">
        <v>0.44533859467039999</v>
      </c>
      <c r="O12" s="15">
        <v>0.32288156189299999</v>
      </c>
      <c r="Q12" s="15">
        <v>0.3189327612899</v>
      </c>
      <c r="R12" s="15">
        <v>0.40366026624509999</v>
      </c>
      <c r="S12" s="15">
        <v>0.50450054590490001</v>
      </c>
      <c r="T12" s="15">
        <v>0.43143080761910002</v>
      </c>
      <c r="U12" s="15">
        <v>0.43610215102439998</v>
      </c>
      <c r="V12" s="15">
        <v>0.26733976290889999</v>
      </c>
      <c r="W12" s="15">
        <v>0.18830435601109999</v>
      </c>
      <c r="X12" s="15">
        <v>0.34063274597359999</v>
      </c>
      <c r="Y12" s="15">
        <v>0.35330270192079999</v>
      </c>
      <c r="Z12" s="15">
        <v>0.87516918769840002</v>
      </c>
      <c r="AA12" s="15">
        <v>0.53207178773079999</v>
      </c>
      <c r="AB12" s="15">
        <v>0.50872933212500004</v>
      </c>
    </row>
    <row r="13" spans="2:28" ht="29" x14ac:dyDescent="0.35">
      <c r="B13" s="7" t="s">
        <v>209</v>
      </c>
      <c r="C13" s="15">
        <v>0.53294967218849998</v>
      </c>
      <c r="D13" s="15">
        <v>0.36183587559989999</v>
      </c>
      <c r="E13" s="15">
        <v>0.44760765779930001</v>
      </c>
      <c r="F13" s="15">
        <v>0.51865891234439998</v>
      </c>
      <c r="G13" s="15">
        <v>0.59668911567810001</v>
      </c>
      <c r="I13" s="15">
        <v>0.40966731180100002</v>
      </c>
      <c r="J13" s="15">
        <v>0.6166420635405</v>
      </c>
      <c r="K13" s="15">
        <v>0.58834116946689996</v>
      </c>
      <c r="L13" s="15">
        <v>0.65115669904139994</v>
      </c>
      <c r="M13" s="15">
        <v>0.37067099695389999</v>
      </c>
      <c r="N13" s="15">
        <v>0.49361805324090002</v>
      </c>
      <c r="O13" s="15">
        <v>0.50134399652710004</v>
      </c>
      <c r="Q13" s="15">
        <v>0.4505399544648</v>
      </c>
      <c r="R13" s="15">
        <v>0.58384719194199997</v>
      </c>
      <c r="S13" s="15">
        <v>0.62420539787609997</v>
      </c>
      <c r="T13" s="15">
        <v>0.43118437370070001</v>
      </c>
      <c r="U13" s="15">
        <v>0.54484668385970003</v>
      </c>
      <c r="V13" s="15">
        <v>0.46532047418220002</v>
      </c>
      <c r="W13" s="15">
        <v>0.52185402344109999</v>
      </c>
      <c r="X13" s="15">
        <v>0.44089201382859999</v>
      </c>
      <c r="Y13" s="15">
        <v>0.69487291194419998</v>
      </c>
      <c r="Z13" s="15">
        <v>0.49977441640219999</v>
      </c>
      <c r="AA13" s="15">
        <v>0.47898804225039998</v>
      </c>
      <c r="AB13" s="15">
        <v>0.38555087753139999</v>
      </c>
    </row>
    <row r="14" spans="2:28" x14ac:dyDescent="0.35">
      <c r="B14" s="7" t="s">
        <v>210</v>
      </c>
      <c r="C14" s="15">
        <v>5.2735025595350002E-3</v>
      </c>
      <c r="D14" s="15">
        <v>0</v>
      </c>
      <c r="E14" s="15">
        <v>0</v>
      </c>
      <c r="F14" s="15">
        <v>0</v>
      </c>
      <c r="G14" s="15">
        <v>9.6283659686939999E-3</v>
      </c>
      <c r="I14" s="15">
        <v>0</v>
      </c>
      <c r="J14" s="15">
        <v>0</v>
      </c>
      <c r="K14" s="15">
        <v>0</v>
      </c>
      <c r="L14" s="15">
        <v>2.6808797063120001E-2</v>
      </c>
      <c r="M14" s="15">
        <v>0</v>
      </c>
      <c r="N14" s="15">
        <v>0</v>
      </c>
      <c r="O14" s="15">
        <v>7.4391617908070003E-3</v>
      </c>
      <c r="Q14" s="15">
        <v>0</v>
      </c>
      <c r="R14" s="15">
        <v>3.9016325182330003E-2</v>
      </c>
      <c r="S14" s="15">
        <v>0</v>
      </c>
      <c r="T14" s="15">
        <v>0</v>
      </c>
      <c r="U14" s="15">
        <v>0</v>
      </c>
      <c r="V14" s="15">
        <v>0</v>
      </c>
      <c r="W14" s="15">
        <v>0</v>
      </c>
      <c r="X14" s="15">
        <v>0</v>
      </c>
      <c r="Y14" s="15">
        <v>0</v>
      </c>
      <c r="Z14" s="15">
        <v>0</v>
      </c>
      <c r="AA14" s="15">
        <v>3.1929960801049997E-2</v>
      </c>
      <c r="AB14" s="15">
        <v>0</v>
      </c>
    </row>
    <row r="15" spans="2:28" x14ac:dyDescent="0.35">
      <c r="B15" s="16" t="s">
        <v>61</v>
      </c>
      <c r="C15" s="17">
        <v>1.010675346849E-2</v>
      </c>
      <c r="D15" s="17">
        <v>0</v>
      </c>
      <c r="E15" s="17">
        <v>3.4319653864949999E-2</v>
      </c>
      <c r="F15" s="17">
        <v>0</v>
      </c>
      <c r="G15" s="17">
        <v>7.9532018897519995E-3</v>
      </c>
      <c r="H15" s="13"/>
      <c r="I15" s="17">
        <v>8.8850188824929996E-2</v>
      </c>
      <c r="J15" s="17">
        <v>0</v>
      </c>
      <c r="K15" s="17">
        <v>1.996609194796E-2</v>
      </c>
      <c r="L15" s="17">
        <v>0</v>
      </c>
      <c r="M15" s="17">
        <v>0</v>
      </c>
      <c r="N15" s="17">
        <v>0</v>
      </c>
      <c r="O15" s="17">
        <v>0</v>
      </c>
      <c r="P15" s="13"/>
      <c r="Q15" s="17">
        <v>0</v>
      </c>
      <c r="R15" s="17">
        <v>0</v>
      </c>
      <c r="S15" s="17">
        <v>0</v>
      </c>
      <c r="T15" s="17">
        <v>0</v>
      </c>
      <c r="U15" s="17">
        <v>0</v>
      </c>
      <c r="V15" s="17">
        <v>0</v>
      </c>
      <c r="W15" s="17">
        <v>0</v>
      </c>
      <c r="X15" s="17">
        <v>6.974933800324E-2</v>
      </c>
      <c r="Y15" s="17">
        <v>0</v>
      </c>
      <c r="Z15" s="17">
        <v>0</v>
      </c>
      <c r="AA15" s="17">
        <v>0</v>
      </c>
      <c r="AB15" s="17">
        <v>0</v>
      </c>
    </row>
    <row r="16" spans="2:28" x14ac:dyDescent="0.35">
      <c r="B16" s="18" t="s">
        <v>260</v>
      </c>
    </row>
    <row r="17" spans="2:2" x14ac:dyDescent="0.35">
      <c r="B17" s="6"/>
    </row>
    <row r="18" spans="2:2" x14ac:dyDescent="0.35">
      <c r="B18" s="6"/>
    </row>
    <row r="20" spans="2:2" x14ac:dyDescent="0.35">
      <c r="B20"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AB20"/>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211</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125</v>
      </c>
      <c r="D7" s="11">
        <v>15</v>
      </c>
      <c r="E7" s="11">
        <v>25</v>
      </c>
      <c r="F7" s="11">
        <v>23</v>
      </c>
      <c r="G7" s="11">
        <v>62</v>
      </c>
      <c r="H7" s="8"/>
      <c r="I7" s="11">
        <v>12</v>
      </c>
      <c r="J7" s="11">
        <v>14</v>
      </c>
      <c r="K7" s="11">
        <v>27</v>
      </c>
      <c r="L7" s="11">
        <v>11</v>
      </c>
      <c r="M7" s="11">
        <v>9</v>
      </c>
      <c r="N7" s="11">
        <v>11</v>
      </c>
      <c r="O7" s="11">
        <v>41</v>
      </c>
      <c r="P7" s="8"/>
      <c r="Q7" s="11">
        <v>5</v>
      </c>
      <c r="R7" s="11">
        <v>11</v>
      </c>
      <c r="S7" s="11">
        <v>19</v>
      </c>
      <c r="T7" s="11">
        <v>7</v>
      </c>
      <c r="U7" s="11">
        <v>17</v>
      </c>
      <c r="V7" s="11">
        <v>1</v>
      </c>
      <c r="W7" s="11">
        <v>9</v>
      </c>
      <c r="X7" s="11">
        <v>12</v>
      </c>
      <c r="Y7" s="11">
        <v>13</v>
      </c>
      <c r="Z7" s="11">
        <v>4</v>
      </c>
      <c r="AA7" s="11">
        <v>19</v>
      </c>
      <c r="AB7" s="11">
        <v>8</v>
      </c>
    </row>
    <row r="8" spans="2:28" ht="14.5" customHeight="1" x14ac:dyDescent="0.35">
      <c r="B8" s="12" t="s">
        <v>43</v>
      </c>
      <c r="C8" s="12">
        <v>125</v>
      </c>
      <c r="D8" s="12">
        <v>15</v>
      </c>
      <c r="E8" s="12">
        <v>25</v>
      </c>
      <c r="F8" s="12">
        <v>23</v>
      </c>
      <c r="G8" s="12">
        <v>62</v>
      </c>
      <c r="H8" s="13"/>
      <c r="I8" s="12">
        <v>12</v>
      </c>
      <c r="J8" s="12">
        <v>14</v>
      </c>
      <c r="K8" s="12">
        <v>27</v>
      </c>
      <c r="L8" s="12">
        <v>11</v>
      </c>
      <c r="M8" s="12">
        <v>9</v>
      </c>
      <c r="N8" s="12">
        <v>11</v>
      </c>
      <c r="O8" s="12">
        <v>41</v>
      </c>
      <c r="P8" s="13"/>
      <c r="Q8" s="12">
        <v>5</v>
      </c>
      <c r="R8" s="12">
        <v>11</v>
      </c>
      <c r="S8" s="12">
        <v>19</v>
      </c>
      <c r="T8" s="12">
        <v>7</v>
      </c>
      <c r="U8" s="12">
        <v>17</v>
      </c>
      <c r="V8" s="12">
        <v>1</v>
      </c>
      <c r="W8" s="12">
        <v>9</v>
      </c>
      <c r="X8" s="12">
        <v>12</v>
      </c>
      <c r="Y8" s="12">
        <v>13</v>
      </c>
      <c r="Z8" s="12">
        <v>4</v>
      </c>
      <c r="AA8" s="12">
        <v>19</v>
      </c>
      <c r="AB8" s="12">
        <v>8</v>
      </c>
    </row>
    <row r="9" spans="2:28" x14ac:dyDescent="0.35">
      <c r="B9" s="7" t="s">
        <v>212</v>
      </c>
      <c r="C9" s="15">
        <v>0.4517177641915</v>
      </c>
      <c r="D9" s="15">
        <v>0.2147586908735</v>
      </c>
      <c r="E9" s="15">
        <v>0.44851866737029999</v>
      </c>
      <c r="F9" s="15">
        <v>0.39148859635909999</v>
      </c>
      <c r="G9" s="15">
        <v>0.5448404698996</v>
      </c>
      <c r="I9" s="15">
        <v>0.48549358243829999</v>
      </c>
      <c r="J9" s="15">
        <v>0.38571553557720001</v>
      </c>
      <c r="K9" s="15">
        <v>0.55904491820799995</v>
      </c>
      <c r="L9" s="15">
        <v>0.64796182089849996</v>
      </c>
      <c r="M9" s="15">
        <v>0.18960970065579999</v>
      </c>
      <c r="N9" s="15">
        <v>0.4829417947272</v>
      </c>
      <c r="O9" s="15">
        <v>0.3918768763021</v>
      </c>
      <c r="Q9" s="15">
        <v>0.80014446475150003</v>
      </c>
      <c r="R9" s="15">
        <v>0.3706289468533</v>
      </c>
      <c r="S9" s="15">
        <v>0.58977674448450002</v>
      </c>
      <c r="T9" s="15">
        <v>0.87907193899890002</v>
      </c>
      <c r="U9" s="15">
        <v>0.51877765679069998</v>
      </c>
      <c r="V9" s="15">
        <v>1</v>
      </c>
      <c r="W9" s="15">
        <v>0.2193469636324</v>
      </c>
      <c r="X9" s="15">
        <v>0.41368839914970001</v>
      </c>
      <c r="Y9" s="15">
        <v>0.2048958503578</v>
      </c>
      <c r="Z9" s="15">
        <v>0.5</v>
      </c>
      <c r="AA9" s="15">
        <v>0.30803886866239999</v>
      </c>
      <c r="AB9" s="15">
        <v>0.46214579103120002</v>
      </c>
    </row>
    <row r="10" spans="2:28" x14ac:dyDescent="0.35">
      <c r="B10" s="7" t="s">
        <v>213</v>
      </c>
      <c r="C10" s="15">
        <v>0.59359072373770005</v>
      </c>
      <c r="D10" s="15">
        <v>0.20732483123010001</v>
      </c>
      <c r="E10" s="15">
        <v>0.55706040971030002</v>
      </c>
      <c r="F10" s="15">
        <v>0.69657966163910001</v>
      </c>
      <c r="G10" s="15">
        <v>0.68968415343059997</v>
      </c>
      <c r="I10" s="15">
        <v>0.1671329594782</v>
      </c>
      <c r="J10" s="15">
        <v>0.35342649147639998</v>
      </c>
      <c r="K10" s="15">
        <v>0.85000256204710001</v>
      </c>
      <c r="L10" s="15">
        <v>0.60411831852380005</v>
      </c>
      <c r="M10" s="15">
        <v>0.70589831144869997</v>
      </c>
      <c r="N10" s="15">
        <v>0.50462878424330004</v>
      </c>
      <c r="O10" s="15">
        <v>0.64533290895359996</v>
      </c>
      <c r="Q10" s="15">
        <v>0.60028892950290003</v>
      </c>
      <c r="R10" s="15">
        <v>0.62809365818700003</v>
      </c>
      <c r="S10" s="15">
        <v>0.59031041126579997</v>
      </c>
      <c r="T10" s="15">
        <v>0.68005879889800003</v>
      </c>
      <c r="U10" s="15">
        <v>0.46280041832180002</v>
      </c>
      <c r="V10" s="15">
        <v>1</v>
      </c>
      <c r="W10" s="15">
        <v>0.53122921304640003</v>
      </c>
      <c r="X10" s="15">
        <v>0.61050199089580004</v>
      </c>
      <c r="Y10" s="15">
        <v>0.65891797921920003</v>
      </c>
      <c r="Z10" s="15">
        <v>0.71549981968450005</v>
      </c>
      <c r="AA10" s="15">
        <v>0.49255581297470002</v>
      </c>
      <c r="AB10" s="15">
        <v>0.65339065672660002</v>
      </c>
    </row>
    <row r="11" spans="2:28" x14ac:dyDescent="0.35">
      <c r="B11" s="7" t="s">
        <v>214</v>
      </c>
      <c r="C11" s="15">
        <v>0.39672146037380002</v>
      </c>
      <c r="D11" s="15">
        <v>0.50070748084189998</v>
      </c>
      <c r="E11" s="15">
        <v>0.50119417824989998</v>
      </c>
      <c r="F11" s="15">
        <v>0.2121776458447</v>
      </c>
      <c r="G11" s="15">
        <v>0.37983421804759998</v>
      </c>
      <c r="I11" s="15">
        <v>6.9794273922440003E-2</v>
      </c>
      <c r="J11" s="15">
        <v>0.48821854659429997</v>
      </c>
      <c r="K11" s="15">
        <v>0.32818577187620002</v>
      </c>
      <c r="L11" s="15">
        <v>0.32622542428720003</v>
      </c>
      <c r="M11" s="15">
        <v>0.65407240134099998</v>
      </c>
      <c r="N11" s="15">
        <v>0.67034718373619995</v>
      </c>
      <c r="O11" s="15">
        <v>0.41341542445329998</v>
      </c>
      <c r="Q11" s="15">
        <v>0.80014446475150003</v>
      </c>
      <c r="R11" s="15">
        <v>0.3706289468533</v>
      </c>
      <c r="S11" s="15">
        <v>0.37714123144119999</v>
      </c>
      <c r="T11" s="15">
        <v>0.43863816470009998</v>
      </c>
      <c r="U11" s="15">
        <v>0.3876650419812</v>
      </c>
      <c r="V11" s="15">
        <v>0</v>
      </c>
      <c r="W11" s="15">
        <v>0.437294083138</v>
      </c>
      <c r="X11" s="15">
        <v>0.17126512716440001</v>
      </c>
      <c r="Y11" s="15">
        <v>0.24965038734190001</v>
      </c>
      <c r="Z11" s="15">
        <v>0.78450018031549995</v>
      </c>
      <c r="AA11" s="15">
        <v>0.41537023767469999</v>
      </c>
      <c r="AB11" s="15">
        <v>0.76892710448440005</v>
      </c>
    </row>
    <row r="12" spans="2:28" ht="29" x14ac:dyDescent="0.35">
      <c r="B12" s="7" t="s">
        <v>215</v>
      </c>
      <c r="C12" s="15">
        <v>0.42836243543160002</v>
      </c>
      <c r="D12" s="15">
        <v>0.39637951237989999</v>
      </c>
      <c r="E12" s="15">
        <v>0.46617126770630002</v>
      </c>
      <c r="F12" s="15">
        <v>0.57248437176370004</v>
      </c>
      <c r="G12" s="15">
        <v>0.36839257690600002</v>
      </c>
      <c r="I12" s="15">
        <v>0.36091788159889998</v>
      </c>
      <c r="J12" s="15">
        <v>0.30371328615339999</v>
      </c>
      <c r="K12" s="15">
        <v>0.57197930475839998</v>
      </c>
      <c r="L12" s="15">
        <v>0.38035062049379997</v>
      </c>
      <c r="M12" s="15">
        <v>0.45969899068070003</v>
      </c>
      <c r="N12" s="15">
        <v>0.3296528162638</v>
      </c>
      <c r="O12" s="15">
        <v>0.43144875207439998</v>
      </c>
      <c r="Q12" s="15">
        <v>0.39971107049709997</v>
      </c>
      <c r="R12" s="15">
        <v>0.31363397351639999</v>
      </c>
      <c r="S12" s="15">
        <v>0.50901712675160005</v>
      </c>
      <c r="T12" s="15">
        <v>0.28136097854719999</v>
      </c>
      <c r="U12" s="15">
        <v>0.4816240685198</v>
      </c>
      <c r="V12" s="15">
        <v>1</v>
      </c>
      <c r="W12" s="15">
        <v>0.125411833724</v>
      </c>
      <c r="X12" s="15">
        <v>0.51160939743930001</v>
      </c>
      <c r="Y12" s="15">
        <v>0.38572351207540001</v>
      </c>
      <c r="Z12" s="15">
        <v>0.71549981968450005</v>
      </c>
      <c r="AA12" s="15">
        <v>0.26177908732510002</v>
      </c>
      <c r="AB12" s="15">
        <v>0.49913912389330001</v>
      </c>
    </row>
    <row r="13" spans="2:28" x14ac:dyDescent="0.35">
      <c r="B13" s="7" t="s">
        <v>216</v>
      </c>
      <c r="C13" s="15">
        <v>0.39952158401229998</v>
      </c>
      <c r="D13" s="15">
        <v>0.17394259513509999</v>
      </c>
      <c r="E13" s="15">
        <v>0.39820319804859999</v>
      </c>
      <c r="F13" s="15">
        <v>0.50341051302549999</v>
      </c>
      <c r="G13" s="15">
        <v>0.430370925608</v>
      </c>
      <c r="I13" s="15">
        <v>0.3276835722825</v>
      </c>
      <c r="J13" s="15">
        <v>0.52897441832619996</v>
      </c>
      <c r="K13" s="15">
        <v>0.39131480518400003</v>
      </c>
      <c r="L13" s="15">
        <v>0.46981861931050001</v>
      </c>
      <c r="M13" s="15">
        <v>0.31412781022019998</v>
      </c>
      <c r="N13" s="15">
        <v>0.37341937985570001</v>
      </c>
      <c r="O13" s="15">
        <v>0.39127086345720002</v>
      </c>
      <c r="Q13" s="15">
        <v>0.1998555352485</v>
      </c>
      <c r="R13" s="15">
        <v>0.45634724876130001</v>
      </c>
      <c r="S13" s="15">
        <v>0.41004536658840002</v>
      </c>
      <c r="T13" s="15">
        <v>0.2409851463937</v>
      </c>
      <c r="U13" s="15">
        <v>0.480795868721</v>
      </c>
      <c r="V13" s="15">
        <v>0</v>
      </c>
      <c r="W13" s="15">
        <v>0.3132820935408</v>
      </c>
      <c r="X13" s="15">
        <v>0.31712547539629998</v>
      </c>
      <c r="Y13" s="15">
        <v>0.54520691542940003</v>
      </c>
      <c r="Z13" s="15">
        <v>0.5</v>
      </c>
      <c r="AA13" s="15">
        <v>0.35429864999970001</v>
      </c>
      <c r="AB13" s="15">
        <v>0.46214579103120002</v>
      </c>
    </row>
    <row r="14" spans="2:28" x14ac:dyDescent="0.35">
      <c r="B14" s="7" t="s">
        <v>210</v>
      </c>
      <c r="C14" s="15">
        <v>2.2987041846050001E-2</v>
      </c>
      <c r="D14" s="15">
        <v>0.1188702037119</v>
      </c>
      <c r="E14" s="15">
        <v>2.8431735499769999E-2</v>
      </c>
      <c r="F14" s="15">
        <v>0</v>
      </c>
      <c r="G14" s="15">
        <v>0</v>
      </c>
      <c r="I14" s="15">
        <v>0</v>
      </c>
      <c r="J14" s="15">
        <v>5.9558038697949997E-2</v>
      </c>
      <c r="K14" s="15">
        <v>0</v>
      </c>
      <c r="L14" s="15">
        <v>0</v>
      </c>
      <c r="M14" s="15">
        <v>0</v>
      </c>
      <c r="N14" s="15">
        <v>0</v>
      </c>
      <c r="O14" s="15">
        <v>4.9875114076130003E-2</v>
      </c>
      <c r="Q14" s="15">
        <v>0</v>
      </c>
      <c r="R14" s="15">
        <v>0.1144416304793</v>
      </c>
      <c r="S14" s="15">
        <v>0</v>
      </c>
      <c r="T14" s="15">
        <v>0.1608684053503</v>
      </c>
      <c r="U14" s="15">
        <v>0</v>
      </c>
      <c r="V14" s="15">
        <v>0</v>
      </c>
      <c r="W14" s="15">
        <v>0</v>
      </c>
      <c r="X14" s="15">
        <v>0</v>
      </c>
      <c r="Y14" s="15">
        <v>0</v>
      </c>
      <c r="Z14" s="15">
        <v>0</v>
      </c>
      <c r="AA14" s="15">
        <v>6.107158767504E-2</v>
      </c>
      <c r="AB14" s="15">
        <v>0</v>
      </c>
    </row>
    <row r="15" spans="2:28" x14ac:dyDescent="0.35">
      <c r="B15" s="16" t="s">
        <v>217</v>
      </c>
      <c r="C15" s="17">
        <v>1.7948587351389999E-2</v>
      </c>
      <c r="D15" s="17">
        <v>7.1134125424680006E-2</v>
      </c>
      <c r="E15" s="17">
        <v>0</v>
      </c>
      <c r="F15" s="17">
        <v>0</v>
      </c>
      <c r="G15" s="17">
        <v>1.731813284263E-2</v>
      </c>
      <c r="H15" s="13"/>
      <c r="I15" s="17">
        <v>7.4582457480690006E-2</v>
      </c>
      <c r="J15" s="17">
        <v>0</v>
      </c>
      <c r="K15" s="17">
        <v>0</v>
      </c>
      <c r="L15" s="17">
        <v>0</v>
      </c>
      <c r="M15" s="17">
        <v>0</v>
      </c>
      <c r="N15" s="17">
        <v>0</v>
      </c>
      <c r="O15" s="17">
        <v>2.9846189452659998E-2</v>
      </c>
      <c r="P15" s="13"/>
      <c r="Q15" s="17">
        <v>0</v>
      </c>
      <c r="R15" s="17">
        <v>8.5718301908079997E-2</v>
      </c>
      <c r="S15" s="17">
        <v>0</v>
      </c>
      <c r="T15" s="17">
        <v>0</v>
      </c>
      <c r="U15" s="17">
        <v>0</v>
      </c>
      <c r="V15" s="17">
        <v>0</v>
      </c>
      <c r="W15" s="17">
        <v>0</v>
      </c>
      <c r="X15" s="17">
        <v>0</v>
      </c>
      <c r="Y15" s="17">
        <v>9.1184786568019996E-2</v>
      </c>
      <c r="Z15" s="17">
        <v>0</v>
      </c>
      <c r="AA15" s="17">
        <v>0</v>
      </c>
      <c r="AB15" s="17">
        <v>0</v>
      </c>
    </row>
    <row r="16" spans="2:28" x14ac:dyDescent="0.35">
      <c r="B16" s="18" t="s">
        <v>261</v>
      </c>
    </row>
    <row r="17" spans="2:2" x14ac:dyDescent="0.35">
      <c r="B17" s="6"/>
    </row>
    <row r="18" spans="2:2" x14ac:dyDescent="0.35">
      <c r="B18" s="6"/>
    </row>
    <row r="20" spans="2:2" x14ac:dyDescent="0.35">
      <c r="B20"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AB25"/>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218</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541</v>
      </c>
      <c r="D7" s="11">
        <v>88</v>
      </c>
      <c r="E7" s="11">
        <v>83</v>
      </c>
      <c r="F7" s="11">
        <v>93</v>
      </c>
      <c r="G7" s="11">
        <v>277</v>
      </c>
      <c r="H7" s="8"/>
      <c r="I7" s="11">
        <v>45</v>
      </c>
      <c r="J7" s="11">
        <v>55</v>
      </c>
      <c r="K7" s="11">
        <v>108</v>
      </c>
      <c r="L7" s="11">
        <v>59</v>
      </c>
      <c r="M7" s="11">
        <v>47</v>
      </c>
      <c r="N7" s="11">
        <v>57</v>
      </c>
      <c r="O7" s="11">
        <v>170</v>
      </c>
      <c r="P7" s="8"/>
      <c r="Q7" s="11">
        <v>40</v>
      </c>
      <c r="R7" s="11">
        <v>49</v>
      </c>
      <c r="S7" s="11">
        <v>108</v>
      </c>
      <c r="T7" s="11">
        <v>24</v>
      </c>
      <c r="U7" s="11">
        <v>55</v>
      </c>
      <c r="V7" s="11">
        <v>5</v>
      </c>
      <c r="W7" s="11">
        <v>43</v>
      </c>
      <c r="X7" s="11">
        <v>55</v>
      </c>
      <c r="Y7" s="11">
        <v>46</v>
      </c>
      <c r="Z7" s="11">
        <v>19</v>
      </c>
      <c r="AA7" s="11">
        <v>63</v>
      </c>
      <c r="AB7" s="11">
        <v>34</v>
      </c>
    </row>
    <row r="8" spans="2:28" ht="14.5" customHeight="1" x14ac:dyDescent="0.35">
      <c r="B8" s="12" t="s">
        <v>43</v>
      </c>
      <c r="C8" s="12">
        <v>541</v>
      </c>
      <c r="D8" s="12">
        <v>88</v>
      </c>
      <c r="E8" s="12">
        <v>83</v>
      </c>
      <c r="F8" s="12">
        <v>93</v>
      </c>
      <c r="G8" s="12">
        <v>277</v>
      </c>
      <c r="H8" s="13"/>
      <c r="I8" s="12">
        <v>45</v>
      </c>
      <c r="J8" s="12">
        <v>55</v>
      </c>
      <c r="K8" s="12">
        <v>108</v>
      </c>
      <c r="L8" s="12">
        <v>59</v>
      </c>
      <c r="M8" s="12">
        <v>47</v>
      </c>
      <c r="N8" s="12">
        <v>57</v>
      </c>
      <c r="O8" s="12">
        <v>170</v>
      </c>
      <c r="P8" s="13"/>
      <c r="Q8" s="12">
        <v>40</v>
      </c>
      <c r="R8" s="12">
        <v>49</v>
      </c>
      <c r="S8" s="12">
        <v>108</v>
      </c>
      <c r="T8" s="12">
        <v>24</v>
      </c>
      <c r="U8" s="12">
        <v>55</v>
      </c>
      <c r="V8" s="12">
        <v>5</v>
      </c>
      <c r="W8" s="12">
        <v>43</v>
      </c>
      <c r="X8" s="12">
        <v>55</v>
      </c>
      <c r="Y8" s="12">
        <v>46</v>
      </c>
      <c r="Z8" s="12">
        <v>19</v>
      </c>
      <c r="AA8" s="12">
        <v>63</v>
      </c>
      <c r="AB8" s="12">
        <v>34</v>
      </c>
    </row>
    <row r="9" spans="2:28" ht="43.5" x14ac:dyDescent="0.35">
      <c r="B9" s="7" t="s">
        <v>219</v>
      </c>
      <c r="C9" s="15">
        <v>0.35052549541740002</v>
      </c>
      <c r="D9" s="15">
        <v>0.18602258884030001</v>
      </c>
      <c r="E9" s="15">
        <v>0.3467952377595</v>
      </c>
      <c r="F9" s="15">
        <v>0.35323305753470002</v>
      </c>
      <c r="G9" s="15">
        <v>0.4195968205244</v>
      </c>
      <c r="I9" s="15">
        <v>0.2625958726566</v>
      </c>
      <c r="J9" s="15">
        <v>0.29034133793709999</v>
      </c>
      <c r="K9" s="15">
        <v>0.43382005311369998</v>
      </c>
      <c r="L9" s="15">
        <v>0.40527701480520001</v>
      </c>
      <c r="M9" s="15">
        <v>0.2105748257841</v>
      </c>
      <c r="N9" s="15">
        <v>0.31049873444949999</v>
      </c>
      <c r="O9" s="15">
        <v>0.37767506445179999</v>
      </c>
      <c r="Q9" s="15">
        <v>0.20634323315479999</v>
      </c>
      <c r="R9" s="15">
        <v>0.25572861415749998</v>
      </c>
      <c r="S9" s="15">
        <v>0.4520868607156</v>
      </c>
      <c r="T9" s="15">
        <v>0.28368675057300002</v>
      </c>
      <c r="U9" s="15">
        <v>0.366412723775</v>
      </c>
      <c r="V9" s="15">
        <v>0.4429905909422</v>
      </c>
      <c r="W9" s="15">
        <v>0.26031058479699998</v>
      </c>
      <c r="X9" s="15">
        <v>0.37867023070189998</v>
      </c>
      <c r="Y9" s="15">
        <v>0.35984712939239999</v>
      </c>
      <c r="Z9" s="15">
        <v>0.4209422136123</v>
      </c>
      <c r="AA9" s="15">
        <v>0.31711093389259998</v>
      </c>
      <c r="AB9" s="15">
        <v>0.33340929223479998</v>
      </c>
    </row>
    <row r="10" spans="2:28" ht="29" x14ac:dyDescent="0.35">
      <c r="B10" s="7" t="s">
        <v>220</v>
      </c>
      <c r="C10" s="15">
        <v>0.32682621146719998</v>
      </c>
      <c r="D10" s="15">
        <v>0.37088402447199997</v>
      </c>
      <c r="E10" s="15">
        <v>0.36671981648480001</v>
      </c>
      <c r="F10" s="15">
        <v>0.33569047305749999</v>
      </c>
      <c r="G10" s="15">
        <v>0.28970170972179998</v>
      </c>
      <c r="I10" s="15">
        <v>0.4075669485881</v>
      </c>
      <c r="J10" s="15">
        <v>0.17099620726299999</v>
      </c>
      <c r="K10" s="15">
        <v>0.38510943623810001</v>
      </c>
      <c r="L10" s="15">
        <v>0.32942329323750003</v>
      </c>
      <c r="M10" s="15">
        <v>0.33415609483390002</v>
      </c>
      <c r="N10" s="15">
        <v>0.23602435742809999</v>
      </c>
      <c r="O10" s="15">
        <v>0.3412009411386</v>
      </c>
      <c r="Q10" s="15">
        <v>0.25193981102680002</v>
      </c>
      <c r="R10" s="15">
        <v>0.26813732774569998</v>
      </c>
      <c r="S10" s="15">
        <v>0.32657932064619999</v>
      </c>
      <c r="T10" s="15">
        <v>0.30813320477329997</v>
      </c>
      <c r="U10" s="15">
        <v>0.33315414885310002</v>
      </c>
      <c r="V10" s="15">
        <v>0.38957241432299999</v>
      </c>
      <c r="W10" s="15">
        <v>0.31301268107800001</v>
      </c>
      <c r="X10" s="15">
        <v>0.40037113125689999</v>
      </c>
      <c r="Y10" s="15">
        <v>0.33273572713400001</v>
      </c>
      <c r="Z10" s="15">
        <v>0.39043126785440002</v>
      </c>
      <c r="AA10" s="15">
        <v>0.32262538437940003</v>
      </c>
      <c r="AB10" s="15">
        <v>0.27894271657870001</v>
      </c>
    </row>
    <row r="11" spans="2:28" ht="29" x14ac:dyDescent="0.35">
      <c r="B11" s="7" t="s">
        <v>221</v>
      </c>
      <c r="C11" s="15">
        <v>0.34694600940010001</v>
      </c>
      <c r="D11" s="15">
        <v>0.26291762703159999</v>
      </c>
      <c r="E11" s="15">
        <v>0.23058854820479999</v>
      </c>
      <c r="F11" s="15">
        <v>0.36948697966229999</v>
      </c>
      <c r="G11" s="15">
        <v>0.42058034654400001</v>
      </c>
      <c r="I11" s="15">
        <v>0.25260208450900001</v>
      </c>
      <c r="J11" s="15">
        <v>0.39383118683480001</v>
      </c>
      <c r="K11" s="15">
        <v>0.4716372136625</v>
      </c>
      <c r="L11" s="15">
        <v>0.34592220747910002</v>
      </c>
      <c r="M11" s="15">
        <v>0.37090729172589998</v>
      </c>
      <c r="N11" s="15">
        <v>0.26547250694820002</v>
      </c>
      <c r="O11" s="15">
        <v>0.30679720276170003</v>
      </c>
      <c r="Q11" s="15">
        <v>0.3588064967797</v>
      </c>
      <c r="R11" s="15">
        <v>0.2503350346705</v>
      </c>
      <c r="S11" s="15">
        <v>0.39935870343270002</v>
      </c>
      <c r="T11" s="15">
        <v>0.27209957336329998</v>
      </c>
      <c r="U11" s="15">
        <v>0.36706348505390002</v>
      </c>
      <c r="V11" s="15">
        <v>0.2227383960072</v>
      </c>
      <c r="W11" s="15">
        <v>0.35371533729429999</v>
      </c>
      <c r="X11" s="15">
        <v>0.3085123427634</v>
      </c>
      <c r="Y11" s="15">
        <v>0.42473255075389998</v>
      </c>
      <c r="Z11" s="15">
        <v>0.35984262959680002</v>
      </c>
      <c r="AA11" s="15">
        <v>0.3738354486396</v>
      </c>
      <c r="AB11" s="15">
        <v>0.31542074914430002</v>
      </c>
    </row>
    <row r="12" spans="2:28" ht="29" x14ac:dyDescent="0.35">
      <c r="B12" s="7" t="s">
        <v>222</v>
      </c>
      <c r="C12" s="15">
        <v>0.3332330446108</v>
      </c>
      <c r="D12" s="15">
        <v>0.20374821662920001</v>
      </c>
      <c r="E12" s="15">
        <v>0.31895461417999998</v>
      </c>
      <c r="F12" s="15">
        <v>0.28117906310000002</v>
      </c>
      <c r="G12" s="15">
        <v>0.41015870567770002</v>
      </c>
      <c r="I12" s="15">
        <v>0.16030264046949999</v>
      </c>
      <c r="J12" s="15">
        <v>0.4449118727079</v>
      </c>
      <c r="K12" s="15">
        <v>0.38075377670389998</v>
      </c>
      <c r="L12" s="15">
        <v>0.43047112657429998</v>
      </c>
      <c r="M12" s="15">
        <v>0.23671635185020001</v>
      </c>
      <c r="N12" s="15">
        <v>0.40679151097670002</v>
      </c>
      <c r="O12" s="15">
        <v>0.29352463607630003</v>
      </c>
      <c r="Q12" s="15">
        <v>0.30539559360590002</v>
      </c>
      <c r="R12" s="15">
        <v>0.30504616662849998</v>
      </c>
      <c r="S12" s="15">
        <v>0.36157323798390001</v>
      </c>
      <c r="T12" s="15">
        <v>0.25918417107359998</v>
      </c>
      <c r="U12" s="15">
        <v>0.36100116675119998</v>
      </c>
      <c r="V12" s="15">
        <v>0.2227383960072</v>
      </c>
      <c r="W12" s="15">
        <v>0.4396260469255</v>
      </c>
      <c r="X12" s="15">
        <v>0.27573255007429998</v>
      </c>
      <c r="Y12" s="15">
        <v>0.3724590947036</v>
      </c>
      <c r="Z12" s="15">
        <v>0.37400287173579999</v>
      </c>
      <c r="AA12" s="15">
        <v>0.37845235814490003</v>
      </c>
      <c r="AB12" s="15">
        <v>0.25224701016459999</v>
      </c>
    </row>
    <row r="13" spans="2:28" ht="29" x14ac:dyDescent="0.35">
      <c r="B13" s="7" t="s">
        <v>223</v>
      </c>
      <c r="C13" s="15">
        <v>0.43775728301150002</v>
      </c>
      <c r="D13" s="15">
        <v>0.37966148954180001</v>
      </c>
      <c r="E13" s="15">
        <v>0.39091160167569999</v>
      </c>
      <c r="F13" s="15">
        <v>0.41319002434489999</v>
      </c>
      <c r="G13" s="15">
        <v>0.48871798914269998</v>
      </c>
      <c r="I13" s="15">
        <v>0.3275049709981</v>
      </c>
      <c r="J13" s="15">
        <v>0.54626394235789999</v>
      </c>
      <c r="K13" s="15">
        <v>0.50569428565410002</v>
      </c>
      <c r="L13" s="15">
        <v>0.43508530887770003</v>
      </c>
      <c r="M13" s="15">
        <v>0.3858317540815</v>
      </c>
      <c r="N13" s="15">
        <v>0.5471414108714</v>
      </c>
      <c r="O13" s="15">
        <v>0.3791509939703</v>
      </c>
      <c r="Q13" s="15">
        <v>0.42761517350869999</v>
      </c>
      <c r="R13" s="15">
        <v>0.3480628378492</v>
      </c>
      <c r="S13" s="15">
        <v>0.52756946238540003</v>
      </c>
      <c r="T13" s="15">
        <v>0.56794254804230004</v>
      </c>
      <c r="U13" s="15">
        <v>0.38875516861330001</v>
      </c>
      <c r="V13" s="15">
        <v>0.38957241432299999</v>
      </c>
      <c r="W13" s="15">
        <v>0.33360976693420002</v>
      </c>
      <c r="X13" s="15">
        <v>0.48111173301740001</v>
      </c>
      <c r="Y13" s="15">
        <v>0.41173353575670002</v>
      </c>
      <c r="Z13" s="15">
        <v>0.40574317089540002</v>
      </c>
      <c r="AA13" s="15">
        <v>0.42973635270549998</v>
      </c>
      <c r="AB13" s="15">
        <v>0.43270267617079999</v>
      </c>
    </row>
    <row r="14" spans="2:28" ht="29" x14ac:dyDescent="0.35">
      <c r="B14" s="7" t="s">
        <v>224</v>
      </c>
      <c r="C14" s="15">
        <v>0.28543215741860001</v>
      </c>
      <c r="D14" s="15">
        <v>0.133394896953</v>
      </c>
      <c r="E14" s="15">
        <v>0.22700820288119999</v>
      </c>
      <c r="F14" s="15">
        <v>0.28957026538250003</v>
      </c>
      <c r="G14" s="15">
        <v>0.37053375249050002</v>
      </c>
      <c r="I14" s="15">
        <v>0.1018154516171</v>
      </c>
      <c r="J14" s="15">
        <v>0.23759734638050001</v>
      </c>
      <c r="K14" s="15">
        <v>0.46985719483670002</v>
      </c>
      <c r="L14" s="15">
        <v>0.282492580168</v>
      </c>
      <c r="M14" s="15">
        <v>0.12518435728319999</v>
      </c>
      <c r="N14" s="15">
        <v>0.27901372824830001</v>
      </c>
      <c r="O14" s="15">
        <v>0.2912431554198</v>
      </c>
      <c r="Q14" s="15">
        <v>0.229169062688</v>
      </c>
      <c r="R14" s="15">
        <v>0.28689653266620002</v>
      </c>
      <c r="S14" s="15">
        <v>0.3760061093589</v>
      </c>
      <c r="T14" s="15">
        <v>0.22210683803190001</v>
      </c>
      <c r="U14" s="15">
        <v>0.28896668434869999</v>
      </c>
      <c r="V14" s="15">
        <v>0</v>
      </c>
      <c r="W14" s="15">
        <v>0.2195747703241</v>
      </c>
      <c r="X14" s="15">
        <v>0.19505064176180001</v>
      </c>
      <c r="Y14" s="15">
        <v>0.30054995573519999</v>
      </c>
      <c r="Z14" s="15">
        <v>0.40557352134449998</v>
      </c>
      <c r="AA14" s="15">
        <v>0.32220722374650002</v>
      </c>
      <c r="AB14" s="15">
        <v>0.3339102386194</v>
      </c>
    </row>
    <row r="15" spans="2:28" ht="29" x14ac:dyDescent="0.35">
      <c r="B15" s="7" t="s">
        <v>225</v>
      </c>
      <c r="C15" s="15">
        <v>0.29463538905370001</v>
      </c>
      <c r="D15" s="15">
        <v>0.1374125301305</v>
      </c>
      <c r="E15" s="15">
        <v>0.26191447124509998</v>
      </c>
      <c r="F15" s="15">
        <v>0.3352946062837</v>
      </c>
      <c r="G15" s="15">
        <v>0.35952825371750002</v>
      </c>
      <c r="I15" s="15">
        <v>0.22294927741029999</v>
      </c>
      <c r="J15" s="15">
        <v>0.43966013298149997</v>
      </c>
      <c r="K15" s="15">
        <v>0.37110817568310001</v>
      </c>
      <c r="L15" s="15">
        <v>0.31148538631240003</v>
      </c>
      <c r="M15" s="15">
        <v>0.20626026814269999</v>
      </c>
      <c r="N15" s="15">
        <v>0.28264107043519998</v>
      </c>
      <c r="O15" s="15">
        <v>0.25186283941350002</v>
      </c>
      <c r="Q15" s="15">
        <v>0.26743058340359999</v>
      </c>
      <c r="R15" s="15">
        <v>0.26206538135730001</v>
      </c>
      <c r="S15" s="15">
        <v>0.38163115387770002</v>
      </c>
      <c r="T15" s="15">
        <v>0.35825994609299999</v>
      </c>
      <c r="U15" s="15">
        <v>0.27839971519040002</v>
      </c>
      <c r="V15" s="15">
        <v>0.38768918966979998</v>
      </c>
      <c r="W15" s="15">
        <v>0.20625451396069999</v>
      </c>
      <c r="X15" s="15">
        <v>0.19459350959810001</v>
      </c>
      <c r="Y15" s="15">
        <v>0.21549123458620001</v>
      </c>
      <c r="Z15" s="15">
        <v>0.28197535036089999</v>
      </c>
      <c r="AA15" s="15">
        <v>0.36009259891419998</v>
      </c>
      <c r="AB15" s="15">
        <v>0.42383268464360002</v>
      </c>
    </row>
    <row r="16" spans="2:28" ht="29" x14ac:dyDescent="0.35">
      <c r="B16" s="7" t="s">
        <v>226</v>
      </c>
      <c r="C16" s="15">
        <v>0.32700542387019998</v>
      </c>
      <c r="D16" s="15">
        <v>0.158179961486</v>
      </c>
      <c r="E16" s="15">
        <v>0.2982400118572</v>
      </c>
      <c r="F16" s="15">
        <v>0.43546868035940001</v>
      </c>
      <c r="G16" s="15">
        <v>0.372563195633</v>
      </c>
      <c r="I16" s="15">
        <v>0.25209079444589999</v>
      </c>
      <c r="J16" s="15">
        <v>0.40800529538579999</v>
      </c>
      <c r="K16" s="15">
        <v>0.34003082321509998</v>
      </c>
      <c r="L16" s="15">
        <v>0.46851146576710001</v>
      </c>
      <c r="M16" s="15">
        <v>0.23575073061490001</v>
      </c>
      <c r="N16" s="15">
        <v>0.28950186583949999</v>
      </c>
      <c r="O16" s="15">
        <v>0.30775219168669998</v>
      </c>
      <c r="Q16" s="15">
        <v>0.3059025775891</v>
      </c>
      <c r="R16" s="15">
        <v>0.25586102456319998</v>
      </c>
      <c r="S16" s="15">
        <v>0.39085391545929998</v>
      </c>
      <c r="T16" s="15">
        <v>0.40707497380430002</v>
      </c>
      <c r="U16" s="15">
        <v>0.40031462767249998</v>
      </c>
      <c r="V16" s="15">
        <v>0</v>
      </c>
      <c r="W16" s="15">
        <v>0.26649882058320001</v>
      </c>
      <c r="X16" s="15">
        <v>0.33502667237099998</v>
      </c>
      <c r="Y16" s="15">
        <v>0.34018770816889998</v>
      </c>
      <c r="Z16" s="15">
        <v>0.42077256406149999</v>
      </c>
      <c r="AA16" s="15">
        <v>0.30848759623439997</v>
      </c>
      <c r="AB16" s="15">
        <v>0.2436824056163</v>
      </c>
    </row>
    <row r="17" spans="2:28" ht="29" x14ac:dyDescent="0.35">
      <c r="B17" s="7" t="s">
        <v>227</v>
      </c>
      <c r="C17" s="15">
        <v>0.36148956778960001</v>
      </c>
      <c r="D17" s="15">
        <v>0.17498507516959999</v>
      </c>
      <c r="E17" s="15">
        <v>0.29510788301930002</v>
      </c>
      <c r="F17" s="15">
        <v>0.4491473685638</v>
      </c>
      <c r="G17" s="15">
        <v>0.4362647229812</v>
      </c>
      <c r="I17" s="15">
        <v>0.14346209348239999</v>
      </c>
      <c r="J17" s="15">
        <v>0.5178339042365</v>
      </c>
      <c r="K17" s="15">
        <v>0.45651392574249999</v>
      </c>
      <c r="L17" s="15">
        <v>0.45830043778980001</v>
      </c>
      <c r="M17" s="15">
        <v>0.37749024452489999</v>
      </c>
      <c r="N17" s="15">
        <v>0.33878629872819999</v>
      </c>
      <c r="O17" s="15">
        <v>0.29275853983569999</v>
      </c>
      <c r="Q17" s="15">
        <v>0.33606346427880002</v>
      </c>
      <c r="R17" s="15">
        <v>0.25586102456319998</v>
      </c>
      <c r="S17" s="15">
        <v>0.51903694293129998</v>
      </c>
      <c r="T17" s="15">
        <v>0.39478474371009997</v>
      </c>
      <c r="U17" s="15">
        <v>0.33362394991979999</v>
      </c>
      <c r="V17" s="15">
        <v>0.44547679201439999</v>
      </c>
      <c r="W17" s="15">
        <v>0.32696926185320002</v>
      </c>
      <c r="X17" s="15">
        <v>0.29753119022570002</v>
      </c>
      <c r="Y17" s="15">
        <v>0.32692599751380003</v>
      </c>
      <c r="Z17" s="15">
        <v>0.40591282044619997</v>
      </c>
      <c r="AA17" s="15">
        <v>0.31797474103209999</v>
      </c>
      <c r="AB17" s="15">
        <v>0.34207167648589998</v>
      </c>
    </row>
    <row r="18" spans="2:28" x14ac:dyDescent="0.35">
      <c r="B18" s="7" t="s">
        <v>228</v>
      </c>
      <c r="C18" s="15">
        <v>1.1151484882040001E-3</v>
      </c>
      <c r="D18" s="15">
        <v>0</v>
      </c>
      <c r="E18" s="15">
        <v>0</v>
      </c>
      <c r="F18" s="15">
        <v>0</v>
      </c>
      <c r="G18" s="15">
        <v>2.3934903555790001E-3</v>
      </c>
      <c r="I18" s="15">
        <v>0</v>
      </c>
      <c r="J18" s="15">
        <v>0</v>
      </c>
      <c r="K18" s="15">
        <v>0</v>
      </c>
      <c r="L18" s="15">
        <v>0</v>
      </c>
      <c r="M18" s="15">
        <v>1.21589666941E-2</v>
      </c>
      <c r="N18" s="15">
        <v>0</v>
      </c>
      <c r="O18" s="15">
        <v>0</v>
      </c>
      <c r="Q18" s="15">
        <v>0</v>
      </c>
      <c r="R18" s="15">
        <v>0</v>
      </c>
      <c r="S18" s="15">
        <v>0</v>
      </c>
      <c r="T18" s="15">
        <v>0</v>
      </c>
      <c r="U18" s="15">
        <v>0</v>
      </c>
      <c r="V18" s="15">
        <v>0</v>
      </c>
      <c r="W18" s="15">
        <v>0</v>
      </c>
      <c r="X18" s="15">
        <v>0</v>
      </c>
      <c r="Y18" s="15">
        <v>0</v>
      </c>
      <c r="Z18" s="15">
        <v>0</v>
      </c>
      <c r="AA18" s="15">
        <v>1.403012400275E-2</v>
      </c>
      <c r="AB18" s="15">
        <v>0</v>
      </c>
    </row>
    <row r="19" spans="2:28" x14ac:dyDescent="0.35">
      <c r="B19" s="7" t="s">
        <v>59</v>
      </c>
      <c r="C19" s="15">
        <v>3.8356339903020002E-2</v>
      </c>
      <c r="D19" s="15">
        <v>7.7081936223980005E-2</v>
      </c>
      <c r="E19" s="15">
        <v>9.1789664336889995E-2</v>
      </c>
      <c r="F19" s="15">
        <v>0</v>
      </c>
      <c r="G19" s="15">
        <v>1.3817804942979999E-2</v>
      </c>
      <c r="I19" s="15">
        <v>5.6214062405000001E-2</v>
      </c>
      <c r="J19" s="15">
        <v>0</v>
      </c>
      <c r="K19" s="15">
        <v>0</v>
      </c>
      <c r="L19" s="15">
        <v>5.9980009757690002E-2</v>
      </c>
      <c r="M19" s="15">
        <v>7.6421182851290001E-2</v>
      </c>
      <c r="N19" s="15">
        <v>1.6729650784800001E-2</v>
      </c>
      <c r="O19" s="15">
        <v>5.5466715646010002E-2</v>
      </c>
      <c r="Q19" s="15">
        <v>3.058507364058E-2</v>
      </c>
      <c r="R19" s="15">
        <v>8.5002067956739993E-2</v>
      </c>
      <c r="S19" s="15">
        <v>0</v>
      </c>
      <c r="T19" s="15">
        <v>4.950156912433E-2</v>
      </c>
      <c r="U19" s="15">
        <v>3.8723019713160001E-2</v>
      </c>
      <c r="V19" s="15">
        <v>0</v>
      </c>
      <c r="W19" s="15">
        <v>7.9939687218319996E-2</v>
      </c>
      <c r="X19" s="15">
        <v>2.1439247584020001E-2</v>
      </c>
      <c r="Y19" s="15">
        <v>0</v>
      </c>
      <c r="Z19" s="15">
        <v>6.2668236518899995E-2</v>
      </c>
      <c r="AA19" s="15">
        <v>5.1493074876949999E-2</v>
      </c>
      <c r="AB19" s="15">
        <v>0.1075526015054</v>
      </c>
    </row>
    <row r="20" spans="2:28" x14ac:dyDescent="0.35">
      <c r="B20" s="16" t="s">
        <v>229</v>
      </c>
      <c r="C20" s="17">
        <v>1.802822399525E-2</v>
      </c>
      <c r="D20" s="17">
        <v>5.1858259729249997E-2</v>
      </c>
      <c r="E20" s="17">
        <v>2.381707021671E-2</v>
      </c>
      <c r="F20" s="17">
        <v>0</v>
      </c>
      <c r="G20" s="17">
        <v>7.6542072262140003E-3</v>
      </c>
      <c r="H20" s="13"/>
      <c r="I20" s="17">
        <v>2.4818242958710001E-2</v>
      </c>
      <c r="J20" s="17">
        <v>0</v>
      </c>
      <c r="K20" s="17">
        <v>8.8545894072090004E-3</v>
      </c>
      <c r="L20" s="17">
        <v>0</v>
      </c>
      <c r="M20" s="17">
        <v>2.3423933741070001E-2</v>
      </c>
      <c r="N20" s="17">
        <v>3.1739714068140003E-2</v>
      </c>
      <c r="O20" s="17">
        <v>2.671052191718E-2</v>
      </c>
      <c r="P20" s="13"/>
      <c r="Q20" s="17">
        <v>3.058507364058E-2</v>
      </c>
      <c r="R20" s="17">
        <v>2.4456081908700002E-2</v>
      </c>
      <c r="S20" s="17">
        <v>2.3236667249669999E-2</v>
      </c>
      <c r="T20" s="17">
        <v>0</v>
      </c>
      <c r="U20" s="17">
        <v>1.668960753165E-2</v>
      </c>
      <c r="V20" s="17">
        <v>0</v>
      </c>
      <c r="W20" s="17">
        <v>0</v>
      </c>
      <c r="X20" s="17">
        <v>2.1681253255500001E-2</v>
      </c>
      <c r="Y20" s="17">
        <v>2.5903376956739999E-2</v>
      </c>
      <c r="Z20" s="17">
        <v>0</v>
      </c>
      <c r="AA20" s="17">
        <v>0</v>
      </c>
      <c r="AB20" s="17">
        <v>2.7054094023400001E-2</v>
      </c>
    </row>
    <row r="21" spans="2:28" x14ac:dyDescent="0.35">
      <c r="B21" s="18" t="s">
        <v>12</v>
      </c>
    </row>
    <row r="22" spans="2:28" x14ac:dyDescent="0.35">
      <c r="B22" s="6"/>
    </row>
    <row r="23" spans="2:28" x14ac:dyDescent="0.35">
      <c r="B23" s="6"/>
    </row>
    <row r="25" spans="2:28" x14ac:dyDescent="0.35">
      <c r="B25"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1:AB20"/>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230</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541</v>
      </c>
      <c r="D7" s="11">
        <v>88</v>
      </c>
      <c r="E7" s="11">
        <v>83</v>
      </c>
      <c r="F7" s="11">
        <v>93</v>
      </c>
      <c r="G7" s="11">
        <v>277</v>
      </c>
      <c r="H7" s="8"/>
      <c r="I7" s="11">
        <v>45</v>
      </c>
      <c r="J7" s="11">
        <v>55</v>
      </c>
      <c r="K7" s="11">
        <v>108</v>
      </c>
      <c r="L7" s="11">
        <v>59</v>
      </c>
      <c r="M7" s="11">
        <v>47</v>
      </c>
      <c r="N7" s="11">
        <v>57</v>
      </c>
      <c r="O7" s="11">
        <v>170</v>
      </c>
      <c r="P7" s="8"/>
      <c r="Q7" s="11">
        <v>40</v>
      </c>
      <c r="R7" s="11">
        <v>49</v>
      </c>
      <c r="S7" s="11">
        <v>108</v>
      </c>
      <c r="T7" s="11">
        <v>24</v>
      </c>
      <c r="U7" s="11">
        <v>55</v>
      </c>
      <c r="V7" s="11">
        <v>5</v>
      </c>
      <c r="W7" s="11">
        <v>43</v>
      </c>
      <c r="X7" s="11">
        <v>55</v>
      </c>
      <c r="Y7" s="11">
        <v>46</v>
      </c>
      <c r="Z7" s="11">
        <v>19</v>
      </c>
      <c r="AA7" s="11">
        <v>63</v>
      </c>
      <c r="AB7" s="11">
        <v>34</v>
      </c>
    </row>
    <row r="8" spans="2:28" ht="14.5" customHeight="1" x14ac:dyDescent="0.35">
      <c r="B8" s="12" t="s">
        <v>43</v>
      </c>
      <c r="C8" s="12">
        <v>541</v>
      </c>
      <c r="D8" s="12">
        <v>88</v>
      </c>
      <c r="E8" s="12">
        <v>83</v>
      </c>
      <c r="F8" s="12">
        <v>93</v>
      </c>
      <c r="G8" s="12">
        <v>277</v>
      </c>
      <c r="H8" s="13"/>
      <c r="I8" s="12">
        <v>45</v>
      </c>
      <c r="J8" s="12">
        <v>55</v>
      </c>
      <c r="K8" s="12">
        <v>108</v>
      </c>
      <c r="L8" s="12">
        <v>59</v>
      </c>
      <c r="M8" s="12">
        <v>47</v>
      </c>
      <c r="N8" s="12">
        <v>57</v>
      </c>
      <c r="O8" s="12">
        <v>170</v>
      </c>
      <c r="P8" s="13"/>
      <c r="Q8" s="12">
        <v>40</v>
      </c>
      <c r="R8" s="12">
        <v>49</v>
      </c>
      <c r="S8" s="12">
        <v>108</v>
      </c>
      <c r="T8" s="12">
        <v>24</v>
      </c>
      <c r="U8" s="12">
        <v>55</v>
      </c>
      <c r="V8" s="12">
        <v>5</v>
      </c>
      <c r="W8" s="12">
        <v>43</v>
      </c>
      <c r="X8" s="12">
        <v>55</v>
      </c>
      <c r="Y8" s="12">
        <v>46</v>
      </c>
      <c r="Z8" s="12">
        <v>19</v>
      </c>
      <c r="AA8" s="12">
        <v>63</v>
      </c>
      <c r="AB8" s="12">
        <v>34</v>
      </c>
    </row>
    <row r="9" spans="2:28" x14ac:dyDescent="0.35">
      <c r="B9" s="7" t="s">
        <v>231</v>
      </c>
      <c r="C9" s="15">
        <v>2.704542816358E-2</v>
      </c>
      <c r="D9" s="15">
        <v>2.4269229131440001E-2</v>
      </c>
      <c r="E9" s="15">
        <v>5.756481912618E-2</v>
      </c>
      <c r="F9" s="15">
        <v>1.228265396356E-2</v>
      </c>
      <c r="G9" s="15">
        <v>2.1014071036209999E-2</v>
      </c>
      <c r="I9" s="15">
        <v>5.6982652217579997E-2</v>
      </c>
      <c r="J9" s="15">
        <v>1.781740206021E-2</v>
      </c>
      <c r="K9" s="15">
        <v>1.574343063829E-2</v>
      </c>
      <c r="L9" s="15">
        <v>0</v>
      </c>
      <c r="M9" s="15">
        <v>2.7353879555719999E-2</v>
      </c>
      <c r="N9" s="15">
        <v>1.455707271822E-2</v>
      </c>
      <c r="O9" s="15">
        <v>4.0668854189580002E-2</v>
      </c>
      <c r="Q9" s="15">
        <v>0</v>
      </c>
      <c r="R9" s="15">
        <v>1.8317930317489999E-2</v>
      </c>
      <c r="S9" s="15">
        <v>8.7511262062779996E-3</v>
      </c>
      <c r="T9" s="15">
        <v>0</v>
      </c>
      <c r="U9" s="15">
        <v>3.3379215063300001E-2</v>
      </c>
      <c r="V9" s="15">
        <v>0</v>
      </c>
      <c r="W9" s="15">
        <v>7.3226777679459995E-2</v>
      </c>
      <c r="X9" s="15">
        <v>4.287849516805E-2</v>
      </c>
      <c r="Y9" s="15">
        <v>1.9620982514690001E-2</v>
      </c>
      <c r="Z9" s="15">
        <v>0</v>
      </c>
      <c r="AA9" s="15">
        <v>3.7462950874199999E-2</v>
      </c>
      <c r="AB9" s="15">
        <v>6.2868352000780003E-2</v>
      </c>
    </row>
    <row r="10" spans="2:28" x14ac:dyDescent="0.35">
      <c r="B10" s="7" t="s">
        <v>232</v>
      </c>
      <c r="C10" s="15">
        <v>7.6059428000690002E-2</v>
      </c>
      <c r="D10" s="15">
        <v>2.4442911634740001E-2</v>
      </c>
      <c r="E10" s="15">
        <v>8.8886767315500007E-2</v>
      </c>
      <c r="F10" s="15">
        <v>0.17968609242389999</v>
      </c>
      <c r="G10" s="15">
        <v>5.7926847145780003E-2</v>
      </c>
      <c r="I10" s="15">
        <v>0.12280965229269999</v>
      </c>
      <c r="J10" s="15">
        <v>9.3489281548539999E-2</v>
      </c>
      <c r="K10" s="15">
        <v>8.1840577445529999E-2</v>
      </c>
      <c r="L10" s="15">
        <v>2.5932965227409999E-2</v>
      </c>
      <c r="M10" s="15">
        <v>7.2626870235699997E-2</v>
      </c>
      <c r="N10" s="15">
        <v>7.2548467240670003E-2</v>
      </c>
      <c r="O10" s="15">
        <v>7.3461383657900003E-2</v>
      </c>
      <c r="Q10" s="15">
        <v>9.9135157483400002E-2</v>
      </c>
      <c r="R10" s="15">
        <v>0.1160375760598</v>
      </c>
      <c r="S10" s="15">
        <v>6.4123142313890005E-2</v>
      </c>
      <c r="T10" s="15">
        <v>4.950156912433E-2</v>
      </c>
      <c r="U10" s="15">
        <v>0.1108855745603</v>
      </c>
      <c r="V10" s="15">
        <v>0.55452320798559995</v>
      </c>
      <c r="W10" s="15">
        <v>7.3525316784670003E-2</v>
      </c>
      <c r="X10" s="15">
        <v>0</v>
      </c>
      <c r="Y10" s="15">
        <v>5.9004777008979999E-2</v>
      </c>
      <c r="Z10" s="15">
        <v>4.7108991427390001E-2</v>
      </c>
      <c r="AA10" s="15">
        <v>2.8110956092590001E-2</v>
      </c>
      <c r="AB10" s="15">
        <v>8.1260061773040002E-2</v>
      </c>
    </row>
    <row r="11" spans="2:28" x14ac:dyDescent="0.35">
      <c r="B11" s="7" t="s">
        <v>233</v>
      </c>
      <c r="C11" s="15">
        <v>0.34544410269850001</v>
      </c>
      <c r="D11" s="15">
        <v>0.4781791977207</v>
      </c>
      <c r="E11" s="15">
        <v>0.31039651567409998</v>
      </c>
      <c r="F11" s="15">
        <v>0.33719238035690002</v>
      </c>
      <c r="G11" s="15">
        <v>0.30683099741280001</v>
      </c>
      <c r="I11" s="15">
        <v>0.41503417968959999</v>
      </c>
      <c r="J11" s="15">
        <v>0.34847183281119998</v>
      </c>
      <c r="K11" s="15">
        <v>0.29166753808860002</v>
      </c>
      <c r="L11" s="15">
        <v>0.30874589309290001</v>
      </c>
      <c r="M11" s="15">
        <v>0.43220169311849999</v>
      </c>
      <c r="N11" s="15">
        <v>0.25343211070959998</v>
      </c>
      <c r="O11" s="15">
        <v>0.37291337509619998</v>
      </c>
      <c r="Q11" s="15">
        <v>0.31345134822659998</v>
      </c>
      <c r="R11" s="15">
        <v>0.1460940105004</v>
      </c>
      <c r="S11" s="15">
        <v>0.37040210593060002</v>
      </c>
      <c r="T11" s="15">
        <v>0.16086757423789999</v>
      </c>
      <c r="U11" s="15">
        <v>0.33371189409599999</v>
      </c>
      <c r="V11" s="15">
        <v>0</v>
      </c>
      <c r="W11" s="15">
        <v>0.32670388100440001</v>
      </c>
      <c r="X11" s="15">
        <v>0.45937178631390002</v>
      </c>
      <c r="Y11" s="15">
        <v>0.43817452958269998</v>
      </c>
      <c r="Z11" s="15">
        <v>0.53071944155859996</v>
      </c>
      <c r="AA11" s="15">
        <v>0.39245499627379998</v>
      </c>
      <c r="AB11" s="15">
        <v>0.29762776545949998</v>
      </c>
    </row>
    <row r="12" spans="2:28" x14ac:dyDescent="0.35">
      <c r="B12" s="7" t="s">
        <v>234</v>
      </c>
      <c r="C12" s="15">
        <v>0.4129352072054</v>
      </c>
      <c r="D12" s="15">
        <v>0.25836027998920003</v>
      </c>
      <c r="E12" s="15">
        <v>0.30914276691530002</v>
      </c>
      <c r="F12" s="15">
        <v>0.40864218863759999</v>
      </c>
      <c r="G12" s="15">
        <v>0.51990118658030005</v>
      </c>
      <c r="I12" s="15">
        <v>0.23083367376819999</v>
      </c>
      <c r="J12" s="15">
        <v>0.50456297481029999</v>
      </c>
      <c r="K12" s="15">
        <v>0.53893629235609997</v>
      </c>
      <c r="L12" s="15">
        <v>0.46532735589349999</v>
      </c>
      <c r="M12" s="15">
        <v>0.28457236420089999</v>
      </c>
      <c r="N12" s="15">
        <v>0.55088420972039998</v>
      </c>
      <c r="O12" s="15">
        <v>0.33987726698530002</v>
      </c>
      <c r="Q12" s="15">
        <v>0.45044100304200002</v>
      </c>
      <c r="R12" s="15">
        <v>0.4575871929175</v>
      </c>
      <c r="S12" s="15">
        <v>0.49854960772750001</v>
      </c>
      <c r="T12" s="15">
        <v>0.64223122011410005</v>
      </c>
      <c r="U12" s="15">
        <v>0.35547640188919999</v>
      </c>
      <c r="V12" s="15">
        <v>0.44547679201439999</v>
      </c>
      <c r="W12" s="15">
        <v>0.34663148419250001</v>
      </c>
      <c r="X12" s="15">
        <v>0.36279007648439998</v>
      </c>
      <c r="Y12" s="15">
        <v>0.32043085887439998</v>
      </c>
      <c r="Z12" s="15">
        <v>0.31256398861849999</v>
      </c>
      <c r="AA12" s="15">
        <v>0.44384467066920003</v>
      </c>
      <c r="AB12" s="15">
        <v>0.36902799080650001</v>
      </c>
    </row>
    <row r="13" spans="2:28" x14ac:dyDescent="0.35">
      <c r="B13" s="7" t="s">
        <v>229</v>
      </c>
      <c r="C13" s="15">
        <v>2.9537733481090001E-2</v>
      </c>
      <c r="D13" s="15">
        <v>8.919732225713E-3</v>
      </c>
      <c r="E13" s="15">
        <v>0.10311746157</v>
      </c>
      <c r="F13" s="15">
        <v>1.228265396356E-2</v>
      </c>
      <c r="G13" s="15">
        <v>1.4683444951830001E-2</v>
      </c>
      <c r="I13" s="15">
        <v>9.2906770252879994E-2</v>
      </c>
      <c r="J13" s="15">
        <v>0</v>
      </c>
      <c r="K13" s="15">
        <v>1.7709178814419999E-2</v>
      </c>
      <c r="L13" s="15">
        <v>1.4983174394300001E-2</v>
      </c>
      <c r="M13" s="15">
        <v>1.8866650893989999E-2</v>
      </c>
      <c r="N13" s="15">
        <v>0</v>
      </c>
      <c r="O13" s="15">
        <v>4.4416914003220002E-2</v>
      </c>
      <c r="Q13" s="15">
        <v>5.3152310287569997E-2</v>
      </c>
      <c r="R13" s="15">
        <v>0</v>
      </c>
      <c r="S13" s="15">
        <v>1.155312792046E-2</v>
      </c>
      <c r="T13" s="15">
        <v>0</v>
      </c>
      <c r="U13" s="15">
        <v>5.5412627244799999E-2</v>
      </c>
      <c r="V13" s="15">
        <v>0</v>
      </c>
      <c r="W13" s="15">
        <v>5.319361177714E-2</v>
      </c>
      <c r="X13" s="15">
        <v>4.287849516805E-2</v>
      </c>
      <c r="Y13" s="15">
        <v>5.1806753913469998E-2</v>
      </c>
      <c r="Z13" s="15">
        <v>0</v>
      </c>
      <c r="AA13" s="15">
        <v>0</v>
      </c>
      <c r="AB13" s="15">
        <v>5.4205967749639997E-2</v>
      </c>
    </row>
    <row r="14" spans="2:28" ht="29" x14ac:dyDescent="0.35">
      <c r="B14" s="7" t="s">
        <v>235</v>
      </c>
      <c r="C14" s="15">
        <v>7.1557541869240002E-2</v>
      </c>
      <c r="D14" s="15">
        <v>9.6973837797609999E-2</v>
      </c>
      <c r="E14" s="15">
        <v>8.9822153057750001E-2</v>
      </c>
      <c r="F14" s="15">
        <v>3.9144995443549997E-2</v>
      </c>
      <c r="G14" s="15">
        <v>6.4531355715140001E-2</v>
      </c>
      <c r="I14" s="15">
        <v>4.521471158287E-2</v>
      </c>
      <c r="J14" s="15">
        <v>3.5658508769749998E-2</v>
      </c>
      <c r="K14" s="15">
        <v>4.5215136560580002E-2</v>
      </c>
      <c r="L14" s="15">
        <v>0.12503060163429999</v>
      </c>
      <c r="M14" s="15">
        <v>0.1317004542428</v>
      </c>
      <c r="N14" s="15">
        <v>2.1778234451519999E-2</v>
      </c>
      <c r="O14" s="15">
        <v>8.5324454646790004E-2</v>
      </c>
      <c r="Q14" s="15">
        <v>5.3235107319909998E-2</v>
      </c>
      <c r="R14" s="15">
        <v>0.19500617431780001</v>
      </c>
      <c r="S14" s="15">
        <v>3.7838135117169998E-2</v>
      </c>
      <c r="T14" s="15">
        <v>9.8450602823979994E-2</v>
      </c>
      <c r="U14" s="15">
        <v>7.2411267433240001E-2</v>
      </c>
      <c r="V14" s="15">
        <v>0</v>
      </c>
      <c r="W14" s="15">
        <v>4.677924134349E-2</v>
      </c>
      <c r="X14" s="15">
        <v>3.2479093569669999E-2</v>
      </c>
      <c r="Y14" s="15">
        <v>0.1109620981058</v>
      </c>
      <c r="Z14" s="15">
        <v>4.6939341876540003E-2</v>
      </c>
      <c r="AA14" s="15">
        <v>6.5364826650369995E-2</v>
      </c>
      <c r="AB14" s="15">
        <v>9.8890217254260004E-2</v>
      </c>
    </row>
    <row r="15" spans="2:28" ht="29" x14ac:dyDescent="0.35">
      <c r="B15" s="16" t="s">
        <v>236</v>
      </c>
      <c r="C15" s="17">
        <v>3.7420558581500001E-2</v>
      </c>
      <c r="D15" s="17">
        <v>0.1088548115006</v>
      </c>
      <c r="E15" s="17">
        <v>4.1069516341180001E-2</v>
      </c>
      <c r="F15" s="17">
        <v>1.076903521095E-2</v>
      </c>
      <c r="G15" s="17">
        <v>1.511209715787E-2</v>
      </c>
      <c r="H15" s="13"/>
      <c r="I15" s="17">
        <v>3.6218360196139998E-2</v>
      </c>
      <c r="J15" s="17">
        <v>0</v>
      </c>
      <c r="K15" s="17">
        <v>8.8878460965080008E-3</v>
      </c>
      <c r="L15" s="17">
        <v>5.9980009757690002E-2</v>
      </c>
      <c r="M15" s="17">
        <v>3.2678087752319999E-2</v>
      </c>
      <c r="N15" s="17">
        <v>8.6799905159610002E-2</v>
      </c>
      <c r="O15" s="17">
        <v>4.3337751420990001E-2</v>
      </c>
      <c r="P15" s="13"/>
      <c r="Q15" s="17">
        <v>3.058507364058E-2</v>
      </c>
      <c r="R15" s="17">
        <v>6.6957115887069998E-2</v>
      </c>
      <c r="S15" s="17">
        <v>8.7827547841619995E-3</v>
      </c>
      <c r="T15" s="17">
        <v>4.8949033699640002E-2</v>
      </c>
      <c r="U15" s="17">
        <v>3.8723019713160001E-2</v>
      </c>
      <c r="V15" s="17">
        <v>0</v>
      </c>
      <c r="W15" s="17">
        <v>7.9939687218319996E-2</v>
      </c>
      <c r="X15" s="17">
        <v>5.960205329584E-2</v>
      </c>
      <c r="Y15" s="17">
        <v>0</v>
      </c>
      <c r="Z15" s="17">
        <v>6.2668236518899995E-2</v>
      </c>
      <c r="AA15" s="17">
        <v>3.2761599439849999E-2</v>
      </c>
      <c r="AB15" s="17">
        <v>3.6119644956310003E-2</v>
      </c>
    </row>
    <row r="16" spans="2:28" x14ac:dyDescent="0.35">
      <c r="B16" s="18" t="s">
        <v>12</v>
      </c>
    </row>
    <row r="17" spans="2:2" x14ac:dyDescent="0.35">
      <c r="B17" s="6"/>
    </row>
    <row r="18" spans="2:2" x14ac:dyDescent="0.35">
      <c r="B18" s="6"/>
    </row>
    <row r="20" spans="2:2" x14ac:dyDescent="0.35">
      <c r="B20"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1:AB23"/>
  <sheetViews>
    <sheetView showGridLines="0" workbookViewId="0">
      <selection activeCell="C23" sqref="C23"/>
    </sheetView>
  </sheetViews>
  <sheetFormatPr defaultColWidth="10.81640625" defaultRowHeight="14.5" x14ac:dyDescent="0.35"/>
  <cols>
    <col min="2" max="2" width="40" customWidth="1"/>
    <col min="3" max="4" width="10.6328125" customWidth="1"/>
    <col min="8" max="8" width="2.1796875" customWidth="1"/>
    <col min="9" max="9" width="10.6328125" customWidth="1"/>
    <col min="16" max="16" width="2.1796875" customWidth="1"/>
    <col min="17" max="17" width="10.6328125" customWidth="1"/>
  </cols>
  <sheetData>
    <row r="1" spans="2:28" ht="28" customHeight="1" x14ac:dyDescent="0.35"/>
    <row r="2" spans="2:28" ht="55" customHeight="1" x14ac:dyDescent="0.35">
      <c r="B2" s="25" t="s">
        <v>237</v>
      </c>
      <c r="C2" s="20"/>
      <c r="D2" s="20"/>
      <c r="E2" s="20"/>
      <c r="F2" s="20"/>
      <c r="G2" s="20"/>
      <c r="H2" s="20"/>
      <c r="I2" s="20"/>
      <c r="J2" s="20"/>
      <c r="K2" s="20"/>
      <c r="L2" s="20"/>
      <c r="M2" s="20"/>
      <c r="N2" s="20"/>
      <c r="O2" s="20"/>
      <c r="P2" s="20"/>
      <c r="Q2" s="20"/>
      <c r="R2" s="20"/>
      <c r="S2" s="20"/>
      <c r="T2" s="20"/>
      <c r="U2" s="20"/>
      <c r="V2" s="20"/>
      <c r="W2" s="20"/>
      <c r="X2" s="20"/>
      <c r="Y2" s="20"/>
      <c r="Z2" s="20"/>
      <c r="AA2" s="20"/>
      <c r="AB2" s="20"/>
    </row>
    <row r="5" spans="2:28" ht="30" customHeight="1" x14ac:dyDescent="0.35">
      <c r="B5" s="8"/>
      <c r="C5" s="8"/>
      <c r="D5" s="23" t="s">
        <v>15</v>
      </c>
      <c r="E5" s="24"/>
      <c r="F5" s="24"/>
      <c r="G5" s="24"/>
      <c r="H5" s="8"/>
      <c r="I5" s="23" t="s">
        <v>16</v>
      </c>
      <c r="J5" s="24"/>
      <c r="K5" s="24"/>
      <c r="L5" s="24"/>
      <c r="M5" s="24"/>
      <c r="N5" s="24"/>
      <c r="O5" s="24"/>
      <c r="P5" s="8"/>
      <c r="Q5" s="23" t="s">
        <v>17</v>
      </c>
      <c r="R5" s="24"/>
      <c r="S5" s="24"/>
      <c r="T5" s="24"/>
      <c r="U5" s="24"/>
      <c r="V5" s="24"/>
      <c r="W5" s="24"/>
      <c r="X5" s="24"/>
      <c r="Y5" s="24"/>
      <c r="Z5" s="24"/>
      <c r="AA5" s="24"/>
      <c r="AB5" s="24"/>
    </row>
    <row r="6" spans="2:28" ht="72.5" customHeight="1" x14ac:dyDescent="0.35">
      <c r="B6" s="6"/>
      <c r="C6" s="9" t="s">
        <v>18</v>
      </c>
      <c r="D6" s="10" t="s">
        <v>19</v>
      </c>
      <c r="E6" s="10" t="s">
        <v>20</v>
      </c>
      <c r="F6" s="10" t="s">
        <v>21</v>
      </c>
      <c r="G6" s="10" t="s">
        <v>22</v>
      </c>
      <c r="I6" s="10" t="s">
        <v>23</v>
      </c>
      <c r="J6" s="10" t="s">
        <v>24</v>
      </c>
      <c r="K6" s="10" t="s">
        <v>25</v>
      </c>
      <c r="L6" s="10" t="s">
        <v>26</v>
      </c>
      <c r="M6" s="10" t="s">
        <v>27</v>
      </c>
      <c r="N6" s="10" t="s">
        <v>28</v>
      </c>
      <c r="O6" s="10" t="s">
        <v>29</v>
      </c>
      <c r="Q6" s="10" t="s">
        <v>30</v>
      </c>
      <c r="R6" s="10" t="s">
        <v>31</v>
      </c>
      <c r="S6" s="10" t="s">
        <v>32</v>
      </c>
      <c r="T6" s="10" t="s">
        <v>33</v>
      </c>
      <c r="U6" s="10" t="s">
        <v>34</v>
      </c>
      <c r="V6" s="10" t="s">
        <v>35</v>
      </c>
      <c r="W6" s="10" t="s">
        <v>36</v>
      </c>
      <c r="X6" s="10" t="s">
        <v>37</v>
      </c>
      <c r="Y6" s="10" t="s">
        <v>38</v>
      </c>
      <c r="Z6" s="10" t="s">
        <v>39</v>
      </c>
      <c r="AA6" s="10" t="s">
        <v>40</v>
      </c>
      <c r="AB6" s="10" t="s">
        <v>41</v>
      </c>
    </row>
    <row r="7" spans="2:28" ht="14.5" customHeight="1" x14ac:dyDescent="0.35">
      <c r="B7" s="11" t="s">
        <v>42</v>
      </c>
      <c r="C7" s="11">
        <v>541</v>
      </c>
      <c r="D7" s="11">
        <v>88</v>
      </c>
      <c r="E7" s="11">
        <v>83</v>
      </c>
      <c r="F7" s="11">
        <v>93</v>
      </c>
      <c r="G7" s="11">
        <v>277</v>
      </c>
      <c r="H7" s="8"/>
      <c r="I7" s="11">
        <v>45</v>
      </c>
      <c r="J7" s="11">
        <v>55</v>
      </c>
      <c r="K7" s="11">
        <v>108</v>
      </c>
      <c r="L7" s="11">
        <v>59</v>
      </c>
      <c r="M7" s="11">
        <v>47</v>
      </c>
      <c r="N7" s="11">
        <v>57</v>
      </c>
      <c r="O7" s="11">
        <v>170</v>
      </c>
      <c r="P7" s="8"/>
      <c r="Q7" s="11">
        <v>40</v>
      </c>
      <c r="R7" s="11">
        <v>49</v>
      </c>
      <c r="S7" s="11">
        <v>108</v>
      </c>
      <c r="T7" s="11">
        <v>24</v>
      </c>
      <c r="U7" s="11">
        <v>55</v>
      </c>
      <c r="V7" s="11">
        <v>5</v>
      </c>
      <c r="W7" s="11">
        <v>43</v>
      </c>
      <c r="X7" s="11">
        <v>55</v>
      </c>
      <c r="Y7" s="11">
        <v>46</v>
      </c>
      <c r="Z7" s="11">
        <v>19</v>
      </c>
      <c r="AA7" s="11">
        <v>63</v>
      </c>
      <c r="AB7" s="11">
        <v>34</v>
      </c>
    </row>
    <row r="8" spans="2:28" ht="14.5" customHeight="1" x14ac:dyDescent="0.35">
      <c r="B8" s="12" t="s">
        <v>43</v>
      </c>
      <c r="C8" s="12">
        <v>541</v>
      </c>
      <c r="D8" s="12">
        <v>88</v>
      </c>
      <c r="E8" s="12">
        <v>83</v>
      </c>
      <c r="F8" s="12">
        <v>93</v>
      </c>
      <c r="G8" s="12">
        <v>277</v>
      </c>
      <c r="H8" s="13"/>
      <c r="I8" s="12">
        <v>45</v>
      </c>
      <c r="J8" s="12">
        <v>55</v>
      </c>
      <c r="K8" s="12">
        <v>108</v>
      </c>
      <c r="L8" s="12">
        <v>59</v>
      </c>
      <c r="M8" s="12">
        <v>47</v>
      </c>
      <c r="N8" s="12">
        <v>57</v>
      </c>
      <c r="O8" s="12">
        <v>170</v>
      </c>
      <c r="P8" s="13"/>
      <c r="Q8" s="12">
        <v>40</v>
      </c>
      <c r="R8" s="12">
        <v>49</v>
      </c>
      <c r="S8" s="12">
        <v>108</v>
      </c>
      <c r="T8" s="12">
        <v>24</v>
      </c>
      <c r="U8" s="12">
        <v>55</v>
      </c>
      <c r="V8" s="12">
        <v>5</v>
      </c>
      <c r="W8" s="12">
        <v>43</v>
      </c>
      <c r="X8" s="12">
        <v>55</v>
      </c>
      <c r="Y8" s="12">
        <v>46</v>
      </c>
      <c r="Z8" s="12">
        <v>19</v>
      </c>
      <c r="AA8" s="12">
        <v>63</v>
      </c>
      <c r="AB8" s="12">
        <v>34</v>
      </c>
    </row>
    <row r="9" spans="2:28" ht="43.5" x14ac:dyDescent="0.35">
      <c r="B9" s="7" t="s">
        <v>238</v>
      </c>
      <c r="C9" s="15">
        <v>0.36191940487919999</v>
      </c>
      <c r="D9" s="15">
        <v>0.1901549032132</v>
      </c>
      <c r="E9" s="15">
        <v>0.30612589617239999</v>
      </c>
      <c r="F9" s="15">
        <v>0.39602133511030002</v>
      </c>
      <c r="G9" s="15">
        <v>0.44420532361920001</v>
      </c>
      <c r="I9" s="15">
        <v>0.19112982209320001</v>
      </c>
      <c r="J9" s="15">
        <v>0.40881772819419998</v>
      </c>
      <c r="K9" s="15">
        <v>0.45643937143059998</v>
      </c>
      <c r="L9" s="15">
        <v>0.50252426365799996</v>
      </c>
      <c r="M9" s="15">
        <v>0.37801532505649998</v>
      </c>
      <c r="N9" s="15">
        <v>0.2448112465831</v>
      </c>
      <c r="O9" s="15">
        <v>0.3269106029271</v>
      </c>
      <c r="Q9" s="15">
        <v>0.32822142313910002</v>
      </c>
      <c r="R9" s="15">
        <v>0.25006205642270002</v>
      </c>
      <c r="S9" s="15">
        <v>0.43737602252980001</v>
      </c>
      <c r="T9" s="15">
        <v>0.35825994609299999</v>
      </c>
      <c r="U9" s="15">
        <v>0.30571661195099997</v>
      </c>
      <c r="V9" s="15">
        <v>0.4429905909422</v>
      </c>
      <c r="W9" s="15">
        <v>0.29354343512960002</v>
      </c>
      <c r="X9" s="15">
        <v>0.34619113713229999</v>
      </c>
      <c r="Y9" s="15">
        <v>0.37917571525880001</v>
      </c>
      <c r="Z9" s="15">
        <v>0.29700474352700001</v>
      </c>
      <c r="AA9" s="15">
        <v>0.42054273015319998</v>
      </c>
      <c r="AB9" s="15">
        <v>0.45038583228239998</v>
      </c>
    </row>
    <row r="10" spans="2:28" ht="43.5" x14ac:dyDescent="0.35">
      <c r="B10" s="7" t="s">
        <v>239</v>
      </c>
      <c r="C10" s="15">
        <v>0.38577923678359999</v>
      </c>
      <c r="D10" s="15">
        <v>0.22761682343030001</v>
      </c>
      <c r="E10" s="15">
        <v>0.2438318685701</v>
      </c>
      <c r="F10" s="15">
        <v>0.4510642932128</v>
      </c>
      <c r="G10" s="15">
        <v>0.48618712137050002</v>
      </c>
      <c r="I10" s="15">
        <v>0.33486931611710002</v>
      </c>
      <c r="J10" s="15">
        <v>0.45061045040249997</v>
      </c>
      <c r="K10" s="15">
        <v>0.42725605809180001</v>
      </c>
      <c r="L10" s="15">
        <v>0.4491218693638</v>
      </c>
      <c r="M10" s="15">
        <v>0.29489538815350003</v>
      </c>
      <c r="N10" s="15">
        <v>0.39686350358279998</v>
      </c>
      <c r="O10" s="15">
        <v>0.3585791409304</v>
      </c>
      <c r="Q10" s="15">
        <v>0.3130720406809</v>
      </c>
      <c r="R10" s="15">
        <v>0.26233835960509999</v>
      </c>
      <c r="S10" s="15">
        <v>0.43177201910140001</v>
      </c>
      <c r="T10" s="15">
        <v>0.395471285123</v>
      </c>
      <c r="U10" s="15">
        <v>0.38344405992870001</v>
      </c>
      <c r="V10" s="15">
        <v>0</v>
      </c>
      <c r="W10" s="15">
        <v>0.34693002329770001</v>
      </c>
      <c r="X10" s="15">
        <v>0.40022686518180001</v>
      </c>
      <c r="Y10" s="15">
        <v>0.43185965911700003</v>
      </c>
      <c r="Z10" s="15">
        <v>0.29736494590160001</v>
      </c>
      <c r="AA10" s="15">
        <v>0.43447143798179999</v>
      </c>
      <c r="AB10" s="15">
        <v>0.5862550284868</v>
      </c>
    </row>
    <row r="11" spans="2:28" ht="29" x14ac:dyDescent="0.35">
      <c r="B11" s="7" t="s">
        <v>240</v>
      </c>
      <c r="C11" s="15">
        <v>0.40382124958170001</v>
      </c>
      <c r="D11" s="15">
        <v>0.2857480359181</v>
      </c>
      <c r="E11" s="15">
        <v>0.4083560307943</v>
      </c>
      <c r="F11" s="15">
        <v>0.3472783251498</v>
      </c>
      <c r="G11" s="15">
        <v>0.470028173291</v>
      </c>
      <c r="I11" s="15">
        <v>0.2464575674092</v>
      </c>
      <c r="J11" s="15">
        <v>0.50754636312820001</v>
      </c>
      <c r="K11" s="15">
        <v>0.50513588661219999</v>
      </c>
      <c r="L11" s="15">
        <v>0.40733649397089999</v>
      </c>
      <c r="M11" s="15">
        <v>0.3133298657468</v>
      </c>
      <c r="N11" s="15">
        <v>0.55009650283779998</v>
      </c>
      <c r="O11" s="15">
        <v>0.33754582189030002</v>
      </c>
      <c r="Q11" s="15">
        <v>0.37412147330259998</v>
      </c>
      <c r="R11" s="15">
        <v>0.36593133612720002</v>
      </c>
      <c r="S11" s="15">
        <v>0.54804355069319999</v>
      </c>
      <c r="T11" s="15">
        <v>0.41881266847389997</v>
      </c>
      <c r="U11" s="15">
        <v>0.32227814703809998</v>
      </c>
      <c r="V11" s="15">
        <v>0.2227383960072</v>
      </c>
      <c r="W11" s="15">
        <v>0.45331724685199998</v>
      </c>
      <c r="X11" s="15">
        <v>0.36723194600050002</v>
      </c>
      <c r="Y11" s="15">
        <v>0.41206437111369998</v>
      </c>
      <c r="Z11" s="15">
        <v>0.4685810569651</v>
      </c>
      <c r="AA11" s="15">
        <v>0.37344051022000002</v>
      </c>
      <c r="AB11" s="15">
        <v>0.288061268142</v>
      </c>
    </row>
    <row r="12" spans="2:28" ht="29" x14ac:dyDescent="0.35">
      <c r="B12" s="7" t="s">
        <v>241</v>
      </c>
      <c r="C12" s="15">
        <v>0.37242134696090001</v>
      </c>
      <c r="D12" s="15">
        <v>0.25039178922779998</v>
      </c>
      <c r="E12" s="15">
        <v>0.25600994362180002</v>
      </c>
      <c r="F12" s="15">
        <v>0.48277778550299999</v>
      </c>
      <c r="G12" s="15">
        <v>0.43263354349159999</v>
      </c>
      <c r="I12" s="15">
        <v>0.1735181611387</v>
      </c>
      <c r="J12" s="15">
        <v>0.37880673079850002</v>
      </c>
      <c r="K12" s="15">
        <v>0.53010979272390002</v>
      </c>
      <c r="L12" s="15">
        <v>0.42663473988599998</v>
      </c>
      <c r="M12" s="15">
        <v>0.3874704651859</v>
      </c>
      <c r="N12" s="15">
        <v>0.43331235213300001</v>
      </c>
      <c r="O12" s="15">
        <v>0.29340017372889998</v>
      </c>
      <c r="Q12" s="15">
        <v>0.32074848775589998</v>
      </c>
      <c r="R12" s="15">
        <v>0.3111539989664</v>
      </c>
      <c r="S12" s="15">
        <v>0.4084826821834</v>
      </c>
      <c r="T12" s="15">
        <v>0.44497285424740002</v>
      </c>
      <c r="U12" s="15">
        <v>0.4443888843387</v>
      </c>
      <c r="V12" s="15">
        <v>0.55700940905780005</v>
      </c>
      <c r="W12" s="15">
        <v>0.3135434427755</v>
      </c>
      <c r="X12" s="15">
        <v>0.3300958564225</v>
      </c>
      <c r="Y12" s="15">
        <v>0.35948381801169998</v>
      </c>
      <c r="Z12" s="15">
        <v>0.49996115375009997</v>
      </c>
      <c r="AA12" s="15">
        <v>0.34127668154809998</v>
      </c>
      <c r="AB12" s="15">
        <v>0.34278023014659997</v>
      </c>
    </row>
    <row r="13" spans="2:28" ht="43.5" x14ac:dyDescent="0.35">
      <c r="B13" s="7" t="s">
        <v>242</v>
      </c>
      <c r="C13" s="15">
        <v>0.44174089459850002</v>
      </c>
      <c r="D13" s="15">
        <v>0.25380722279000001</v>
      </c>
      <c r="E13" s="15">
        <v>0.38105478368579998</v>
      </c>
      <c r="F13" s="15">
        <v>0.4669567667185</v>
      </c>
      <c r="G13" s="15">
        <v>0.53566150824290004</v>
      </c>
      <c r="I13" s="15">
        <v>0.31735159726750001</v>
      </c>
      <c r="J13" s="15">
        <v>0.51681672332270001</v>
      </c>
      <c r="K13" s="15">
        <v>0.5653920783077</v>
      </c>
      <c r="L13" s="15">
        <v>0.48433400070729998</v>
      </c>
      <c r="M13" s="15">
        <v>0.30246235084650003</v>
      </c>
      <c r="N13" s="15">
        <v>0.41595294463100002</v>
      </c>
      <c r="O13" s="15">
        <v>0.4163913141276</v>
      </c>
      <c r="Q13" s="15">
        <v>0.496285972011</v>
      </c>
      <c r="R13" s="15">
        <v>0.50015443209870003</v>
      </c>
      <c r="S13" s="15">
        <v>0.47246216619249998</v>
      </c>
      <c r="T13" s="15">
        <v>0.32146713649929998</v>
      </c>
      <c r="U13" s="15">
        <v>0.41641379399599998</v>
      </c>
      <c r="V13" s="15">
        <v>0.38957241432299999</v>
      </c>
      <c r="W13" s="15">
        <v>0.34021711375879998</v>
      </c>
      <c r="X13" s="15">
        <v>0.39998485951029999</v>
      </c>
      <c r="Y13" s="15">
        <v>0.4770591459165</v>
      </c>
      <c r="Z13" s="15">
        <v>0.48476211103319999</v>
      </c>
      <c r="AA13" s="15">
        <v>0.54654780980640005</v>
      </c>
      <c r="AB13" s="15">
        <v>0.31532296944150001</v>
      </c>
    </row>
    <row r="14" spans="2:28" ht="29" x14ac:dyDescent="0.35">
      <c r="B14" s="7" t="s">
        <v>243</v>
      </c>
      <c r="C14" s="15">
        <v>0.35665508712510002</v>
      </c>
      <c r="D14" s="15">
        <v>0.4281863041051</v>
      </c>
      <c r="E14" s="15">
        <v>0.37376808652100002</v>
      </c>
      <c r="F14" s="15">
        <v>0.30971721154159998</v>
      </c>
      <c r="G14" s="15">
        <v>0.33572576509449997</v>
      </c>
      <c r="I14" s="15">
        <v>0.3741739292108</v>
      </c>
      <c r="J14" s="15">
        <v>0.24417775185890001</v>
      </c>
      <c r="K14" s="15">
        <v>0.42033990249230002</v>
      </c>
      <c r="L14" s="15">
        <v>0.2212025958053</v>
      </c>
      <c r="M14" s="15">
        <v>0.3782178371337</v>
      </c>
      <c r="N14" s="15">
        <v>0.378657549328</v>
      </c>
      <c r="O14" s="15">
        <v>0.37891036196389999</v>
      </c>
      <c r="Q14" s="15">
        <v>0.1604431829913</v>
      </c>
      <c r="R14" s="15">
        <v>0.27420927413399998</v>
      </c>
      <c r="S14" s="15">
        <v>0.39370203033599999</v>
      </c>
      <c r="T14" s="15">
        <v>0.30868574019799999</v>
      </c>
      <c r="U14" s="15">
        <v>0.38887580875470001</v>
      </c>
      <c r="V14" s="15">
        <v>0.2227383960072</v>
      </c>
      <c r="W14" s="15">
        <v>0.3597195179637</v>
      </c>
      <c r="X14" s="15">
        <v>0.42163429849720002</v>
      </c>
      <c r="Y14" s="15">
        <v>0.2548750290804</v>
      </c>
      <c r="Z14" s="15">
        <v>0.48414030205660002</v>
      </c>
      <c r="AA14" s="15">
        <v>0.42019849982059998</v>
      </c>
      <c r="AB14" s="15">
        <v>0.42347429703430001</v>
      </c>
    </row>
    <row r="15" spans="2:28" ht="29" x14ac:dyDescent="0.35">
      <c r="B15" s="7" t="s">
        <v>244</v>
      </c>
      <c r="C15" s="15">
        <v>0.36784105922959998</v>
      </c>
      <c r="D15" s="15">
        <v>0.33755452387559998</v>
      </c>
      <c r="E15" s="15">
        <v>0.34928168824779998</v>
      </c>
      <c r="F15" s="15">
        <v>0.35813983043870001</v>
      </c>
      <c r="G15" s="15">
        <v>0.39104714396149998</v>
      </c>
      <c r="I15" s="15">
        <v>0.3833795443411</v>
      </c>
      <c r="J15" s="15">
        <v>0.41284621379640002</v>
      </c>
      <c r="K15" s="15">
        <v>0.44484132567160001</v>
      </c>
      <c r="L15" s="15">
        <v>0.33103957125349998</v>
      </c>
      <c r="M15" s="15">
        <v>0.2574395785327</v>
      </c>
      <c r="N15" s="15">
        <v>0.3840198667268</v>
      </c>
      <c r="O15" s="15">
        <v>0.3444258430603</v>
      </c>
      <c r="Q15" s="15">
        <v>0.37471125431820002</v>
      </c>
      <c r="R15" s="15">
        <v>0.46945810744639999</v>
      </c>
      <c r="S15" s="15">
        <v>0.38500357379810002</v>
      </c>
      <c r="T15" s="15">
        <v>0.28452380944580002</v>
      </c>
      <c r="U15" s="15">
        <v>0.36112923919579998</v>
      </c>
      <c r="V15" s="15">
        <v>0.1668340183158</v>
      </c>
      <c r="W15" s="15">
        <v>0.39963211957869998</v>
      </c>
      <c r="X15" s="15">
        <v>0.35110978611150001</v>
      </c>
      <c r="Y15" s="15">
        <v>0.3527200210293</v>
      </c>
      <c r="Z15" s="15">
        <v>0.40574317089540002</v>
      </c>
      <c r="AA15" s="15">
        <v>0.34600750316369999</v>
      </c>
      <c r="AB15" s="15">
        <v>0.30649775698670001</v>
      </c>
    </row>
    <row r="16" spans="2:28" x14ac:dyDescent="0.35">
      <c r="B16" s="7" t="s">
        <v>228</v>
      </c>
      <c r="C16" s="15">
        <v>1.266703275037E-3</v>
      </c>
      <c r="D16" s="15">
        <v>0</v>
      </c>
      <c r="E16" s="15">
        <v>6.8533812475000001E-3</v>
      </c>
      <c r="F16" s="15">
        <v>0</v>
      </c>
      <c r="G16" s="15">
        <v>0</v>
      </c>
      <c r="I16" s="15">
        <v>0</v>
      </c>
      <c r="J16" s="15">
        <v>0</v>
      </c>
      <c r="K16" s="15">
        <v>0</v>
      </c>
      <c r="L16" s="15">
        <v>0</v>
      </c>
      <c r="M16" s="15">
        <v>0</v>
      </c>
      <c r="N16" s="15">
        <v>0</v>
      </c>
      <c r="O16" s="15">
        <v>3.8696703686220001E-3</v>
      </c>
      <c r="Q16" s="15">
        <v>0</v>
      </c>
      <c r="R16" s="15">
        <v>0</v>
      </c>
      <c r="S16" s="15">
        <v>0</v>
      </c>
      <c r="T16" s="15">
        <v>4.8949033699640002E-2</v>
      </c>
      <c r="U16" s="15">
        <v>0</v>
      </c>
      <c r="V16" s="15">
        <v>0</v>
      </c>
      <c r="W16" s="15">
        <v>0</v>
      </c>
      <c r="X16" s="15">
        <v>0</v>
      </c>
      <c r="Y16" s="15">
        <v>0</v>
      </c>
      <c r="Z16" s="15">
        <v>0</v>
      </c>
      <c r="AA16" s="15">
        <v>0</v>
      </c>
      <c r="AB16" s="15">
        <v>0</v>
      </c>
    </row>
    <row r="17" spans="2:28" x14ac:dyDescent="0.35">
      <c r="B17" s="7" t="s">
        <v>59</v>
      </c>
      <c r="C17" s="15">
        <v>2.9510847960039999E-2</v>
      </c>
      <c r="D17" s="15">
        <v>3.9734422714330003E-2</v>
      </c>
      <c r="E17" s="15">
        <v>7.4996853876209996E-2</v>
      </c>
      <c r="F17" s="15">
        <v>0</v>
      </c>
      <c r="G17" s="15">
        <v>1.704449682103E-2</v>
      </c>
      <c r="I17" s="15">
        <v>2.0399970747940002E-2</v>
      </c>
      <c r="J17" s="15">
        <v>0</v>
      </c>
      <c r="K17" s="15">
        <v>8.8545894072090004E-3</v>
      </c>
      <c r="L17" s="15">
        <v>4.2954844058409998E-2</v>
      </c>
      <c r="M17" s="15">
        <v>4.1321219555610002E-2</v>
      </c>
      <c r="N17" s="15">
        <v>1.6729650784800001E-2</v>
      </c>
      <c r="O17" s="15">
        <v>4.8581375285550003E-2</v>
      </c>
      <c r="Q17" s="15">
        <v>3.058507364058E-2</v>
      </c>
      <c r="R17" s="15">
        <v>4.2501033978369997E-2</v>
      </c>
      <c r="S17" s="15">
        <v>0</v>
      </c>
      <c r="T17" s="15">
        <v>4.950156912433E-2</v>
      </c>
      <c r="U17" s="15">
        <v>7.2102234776450003E-2</v>
      </c>
      <c r="V17" s="15">
        <v>0</v>
      </c>
      <c r="W17" s="15">
        <v>5.319361177714E-2</v>
      </c>
      <c r="X17" s="15">
        <v>0</v>
      </c>
      <c r="Y17" s="15">
        <v>0</v>
      </c>
      <c r="Z17" s="15">
        <v>0.1246369715615</v>
      </c>
      <c r="AA17" s="15">
        <v>1.403012400275E-2</v>
      </c>
      <c r="AB17" s="15">
        <v>7.1432956549099993E-2</v>
      </c>
    </row>
    <row r="18" spans="2:28" x14ac:dyDescent="0.35">
      <c r="B18" s="16" t="s">
        <v>229</v>
      </c>
      <c r="C18" s="17">
        <v>1.6503417047009999E-2</v>
      </c>
      <c r="D18" s="17">
        <v>6.2381265542090003E-2</v>
      </c>
      <c r="E18" s="17">
        <v>2.381707021671E-2</v>
      </c>
      <c r="F18" s="17">
        <v>0</v>
      </c>
      <c r="G18" s="17">
        <v>0</v>
      </c>
      <c r="H18" s="13"/>
      <c r="I18" s="17">
        <v>3.6218360196139998E-2</v>
      </c>
      <c r="J18" s="17">
        <v>0</v>
      </c>
      <c r="K18" s="17">
        <v>0</v>
      </c>
      <c r="L18" s="17">
        <v>0</v>
      </c>
      <c r="M18" s="17">
        <v>4.2290584635059997E-2</v>
      </c>
      <c r="N18" s="17">
        <v>3.1739714068140003E-2</v>
      </c>
      <c r="O18" s="17">
        <v>1.8734024871080002E-2</v>
      </c>
      <c r="P18" s="13"/>
      <c r="Q18" s="17">
        <v>3.058507364058E-2</v>
      </c>
      <c r="R18" s="17">
        <v>0</v>
      </c>
      <c r="S18" s="17">
        <v>1.155312792046E-2</v>
      </c>
      <c r="T18" s="17">
        <v>0</v>
      </c>
      <c r="U18" s="17">
        <v>0</v>
      </c>
      <c r="V18" s="17">
        <v>0</v>
      </c>
      <c r="W18" s="17">
        <v>5.3492150882350001E-2</v>
      </c>
      <c r="X18" s="17">
        <v>4.336250651101E-2</v>
      </c>
      <c r="Y18" s="17">
        <v>2.5903376956739999E-2</v>
      </c>
      <c r="Z18" s="17">
        <v>0</v>
      </c>
      <c r="AA18" s="17">
        <v>0</v>
      </c>
      <c r="AB18" s="17">
        <v>0</v>
      </c>
    </row>
    <row r="19" spans="2:28" x14ac:dyDescent="0.35">
      <c r="B19" s="18" t="s">
        <v>12</v>
      </c>
    </row>
    <row r="20" spans="2:28" x14ac:dyDescent="0.35">
      <c r="B20" s="6"/>
    </row>
    <row r="21" spans="2:28" x14ac:dyDescent="0.35">
      <c r="B21" s="6"/>
    </row>
    <row r="23" spans="2:28" x14ac:dyDescent="0.35">
      <c r="B23" s="4" t="str">
        <f>HYPERLINK("#'Contents'!A1", "Return to Contents")</f>
        <v>Return to Contents</v>
      </c>
    </row>
  </sheetData>
  <mergeCells count="4">
    <mergeCell ref="D5:G5"/>
    <mergeCell ref="Q5:AB5"/>
    <mergeCell ref="I5:O5"/>
    <mergeCell ref="B2:AB2"/>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Adam Drummond</cp:lastModifiedBy>
  <dcterms:created xsi:type="dcterms:W3CDTF">2026-03-24T11:11:40Z</dcterms:created>
  <dcterms:modified xsi:type="dcterms:W3CDTF">2026-03-24T16:15:32Z</dcterms:modified>
</cp:coreProperties>
</file>