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SunitaPfitzner\Public First Dropbox\Policy and Research Team\Polling\Client Tables\Politico\UK\"/>
    </mc:Choice>
  </mc:AlternateContent>
  <xr:revisionPtr revIDLastSave="0" documentId="13_ncr:1_{C9550761-845C-4D0A-B915-6D292059D4AD}"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01" l="1"/>
  <c r="B16" i="100"/>
  <c r="B18" i="99"/>
  <c r="B18" i="98"/>
  <c r="B16" i="97"/>
  <c r="B16" i="96"/>
  <c r="B17" i="95"/>
  <c r="B23" i="94"/>
  <c r="B16" i="93"/>
  <c r="B25" i="92"/>
  <c r="B25" i="91"/>
  <c r="B18" i="90"/>
  <c r="B18" i="89"/>
  <c r="B18" i="88"/>
  <c r="B18" i="87"/>
  <c r="B18" i="86"/>
  <c r="B18" i="85"/>
  <c r="B22" i="84"/>
  <c r="B22" i="83"/>
  <c r="B22" i="82"/>
  <c r="B22" i="81"/>
  <c r="B22" i="80"/>
  <c r="B22" i="79"/>
  <c r="B22" i="78"/>
  <c r="B22" i="77"/>
  <c r="B22" i="76"/>
  <c r="B22" i="75"/>
  <c r="B22" i="74"/>
  <c r="B22" i="73"/>
  <c r="B22" i="72"/>
  <c r="B22" i="71"/>
  <c r="B22" i="70"/>
  <c r="B22" i="69"/>
  <c r="B22" i="68"/>
  <c r="B22" i="67"/>
  <c r="B22" i="66"/>
  <c r="B19" i="65"/>
  <c r="B17" i="64"/>
  <c r="B17" i="63"/>
  <c r="B17" i="62"/>
  <c r="B16" i="61"/>
  <c r="B16" i="60"/>
  <c r="B17" i="59"/>
  <c r="B18" i="58"/>
  <c r="B22" i="57"/>
  <c r="B16" i="56"/>
  <c r="B17" i="55"/>
  <c r="B22" i="54"/>
  <c r="B22" i="53"/>
  <c r="B22" i="52"/>
  <c r="B22" i="51"/>
  <c r="B22" i="50"/>
  <c r="B22" i="49"/>
  <c r="B16" i="48"/>
  <c r="B22" i="47"/>
  <c r="B16" i="46"/>
  <c r="B17" i="45"/>
  <c r="B22" i="44"/>
  <c r="B22" i="43"/>
  <c r="B22" i="42"/>
  <c r="B22" i="41"/>
  <c r="B22" i="40"/>
  <c r="B22" i="39"/>
  <c r="B22" i="38"/>
  <c r="B21" i="37"/>
  <c r="B17" i="36"/>
  <c r="B17" i="35"/>
  <c r="B17" i="34"/>
  <c r="B17" i="33"/>
  <c r="B16" i="32"/>
  <c r="B18" i="31"/>
  <c r="B18" i="30"/>
  <c r="B33" i="29"/>
  <c r="B33" i="28"/>
  <c r="B18" i="27"/>
  <c r="B16" i="26"/>
  <c r="B18" i="25"/>
  <c r="B18" i="24"/>
  <c r="B18" i="23"/>
  <c r="B18" i="22"/>
  <c r="B18" i="21"/>
  <c r="B22" i="20"/>
  <c r="B22" i="19"/>
  <c r="B22" i="18"/>
  <c r="B22" i="17"/>
  <c r="B22" i="16"/>
  <c r="B22" i="15"/>
  <c r="B16" i="14"/>
  <c r="B20" i="13"/>
  <c r="B20" i="12"/>
  <c r="B20" i="11"/>
  <c r="B20" i="10"/>
  <c r="B20" i="9"/>
  <c r="B20" i="8"/>
  <c r="B20" i="7"/>
  <c r="B20" i="6"/>
  <c r="B20" i="5"/>
  <c r="B20" i="4"/>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D90" i="2"/>
  <c r="E89" i="2"/>
  <c r="D89" i="2"/>
  <c r="E88" i="2"/>
  <c r="D88" i="2"/>
  <c r="E87" i="2"/>
  <c r="D87" i="2"/>
  <c r="E86" i="2"/>
  <c r="D86" i="2"/>
  <c r="E85" i="2"/>
  <c r="D85" i="2"/>
  <c r="E84" i="2"/>
  <c r="D84" i="2"/>
  <c r="E83" i="2"/>
  <c r="D83" i="2"/>
  <c r="E82" i="2"/>
  <c r="D82" i="2"/>
  <c r="D81" i="2"/>
  <c r="E80" i="2"/>
  <c r="D80" i="2"/>
  <c r="E79" i="2"/>
  <c r="D79" i="2"/>
  <c r="E78" i="2"/>
  <c r="D78" i="2"/>
  <c r="E77" i="2"/>
  <c r="D77" i="2"/>
  <c r="E76" i="2"/>
  <c r="D76" i="2"/>
  <c r="E75" i="2"/>
  <c r="D75" i="2"/>
  <c r="E74" i="2"/>
  <c r="D74" i="2"/>
  <c r="E73" i="2"/>
  <c r="D73" i="2"/>
  <c r="E72" i="2"/>
  <c r="D72"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D55" i="2"/>
  <c r="E54" i="2"/>
  <c r="D54" i="2"/>
  <c r="E53" i="2"/>
  <c r="D53" i="2"/>
  <c r="E52" i="2"/>
  <c r="D52" i="2"/>
  <c r="E51" i="2"/>
  <c r="D51" i="2"/>
  <c r="E50" i="2"/>
  <c r="D50" i="2"/>
  <c r="E49" i="2"/>
  <c r="D49" i="2"/>
  <c r="E48" i="2"/>
  <c r="D48" i="2"/>
  <c r="E47" i="2"/>
  <c r="D47" i="2"/>
  <c r="E46" i="2"/>
  <c r="D46" i="2"/>
  <c r="E45" i="2"/>
  <c r="D45" i="2"/>
  <c r="E44" i="2"/>
  <c r="D44"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D26" i="2"/>
  <c r="E25" i="2"/>
  <c r="D25" i="2"/>
  <c r="E24" i="2"/>
  <c r="D24" i="2"/>
  <c r="E23" i="2"/>
  <c r="D23" i="2"/>
  <c r="E22" i="2"/>
  <c r="D22" i="2"/>
  <c r="E21" i="2"/>
  <c r="D21" i="2"/>
  <c r="D20" i="2"/>
  <c r="E19" i="2"/>
  <c r="D19" i="2"/>
  <c r="E18"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<sst xmlns="http://schemas.openxmlformats.org/spreadsheetml/2006/main" count="9688" uniqueCount="407">
  <si>
    <t>Fieldwork:</t>
  </si>
  <si>
    <t>23rd Apr - 27th Apr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</si>
  <si>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</si>
  <si>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</si>
  <si>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</si>
  <si>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</si>
  <si>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</si>
  <si>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</si>
  <si>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</si>
  <si>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</si>
  <si>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</si>
  <si>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</si>
  <si>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</si>
  <si>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</si>
  <si>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</si>
  <si>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</si>
  <si>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</si>
  <si>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</si>
  <si>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</si>
  <si>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</si>
  <si>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</si>
  <si>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</si>
  <si>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</si>
  <si>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</si>
  <si>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</si>
  <si>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</si>
  <si>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</si>
  <si>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</si>
  <si>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</si>
  <si>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</si>
  <si>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</si>
  <si>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</si>
  <si>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</si>
  <si>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</si>
  <si>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</si>
  <si>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</si>
  <si>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</si>
  <si>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</si>
  <si>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</si>
  <si>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</si>
  <si>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</si>
  <si>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</si>
  <si>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Conservative</t>
  </si>
  <si>
    <t>Labour</t>
  </si>
  <si>
    <t>Liberal Democrat</t>
  </si>
  <si>
    <t>The Brexit Party</t>
  </si>
  <si>
    <t>I did not vote</t>
  </si>
  <si>
    <t>Conservative Party</t>
  </si>
  <si>
    <t>Labour Party</t>
  </si>
  <si>
    <t>Liberal Democrats</t>
  </si>
  <si>
    <t>Reform UK</t>
  </si>
  <si>
    <t>Green Party</t>
  </si>
  <si>
    <t>The Green Party</t>
  </si>
  <si>
    <t>Don't Know</t>
  </si>
  <si>
    <t>GCSE or equivalent (Scottish National/O Level)</t>
  </si>
  <si>
    <t>A Level or equivalent (GCE/Higher/Advanced Higher)</t>
  </si>
  <si>
    <t>University Undergraduate Degree (BA/BSc)</t>
  </si>
  <si>
    <t>University Postgraduate Degree (MA/MSc/MPhil)</t>
  </si>
  <si>
    <t>Doctorate (PhD/DPHil)</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</si>
  <si>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</si>
  <si>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</si>
  <si>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</si>
  <si>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</si>
  <si>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</si>
  <si>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</si>
  <si>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</si>
  <si>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</si>
  <si>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</si>
  <si>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</si>
  <si>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</si>
  <si>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</si>
  <si>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</si>
  <si>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</si>
  <si>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</si>
  <si>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</si>
  <si>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LabLab</t>
  </si>
  <si>
    <t>LabOther</t>
  </si>
  <si>
    <t>LabRef waverer</t>
  </si>
  <si>
    <t>Working class</t>
  </si>
  <si>
    <t>Lower-middle class</t>
  </si>
  <si>
    <t>Middle class</t>
  </si>
  <si>
    <t>Upper-middle class</t>
  </si>
  <si>
    <t>Upper class</t>
  </si>
  <si>
    <t>Gender</t>
  </si>
  <si>
    <t>Age</t>
  </si>
  <si>
    <t>Social Grade</t>
  </si>
  <si>
    <t>Region</t>
  </si>
  <si>
    <t>2019 Vote</t>
  </si>
  <si>
    <t>2024 Vote</t>
  </si>
  <si>
    <t>Vote Intention</t>
  </si>
  <si>
    <t>Education</t>
  </si>
  <si>
    <t>Income</t>
  </si>
  <si>
    <t>Lab24</t>
  </si>
  <si>
    <t>LabRef</t>
  </si>
  <si>
    <t>Class</t>
  </si>
  <si>
    <t xml:space="preserve"> Donald Trump</t>
  </si>
  <si>
    <t xml:space="preserve"> JD Vance</t>
  </si>
  <si>
    <t xml:space="preserve"> Keir Starmer</t>
  </si>
  <si>
    <t xml:space="preserve"> Nigel Farage</t>
  </si>
  <si>
    <t xml:space="preserve"> Kemi Badenoch</t>
  </si>
  <si>
    <t xml:space="preserve"> King Charles</t>
  </si>
  <si>
    <t xml:space="preserve"> Prince Harry</t>
  </si>
  <si>
    <t xml:space="preserve"> Meghan Markle</t>
  </si>
  <si>
    <t xml:space="preserve"> Helen Pearl</t>
  </si>
  <si>
    <t>Very positive</t>
  </si>
  <si>
    <t>Positive</t>
  </si>
  <si>
    <t>Neither positive nor negative</t>
  </si>
  <si>
    <t>Negative</t>
  </si>
  <si>
    <t>Very negative</t>
  </si>
  <si>
    <t>N/A - Do not know who this is</t>
  </si>
  <si>
    <t>Don’t Know</t>
  </si>
  <si>
    <t>Grid Summary: Do you have a positive or negative view on the following individuals?</t>
  </si>
  <si>
    <t>Fieldwork:  23rd Apr - 27th Apr 2025</t>
  </si>
  <si>
    <t>Data weighted by interlocking age &amp; gender, region and social grade to Nationally Representative Proportions</t>
  </si>
  <si>
    <t>BASE: All Respondents</t>
  </si>
  <si>
    <t>Do you have a positive or negative view on the following individuals?: Donald Trump</t>
  </si>
  <si>
    <t>Do you have a positive or negative view on the following individuals?: JD Vance</t>
  </si>
  <si>
    <t>Do you have a positive or negative view on the following individuals?: Keir Starmer</t>
  </si>
  <si>
    <t>Do you have a positive or negative view on the following individuals?: Nigel Farage</t>
  </si>
  <si>
    <t>Do you have a positive or negative view on the following individuals?: Kemi Badenoch</t>
  </si>
  <si>
    <t>Do you have a positive or negative view on the following individuals?: King Charles</t>
  </si>
  <si>
    <t>Do you have a positive or negative view on the following individuals?: Prince Harry</t>
  </si>
  <si>
    <t>Do you have a positive or negative view on the following individuals?: Meghan Markle</t>
  </si>
  <si>
    <t>Do you have a positive or negative view on the following individuals?: Helen Pearl</t>
  </si>
  <si>
    <t>Free trade with other countries is important as we would not be able to support ourselves</t>
  </si>
  <si>
    <t>Free trade with other countries makes it harder to build businesses at home</t>
  </si>
  <si>
    <t xml:space="preserve"> Which of the following comes closest to your view?</t>
  </si>
  <si>
    <t xml:space="preserve"> Our nation is built on trade</t>
  </si>
  <si>
    <t xml:space="preserve"> Free trade has made the UK wealthy</t>
  </si>
  <si>
    <t xml:space="preserve"> The UK is currently too dependent on international trade to support itself</t>
  </si>
  <si>
    <t xml:space="preserve"> Free trade makes it too easy for other countries to undercut British businesses</t>
  </si>
  <si>
    <t xml:space="preserve"> The trade relationships between the UK and the rest of the world tend to rip us off</t>
  </si>
  <si>
    <t>Strongly Agree</t>
  </si>
  <si>
    <t>Agree</t>
  </si>
  <si>
    <t>Neither Agree nor Disagree</t>
  </si>
  <si>
    <t>Disagree</t>
  </si>
  <si>
    <t>Strongly Disagree</t>
  </si>
  <si>
    <t>Total Agree:</t>
  </si>
  <si>
    <t>Total Disagree:</t>
  </si>
  <si>
    <t>Net:</t>
  </si>
  <si>
    <t>Grid Summary: Do you agree or disagree with the following?</t>
  </si>
  <si>
    <t>Do you agree or disagree with the following?: Free trade has made the UK wealthy</t>
  </si>
  <si>
    <t>Do you agree or disagree with the following?: Free trade makes it too easy for other countries to undercut British businesses</t>
  </si>
  <si>
    <t>Do you agree or disagree with the following?: Our nation is built on trade</t>
  </si>
  <si>
    <t>Do you agree or disagree with the following?: The trade relationships between the UK and the rest of the world tend to rip us off</t>
  </si>
  <si>
    <t>Do you agree or disagree with the following?: The UK is currently too dependent on international trade to support itself</t>
  </si>
  <si>
    <t xml:space="preserve"> The UK as a whole</t>
  </si>
  <si>
    <t xml:space="preserve"> UK businesses</t>
  </si>
  <si>
    <t xml:space="preserve"> Jobs in the UK</t>
  </si>
  <si>
    <t xml:space="preserve"> Global stability</t>
  </si>
  <si>
    <t>Very good</t>
  </si>
  <si>
    <t>Fairly good</t>
  </si>
  <si>
    <t>Fairly bad</t>
  </si>
  <si>
    <t>Very bad</t>
  </si>
  <si>
    <t>Grid Summary: Generally speaking, do you think international free trade is good or bad for the following?</t>
  </si>
  <si>
    <t>Generally speaking, do you think international free trade is good or bad for the following?: The UK as a whole</t>
  </si>
  <si>
    <t>Generally speaking, do you think international free trade is good or bad for the following?: UK businesses</t>
  </si>
  <si>
    <t>Generally speaking, do you think international free trade is good or bad for the following?: Jobs in the UK</t>
  </si>
  <si>
    <t>Generally speaking, do you think international free trade is good or bad for the following?: Global stability</t>
  </si>
  <si>
    <t>In general, the UK should aim to get along with other countries, even if that sometimes means doing things against our own short-term interests</t>
  </si>
  <si>
    <t>In general, the UK should prioritize its own short-term interests over getting along with other countries</t>
  </si>
  <si>
    <t>Our economic and trade strength</t>
  </si>
  <si>
    <t>Our military strength</t>
  </si>
  <si>
    <t>Our historic alliances with other countries</t>
  </si>
  <si>
    <t>Our cultural exports like movies, music and sports</t>
  </si>
  <si>
    <t xml:space="preserve"> In general, which ONE of the following do you think most gives the UK its power on the international stage?Select only ONE of the following</t>
  </si>
  <si>
    <t>The USA</t>
  </si>
  <si>
    <t>France</t>
  </si>
  <si>
    <t>Germany</t>
  </si>
  <si>
    <t>Australia</t>
  </si>
  <si>
    <t>Canada</t>
  </si>
  <si>
    <t>Ireland</t>
  </si>
  <si>
    <t>China</t>
  </si>
  <si>
    <t>Spain</t>
  </si>
  <si>
    <t>India</t>
  </si>
  <si>
    <t>Japan</t>
  </si>
  <si>
    <t>Russia</t>
  </si>
  <si>
    <t>Italy</t>
  </si>
  <si>
    <t>Israel</t>
  </si>
  <si>
    <t>None of these</t>
  </si>
  <si>
    <t>Turkey</t>
  </si>
  <si>
    <t>South Africa</t>
  </si>
  <si>
    <t>Brazil</t>
  </si>
  <si>
    <t>Mexico</t>
  </si>
  <si>
    <t>Egypt</t>
  </si>
  <si>
    <t>Who do you think the UK’s most important allies are in the world?Select up to three of the following</t>
  </si>
  <si>
    <t>And again, looking at the same list, which countries do you think it is most important for the UK to have a good trade deal with?Select up to three of the following</t>
  </si>
  <si>
    <t>Having a good trade relationship with the US</t>
  </si>
  <si>
    <t>Having a good trade relationship with the EU</t>
  </si>
  <si>
    <t>Having a good trade relationship with China</t>
  </si>
  <si>
    <t>None of the above should be a priority</t>
  </si>
  <si>
    <t xml:space="preserve"> Which of the following should be a priority for the UK?</t>
  </si>
  <si>
    <t>The UK should be aiming to move closer to the EU</t>
  </si>
  <si>
    <t>The UK should be aiming to move closer to China</t>
  </si>
  <si>
    <t>The UK should be aiming to move closer to the US</t>
  </si>
  <si>
    <t>The UK should not be moving closer to any of the above</t>
  </si>
  <si>
    <t xml:space="preserve"> Which of the following do you agree with most?</t>
  </si>
  <si>
    <t>The UK should aim to be close with the US, even if it risks the relationship with the EU</t>
  </si>
  <si>
    <t>The UK should aim to be close with the EU, even if it risks the relationship with the US</t>
  </si>
  <si>
    <t>The UK would have more to gain from a trade deal with China than China does</t>
  </si>
  <si>
    <t>The UK and China both gain equally from a trade deal</t>
  </si>
  <si>
    <t>China has more to gain from a trade deal with the UK than the UK does</t>
  </si>
  <si>
    <t>The UK would have more to gain from a trade deal with the EU than the EU does</t>
  </si>
  <si>
    <t>The UK and the EU both gain equally from a trade deal</t>
  </si>
  <si>
    <t>The EU has more to gain from a trade deal with the UK than the UK does</t>
  </si>
  <si>
    <t>The US would have more to gain from a trade deal with the UK than the UK does</t>
  </si>
  <si>
    <t>The US and the UK both gain equally from a trade deal</t>
  </si>
  <si>
    <t>The UK has more to gain from a trade deal with the US than the US does</t>
  </si>
  <si>
    <t>The US</t>
  </si>
  <si>
    <t>The EU</t>
  </si>
  <si>
    <t xml:space="preserve"> If the UK was negotiating trade relationships with the following markets, which would you aim to have the most favourable trade relationship with?</t>
  </si>
  <si>
    <t>Strongly Support</t>
  </si>
  <si>
    <t>Somewhat Support</t>
  </si>
  <si>
    <t>Somewhat Oppose</t>
  </si>
  <si>
    <t>Strongly Oppose</t>
  </si>
  <si>
    <t>Total Support:</t>
  </si>
  <si>
    <t>Total Oppose:</t>
  </si>
  <si>
    <t xml:space="preserve"> The UK and the United States are about to begin negotiations for a new Free Trade Agreement between those countries.In principle, do you support or oppose such an agreement being signed?</t>
  </si>
  <si>
    <t xml:space="preserve"> The US is an important market for the UK to sell to</t>
  </si>
  <si>
    <t xml:space="preserve"> Our relationship with the US is historically important</t>
  </si>
  <si>
    <t xml:space="preserve"> Our relationship with the US is important for our security</t>
  </si>
  <si>
    <t xml:space="preserve"> Recent actions by the US have made our relationship worse</t>
  </si>
  <si>
    <t xml:space="preserve"> The US is an important market for the UK to buy from</t>
  </si>
  <si>
    <t xml:space="preserve"> The US has done a lot for us as an ally</t>
  </si>
  <si>
    <t>Grid Summary: Do you agree or disagree with the following statements about the US?</t>
  </si>
  <si>
    <t>Do you agree or disagree with the following statements about the US?: Our relationship with the US is important for our security</t>
  </si>
  <si>
    <t>Do you agree or disagree with the following statements about the US?: Our relationship with the US is historically important</t>
  </si>
  <si>
    <t>Do you agree or disagree with the following statements about the US?: The US has done a lot for us as an ally</t>
  </si>
  <si>
    <t>Do you agree or disagree with the following statements about the US?: The US is an important market for the UK to sell to</t>
  </si>
  <si>
    <t>Do you agree or disagree with the following statements about the US?: The US is an important market for the UK to buy from</t>
  </si>
  <si>
    <t>Do you agree or disagree with the following statements about the US?: Recent actions by the US have made our relationship worse</t>
  </si>
  <si>
    <t>Currently the UK makes more out of selling to the US than the US does from selling to the UK</t>
  </si>
  <si>
    <t>Currently the UK and US make roughly the same from selling to each other</t>
  </si>
  <si>
    <t>Currently the US makes more out of selling to the UK than the UK does from selling to the US</t>
  </si>
  <si>
    <t>I would expect Donald Trump and Keir Starmer to get on well with each other</t>
  </si>
  <si>
    <t>I would expect Donald Trump and Keir Starmer to get on badly with each other</t>
  </si>
  <si>
    <t>Support</t>
  </si>
  <si>
    <t>Neither Support nor Oppose</t>
  </si>
  <si>
    <t>Oppose</t>
  </si>
  <si>
    <t xml:space="preserve"> The US has recently imposed tariffs on other countries' exports to the US.Do you support or oppose the tariffs which have been introduced by the US?</t>
  </si>
  <si>
    <t>These tariffs are just a negotiation tool to start discussions on trade deals, and will be removed or changed based on these discussions</t>
  </si>
  <si>
    <t>These tariffs are more than a negotiation tool and will be kept permanently to change the balance of trade to the US</t>
  </si>
  <si>
    <t xml:space="preserve"> The US has recently imposed tariffs on other countries' exports to the US. Which of the following comes closest to your view?</t>
  </si>
  <si>
    <t xml:space="preserve"> The US has recently imposed tariffs on other countries' exports to the US.This includes 10% tariffs on the UK in general, and 25% tariffs on cars, steel and aluminium. Do you support or oppose these tariffs on the UK specifically?</t>
  </si>
  <si>
    <t xml:space="preserve"> Negotiating a trade deal with the EU</t>
  </si>
  <si>
    <t xml:space="preserve"> Negotiating a trade deal with the US</t>
  </si>
  <si>
    <t xml:space="preserve"> Negotiating a trade deal with China</t>
  </si>
  <si>
    <t xml:space="preserve"> Putting tariffs on US goods to reciprocate</t>
  </si>
  <si>
    <t>Grid Summary: Below are some approaches which Keir Starmer could take to respond to the tariffs imposed by the US on goods from the UK.Would you support or oppose the following?</t>
  </si>
  <si>
    <t>Below are some approaches which Keir Starmer could take to respond to the tariffs imposed by the US on goods from the UK.Would you support or oppose the following?: Putting tariffs on US goods to reciprocate</t>
  </si>
  <si>
    <t>Below are some approaches which Keir Starmer could take to respond to the tariffs imposed by the US on goods from the UK.Would you support or oppose the following?: Negotiating a trade deal with the US</t>
  </si>
  <si>
    <t>Below are some approaches which Keir Starmer could take to respond to the tariffs imposed by the US on goods from the UK.Would you support or oppose the following?: Negotiating a trade deal with the EU</t>
  </si>
  <si>
    <t>Below are some approaches which Keir Starmer could take to respond to the tariffs imposed by the US on goods from the UK.Would you support or oppose the following?: Negotiating a trade deal with China</t>
  </si>
  <si>
    <t>The UK should put tariffs on goods imported from the US to match the tariffs the US has placed on the UK</t>
  </si>
  <si>
    <t>The UK should make some concessions to the US in order to convince them to remove the tariffs</t>
  </si>
  <si>
    <t>The UK should put up with the tariffs</t>
  </si>
  <si>
    <t>At this point, China would be a more stable trading partner than the US</t>
  </si>
  <si>
    <t>The US is a more stable trading partner than China, even now</t>
  </si>
  <si>
    <t xml:space="preserve"> Some have said that the UK should aim to be a bridge between the US and the EU.  Do you agree or disagree with this?</t>
  </si>
  <si>
    <t>A very good job</t>
  </si>
  <si>
    <t>A good job</t>
  </si>
  <si>
    <t>A bad job</t>
  </si>
  <si>
    <t>A very bad job</t>
  </si>
  <si>
    <t xml:space="preserve"> Would you say that Keir Starmer is doing a good or bad job of making the UK a bridge between the US and the EU?</t>
  </si>
  <si>
    <t>The UK is currently too close to the US</t>
  </si>
  <si>
    <t>The UK current has the right balance with the US and the EU</t>
  </si>
  <si>
    <t>The UK is currently too close to the EU</t>
  </si>
  <si>
    <t xml:space="preserve"> Do you think the UK is currently getting the balance right in its alliances with the EU and the US?</t>
  </si>
  <si>
    <t>It would be possible to have a trade deal between the UK and the US which benefits both countries</t>
  </si>
  <si>
    <t>It will only be possible for one country to benefit from a trade deal between the UK and the US</t>
  </si>
  <si>
    <t>If the US does not agree to a trade deal with us, we can easily go elsewhere</t>
  </si>
  <si>
    <t>It would be difficult to go elsewhere if the US does not agree a trade deal with us</t>
  </si>
  <si>
    <t>The UK should not enter trade negotiations with the US</t>
  </si>
  <si>
    <t>The UK should enter trade negotiations with the US but it is not a priority</t>
  </si>
  <si>
    <t>The UK should urgently enter trade negotiations with the US as it is an important priority</t>
  </si>
  <si>
    <t>The UK makes more money selling to the US than the US makes from selling to the UK</t>
  </si>
  <si>
    <t>The UK and the US make about the same amount from selling to each other</t>
  </si>
  <si>
    <t>The US makes more money selling to the UK than the UK makes from selling to the US</t>
  </si>
  <si>
    <t xml:space="preserve"> Based on what you know, which of the following comes closest to your view?</t>
  </si>
  <si>
    <t>The UK has typically taken advantage of the US</t>
  </si>
  <si>
    <t>The UK and US trade relationship has typically been fair</t>
  </si>
  <si>
    <t>The US has typically taken advantage of the UK</t>
  </si>
  <si>
    <t xml:space="preserve"> Thinking about the history of trade between the UK and the US, which of the following comes closest to your view?</t>
  </si>
  <si>
    <t>The US holds all the power so the trade deal will be unfair to the UK</t>
  </si>
  <si>
    <t>The US holds all the power but the trade deal will be fair to the UK anyway</t>
  </si>
  <si>
    <t>The US and UK have equal power in the discussions</t>
  </si>
  <si>
    <t>The UK holds all the power but the trade deal will be fair to the US anyway</t>
  </si>
  <si>
    <t>The UK holds all the power so the trade deal will be unfair to the US</t>
  </si>
  <si>
    <t xml:space="preserve"> The US and UK may soon be discussing a trade deal. Which of the following comes closest to your view?</t>
  </si>
  <si>
    <t xml:space="preserve"> The US removes the 10% tariffs on goods from the UK</t>
  </si>
  <si>
    <t xml:space="preserve"> The US removes the 25% tariffs on steel and aluminium from the UK</t>
  </si>
  <si>
    <t xml:space="preserve"> The US removes the 25% tariffs on cars from the UK</t>
  </si>
  <si>
    <t xml:space="preserve"> The UK removes the digital services tax on US tech companies</t>
  </si>
  <si>
    <t xml:space="preserve"> The UK lifts anti-monopoly laws on US tech companies</t>
  </si>
  <si>
    <t xml:space="preserve"> The UK removes content moderation requirements on social media companies</t>
  </si>
  <si>
    <t xml:space="preserve"> The UK relaxes safety regulations on AI development</t>
  </si>
  <si>
    <t xml:space="preserve"> The UK removes the ban on hormone-treated beef</t>
  </si>
  <si>
    <t xml:space="preserve"> The UK removes the ban on selling chlorinated chicken</t>
  </si>
  <si>
    <t>Grid Summary: Below are some actions which the UK and the US could take to help negotiate a trade deal.Which of the below would you support or oppose happening in order to get a deal in place?</t>
  </si>
  <si>
    <t>Below are some actions which the UK and the US could take to help negotiate a trade deal.Which of the below would you support or oppose happening in order to get a deal in place?: The US removes the 10% tariffs on goods from the UK</t>
  </si>
  <si>
    <t>Below are some actions which the UK and the US could take to help negotiate a trade deal.Which of the below would you support or oppose happening in order to get a deal in place?: The US removes the 25% tariffs on cars from the UK</t>
  </si>
  <si>
    <t>Below are some actions which the UK and the US could take to help negotiate a trade deal.Which of the below would you support or oppose happening in order to get a deal in place?: The US removes the 25% tariffs on steel and aluminium from the UK</t>
  </si>
  <si>
    <t>Below are some actions which the UK and the US could take to help negotiate a trade deal.Which of the below would you support or oppose happening in order to get a deal in place?: The UK lifts anti-monopoly laws on US tech companies</t>
  </si>
  <si>
    <t>Below are some actions which the UK and the US could take to help negotiate a trade deal.Which of the below would you support or oppose happening in order to get a deal in place?: The UK relaxes safety regulations on AI development</t>
  </si>
  <si>
    <t>Below are some actions which the UK and the US could take to help negotiate a trade deal.Which of the below would you support or oppose happening in order to get a deal in place?: The UK removes content moderation requirements on social media companies</t>
  </si>
  <si>
    <t>Below are some actions which the UK and the US could take to help negotiate a trade deal.Which of the below would you support or oppose happening in order to get a deal in place?: The UK removes the digital services tax on US tech companies</t>
  </si>
  <si>
    <t>Below are some actions which the UK and the US could take to help negotiate a trade deal.Which of the below would you support or oppose happening in order to get a deal in place?: The UK removes the ban on selling chlorinated chicken</t>
  </si>
  <si>
    <t>Below are some actions which the UK and the US could take to help negotiate a trade deal.Which of the below would you support or oppose happening in order to get a deal in place?: The UK removes the ban on hormone-treated beef</t>
  </si>
  <si>
    <t xml:space="preserve"> The US eases visa access for UK citizens</t>
  </si>
  <si>
    <t xml:space="preserve"> The US aligns with the UK’s environmental standards and commitments</t>
  </si>
  <si>
    <t xml:space="preserve"> The US commits to military intelligence sharing with the UK</t>
  </si>
  <si>
    <t xml:space="preserve"> The UK agrees to buy more consumer technology from the US</t>
  </si>
  <si>
    <t xml:space="preserve"> The UK agrees to buy more defense technology from the US</t>
  </si>
  <si>
    <t xml:space="preserve"> The UK agrees to buy more oil and gas from the US</t>
  </si>
  <si>
    <t xml:space="preserve"> The UK allows US companies access to anonymized NHS data for research and product development</t>
  </si>
  <si>
    <t xml:space="preserve"> New tariffs of 25% introduced on UK pharmaceutical companies exporting to the US</t>
  </si>
  <si>
    <t>Below are some actions which the UK and the US could take to help negotiate a trade deal.Which of the below would you support or oppose happening in order to get a deal in place?: The UK allows US companies access to anonymized NHS data for research and product development</t>
  </si>
  <si>
    <t>Below are some actions which the UK and the US could take to help negotiate a trade deal.Which of the below would you support or oppose happening in order to get a deal in place?: New tariffs of 25% introduced on UK pharmaceutical companies exporting to the US</t>
  </si>
  <si>
    <t>Below are some actions which the UK and the US could take to help negotiate a trade deal.Which of the below would you support or oppose happening in order to get a deal in place?: The US aligns with the UK’s environmental standards and commitments</t>
  </si>
  <si>
    <t>Below are some actions which the UK and the US could take to help negotiate a trade deal.Which of the below would you support or oppose happening in order to get a deal in place?: The US commits to military intelligence sharing with the UK</t>
  </si>
  <si>
    <t>Below are some actions which the UK and the US could take to help negotiate a trade deal.Which of the below would you support or oppose happening in order to get a deal in place?: The US eases visa access for UK citizens</t>
  </si>
  <si>
    <t>Below are some actions which the UK and the US could take to help negotiate a trade deal.Which of the below would you support or oppose happening in order to get a deal in place?: The UK agrees to buy more defense technology from the US</t>
  </si>
  <si>
    <t>Below are some actions which the UK and the US could take to help negotiate a trade deal.Which of the below would you support or oppose happening in order to get a deal in place?: The UK agrees to buy more oil and gas from the US</t>
  </si>
  <si>
    <t>Below are some actions which the UK and the US could take to help negotiate a trade deal.Which of the below would you support or oppose happening in order to get a deal in place?: The UK agrees to buy more consumer technology from the US</t>
  </si>
  <si>
    <t xml:space="preserve"> High quality products | Low quality products</t>
  </si>
  <si>
    <t xml:space="preserve"> Affordable products | Expensive products</t>
  </si>
  <si>
    <t xml:space="preserve"> Trustworthy | Untrustworthy</t>
  </si>
  <si>
    <t xml:space="preserve"> Reliable | Unreliable</t>
  </si>
  <si>
    <t xml:space="preserve"> Fair | Unfair</t>
  </si>
  <si>
    <t>-2</t>
  </si>
  <si>
    <t>-1</t>
  </si>
  <si>
    <t>0</t>
  </si>
  <si>
    <t>1</t>
  </si>
  <si>
    <t>2</t>
  </si>
  <si>
    <t>Grid Summary: Thinking about the US specifically, how would you describe the US as a market to trade and do business with?Please indicate on the scale from the left to the right statement</t>
  </si>
  <si>
    <t>Thinking about the US specifically, how would you describe the US as a market to trade and do business with?Please indicate on the scale from the left to the right statement: High quality products | Low quality products</t>
  </si>
  <si>
    <t>Thinking about the US specifically, how would you describe the US as a market to trade and do business with?Please indicate on the scale from the left to the right statement: Affordable products | Expensive products</t>
  </si>
  <si>
    <t>Thinking about the US specifically, how would you describe the US as a market to trade and do business with?Please indicate on the scale from the left to the right statement: Trustworthy | Untrustworthy</t>
  </si>
  <si>
    <t>Thinking about the US specifically, how would you describe the US as a market to trade and do business with?Please indicate on the scale from the left to the right statement: Reliable | Unreliable</t>
  </si>
  <si>
    <t>Thinking about the US specifically, how would you describe the US as a market to trade and do business with?Please indicate on the scale from the left to the right statement: Fair | Unfair</t>
  </si>
  <si>
    <t>Making it easier for UK businesses to sell to the US</t>
  </si>
  <si>
    <t>Free trade in general is a good thing for the economy</t>
  </si>
  <si>
    <t>It strengthens the relationship in key markets like defense</t>
  </si>
  <si>
    <t>It means a greater range of goods</t>
  </si>
  <si>
    <t>It is an important part of diplomacy</t>
  </si>
  <si>
    <t>It deepens the historic relationship</t>
  </si>
  <si>
    <t>Making it cheaper to buy US products here</t>
  </si>
  <si>
    <t>Other countries may not have that relationship which gives us the upper hand in selling there</t>
  </si>
  <si>
    <t>It improves the quality of goods</t>
  </si>
  <si>
    <t>It improves safety standards</t>
  </si>
  <si>
    <t>None of the above</t>
  </si>
  <si>
    <t>What are the main advantages of having a good trade relationship with the US?Select up to three of the following</t>
  </si>
  <si>
    <t>It gives Donald Trump what he wants</t>
  </si>
  <si>
    <t>It reduces safety standards</t>
  </si>
  <si>
    <t>It risks our trade relationships with other important markets</t>
  </si>
  <si>
    <t>It makes it easier for US companies to buy up companies here</t>
  </si>
  <si>
    <t>It means the US could become more involved in delivering government services</t>
  </si>
  <si>
    <t>The US is not a reliable trading partner</t>
  </si>
  <si>
    <t>It reduces the number of jobs here in the UK</t>
  </si>
  <si>
    <t>It reduces the quality of goods</t>
  </si>
  <si>
    <t>We do not sell that much to the US</t>
  </si>
  <si>
    <t>We do not buy that much from the US</t>
  </si>
  <si>
    <t>What would be your biggest concerns about the trade relationship with the US?Select up to three of the following</t>
  </si>
  <si>
    <t>I expect the UK and US will reach a deal on trade</t>
  </si>
  <si>
    <t>I do not think the UK and US will be able to reach a deal on trade</t>
  </si>
  <si>
    <t>Donald Trump is too unpredictable</t>
  </si>
  <si>
    <t>The US will be unwilling to compromise</t>
  </si>
  <si>
    <t>The US has all the power in the discussions</t>
  </si>
  <si>
    <t>It is too easy for the US to walk away from the table</t>
  </si>
  <si>
    <t>Keir Starmer is too unpredictable</t>
  </si>
  <si>
    <t>The UK will be unwilling to compromise</t>
  </si>
  <si>
    <t>It is too easy for the UK to walk away from the table</t>
  </si>
  <si>
    <t>The UK has all the power in the discussions</t>
  </si>
  <si>
    <t>Which of the following do you think will be the biggest challenges for the UK and the US negotiating a trade deal?Select up to three of the following</t>
  </si>
  <si>
    <t>The UK and US relationship is unlikely to survive the current situation</t>
  </si>
  <si>
    <t>The UK and US relationship is under pressure at the moment but will survive</t>
  </si>
  <si>
    <t>The UK and US relationship is not under pressure at the moment</t>
  </si>
  <si>
    <t>If the UK and US form a trade deal, I would trust Donald Trump to abide by it</t>
  </si>
  <si>
    <t>I would NOT trust Donald Trump to abide by a trade deal between the UK and the US</t>
  </si>
  <si>
    <t>If the UK and US form a trade deal, I would trust Keir Starmer to abide by it</t>
  </si>
  <si>
    <t>I would NOT trust Keir Starmer to abide by a trade deal between the UK and the US</t>
  </si>
  <si>
    <t>The US's economic and trade strength</t>
  </si>
  <si>
    <t>The US's military strength</t>
  </si>
  <si>
    <t>The US's historic alliances with other countries</t>
  </si>
  <si>
    <t>The US's cultural exports like movies, music and sports</t>
  </si>
  <si>
    <t xml:space="preserve"> In general, which ONE of the following do you think most gives the US its power on the international stage?Select only ONE of the following</t>
  </si>
  <si>
    <t>It would be a huge benefit to the UK to have a trade deal with the US if the EU does not</t>
  </si>
  <si>
    <t>It would somewhat benefit the UK to have a trade deal with the US if the EU does not</t>
  </si>
  <si>
    <t>It would minorly benefit the UK to have a trade deal with the US if the EU does not</t>
  </si>
  <si>
    <t>It would not benefit the UK at all to have a trade deal with the US if the EU does not</t>
  </si>
  <si>
    <t xml:space="preserve"> It is possible that if the UK secures a trade deal with the US, and the EU does not, that the UK is able to provide more products to the US market.Which of the following comes closest to your view?</t>
  </si>
  <si>
    <t>It is important that the UK is able to produce steel domestically</t>
  </si>
  <si>
    <t>It is not that important that the UK is able to produce steel domestically</t>
  </si>
  <si>
    <t xml:space="preserve"> Which of the following is closest to your view?</t>
  </si>
  <si>
    <t xml:space="preserve"> The UK government recently took control of British Steel from the Jingye Group which owns it, to prevent it shutting down.Do you support or oppose this move?</t>
  </si>
  <si>
    <t>Full Results</t>
  </si>
  <si>
    <t>Public First Poll for Politico - UK adults</t>
  </si>
  <si>
    <t>High quality products</t>
  </si>
  <si>
    <t>Low quality products</t>
  </si>
  <si>
    <t>Affordable products</t>
  </si>
  <si>
    <t>Expensive products</t>
  </si>
  <si>
    <t>Trustworthy</t>
  </si>
  <si>
    <t>Untrustworthy</t>
  </si>
  <si>
    <t>Reliable</t>
  </si>
  <si>
    <t>Unreliable</t>
  </si>
  <si>
    <t>Fair</t>
  </si>
  <si>
    <t>Unfair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</si>
</sst>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I29" sqref="I29"/>
    </sheetView>
  </sheetViews>
  <sheetFormatPr defaultColWidth="11.5546875" defaultRowHeight="14.4" x14ac:dyDescent="0.3"/>
  <sheetData>
    <row r="7" spans="6:12" ht="40.049999999999997" customHeight="1" x14ac:dyDescent="0.3">
      <c r="F7" s="25" t="s">
        <v>396</v>
      </c>
      <c r="G7" s="26"/>
      <c r="H7" s="26"/>
      <c r="I7" s="26"/>
      <c r="J7" s="26"/>
      <c r="K7" s="26"/>
      <c r="L7" s="26"/>
    </row>
    <row r="10" spans="6:12" ht="19.95" customHeight="1" x14ac:dyDescent="0.35">
      <c r="F10" s="2" t="s">
        <v>0</v>
      </c>
      <c r="K10" s="3" t="s">
        <v>1</v>
      </c>
    </row>
    <row r="11" spans="6:12" ht="19.95" customHeight="1" x14ac:dyDescent="0.35">
      <c r="F11" s="2" t="s">
        <v>2</v>
      </c>
      <c r="K11" s="3" t="s">
        <v>3</v>
      </c>
    </row>
    <row r="12" spans="6:12" ht="19.95" customHeight="1" x14ac:dyDescent="0.35">
      <c r="F12" s="2" t="s">
        <v>4</v>
      </c>
      <c r="K12" s="3" t="s">
        <v>5</v>
      </c>
    </row>
    <row r="13" spans="6:12" ht="19.95" customHeight="1" x14ac:dyDescent="0.35">
      <c r="F13" s="2" t="s">
        <v>6</v>
      </c>
      <c r="K13" s="3">
        <v>2020</v>
      </c>
    </row>
    <row r="14" spans="6:12" ht="18" x14ac:dyDescent="0.35">
      <c r="F14" s="2"/>
    </row>
    <row r="15" spans="6:12" ht="18" x14ac:dyDescent="0.35">
      <c r="F15" s="2"/>
    </row>
    <row r="16" spans="6:12" ht="18" x14ac:dyDescent="0.35">
      <c r="F16" s="2" t="s">
        <v>7</v>
      </c>
    </row>
    <row r="17" spans="6:13" ht="49.95" customHeight="1" x14ac:dyDescent="0.3">
      <c r="F17" s="27" t="s">
        <v>8</v>
      </c>
      <c r="G17" s="26"/>
      <c r="H17" s="26"/>
      <c r="I17" s="26"/>
      <c r="J17" s="26"/>
      <c r="K17" s="26"/>
      <c r="L17" s="26"/>
      <c r="M17" s="26"/>
    </row>
    <row r="19" spans="6:13" ht="30" customHeight="1" x14ac:dyDescent="0.3">
      <c r="F19" s="4" t="s">
        <v>9</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06"/>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10</v>
      </c>
    </row>
    <row r="6" spans="3:6" x14ac:dyDescent="0.3">
      <c r="D6" s="8" t="str">
        <f>HYPERLINK("#'Full Results'!A1", "Full Results")</f>
        <v>Full Results</v>
      </c>
    </row>
    <row r="8" spans="3:6" x14ac:dyDescent="0.3">
      <c r="D8" s="6" t="s">
        <v>11</v>
      </c>
      <c r="E8" s="6" t="s">
        <v>12</v>
      </c>
      <c r="F8" s="6" t="s">
        <v>13</v>
      </c>
    </row>
    <row r="9" spans="3:6" x14ac:dyDescent="0.3">
      <c r="C9">
        <v>1</v>
      </c>
      <c r="D9" s="8" t="str">
        <f>HYPERLINK("#'Table 1'!A1", "Grid Summary: Do you have a positive or negative view on the following individuals?")</f>
        <v>Grid Summary: Do you have a positive or negative view on the following individuals?</v>
      </c>
      <c r="E9" s="7"/>
      <c r="F9" t="s">
        <v>114</v>
      </c>
    </row>
    <row r="10" spans="3:6" x14ac:dyDescent="0.3">
      <c r="C10">
        <v>2</v>
      </c>
      <c r="D10" s="8" t="str">
        <f>HYPERLINK("#'Table 2'!A1", "Do you have a positive or negative view on the following individuals?: Donald Trump")</f>
        <v>Do you have a positive or negative view on the following individuals?: Donald Trump</v>
      </c>
      <c r="E10" s="18" t="str">
        <f>HYPERLINK("#'Full Results'!A11", "11")</f>
        <v>11</v>
      </c>
      <c r="F10" t="s">
        <v>114</v>
      </c>
    </row>
    <row r="11" spans="3:6" x14ac:dyDescent="0.3">
      <c r="C11">
        <v>3</v>
      </c>
      <c r="D11" s="8" t="str">
        <f>HYPERLINK("#'Table 3'!A1", "Do you have a positive or negative view on the following individuals?: JD Vance")</f>
        <v>Do you have a positive or negative view on the following individuals?: JD Vance</v>
      </c>
      <c r="E11" s="18" t="str">
        <f>HYPERLINK("#'Full Results'!A21", "21")</f>
        <v>21</v>
      </c>
      <c r="F11" t="s">
        <v>114</v>
      </c>
    </row>
    <row r="12" spans="3:6" x14ac:dyDescent="0.3">
      <c r="C12">
        <v>4</v>
      </c>
      <c r="D12" s="8" t="str">
        <f>HYPERLINK("#'Table 4'!A1", "Do you have a positive or negative view on the following individuals?: Keir Starmer")</f>
        <v>Do you have a positive or negative view on the following individuals?: Keir Starmer</v>
      </c>
      <c r="E12" s="18" t="str">
        <f>HYPERLINK("#'Full Results'!A31", "31")</f>
        <v>31</v>
      </c>
      <c r="F12" t="s">
        <v>114</v>
      </c>
    </row>
    <row r="13" spans="3:6" x14ac:dyDescent="0.3">
      <c r="C13">
        <v>5</v>
      </c>
      <c r="D13" s="8" t="str">
        <f>HYPERLINK("#'Table 5'!A1", "Do you have a positive or negative view on the following individuals?: Nigel Farage")</f>
        <v>Do you have a positive or negative view on the following individuals?: Nigel Farage</v>
      </c>
      <c r="E13" s="18" t="str">
        <f>HYPERLINK("#'Full Results'!A41", "41")</f>
        <v>41</v>
      </c>
      <c r="F13" t="s">
        <v>114</v>
      </c>
    </row>
    <row r="14" spans="3:6" x14ac:dyDescent="0.3">
      <c r="C14">
        <v>6</v>
      </c>
      <c r="D14" s="8" t="str">
        <f>HYPERLINK("#'Table 6'!A1", "Do you have a positive or negative view on the following individuals?: Kemi Badenoch")</f>
        <v>Do you have a positive or negative view on the following individuals?: Kemi Badenoch</v>
      </c>
      <c r="E14" s="18" t="str">
        <f>HYPERLINK("#'Full Results'!A51", "51")</f>
        <v>51</v>
      </c>
      <c r="F14" t="s">
        <v>114</v>
      </c>
    </row>
    <row r="15" spans="3:6" x14ac:dyDescent="0.3">
      <c r="C15">
        <v>7</v>
      </c>
      <c r="D15" s="8" t="str">
        <f>HYPERLINK("#'Table 7'!A1", "Do you have a positive or negative view on the following individuals?: King Charles")</f>
        <v>Do you have a positive or negative view on the following individuals?: King Charles</v>
      </c>
      <c r="E15" s="18" t="str">
        <f>HYPERLINK("#'Full Results'!A61", "61")</f>
        <v>61</v>
      </c>
      <c r="F15" t="s">
        <v>114</v>
      </c>
    </row>
    <row r="16" spans="3:6" x14ac:dyDescent="0.3">
      <c r="C16">
        <v>8</v>
      </c>
      <c r="D16" s="8" t="str">
        <f>HYPERLINK("#'Table 8'!A1", "Do you have a positive or negative view on the following individuals?: Prince Harry")</f>
        <v>Do you have a positive or negative view on the following individuals?: Prince Harry</v>
      </c>
      <c r="E16" s="18" t="str">
        <f>HYPERLINK("#'Full Results'!A71", "71")</f>
        <v>71</v>
      </c>
      <c r="F16" t="s">
        <v>114</v>
      </c>
    </row>
    <row r="17" spans="3:6" x14ac:dyDescent="0.3">
      <c r="C17">
        <v>9</v>
      </c>
      <c r="D17" s="8" t="str">
        <f>HYPERLINK("#'Table 9'!A1", "Do you have a positive or negative view on the following individuals?: Meghan Markle")</f>
        <v>Do you have a positive or negative view on the following individuals?: Meghan Markle</v>
      </c>
      <c r="E17" s="18" t="str">
        <f>HYPERLINK("#'Full Results'!A81", "81")</f>
        <v>81</v>
      </c>
      <c r="F17" t="s">
        <v>114</v>
      </c>
    </row>
    <row r="18" spans="3:6" x14ac:dyDescent="0.3">
      <c r="C18">
        <v>10</v>
      </c>
      <c r="D18" s="8" t="str">
        <f>HYPERLINK("#'Table 10'!A1", "Do you have a positive or negative view on the following individuals?: Helen Pearl")</f>
        <v>Do you have a positive or negative view on the following individuals?: Helen Pearl</v>
      </c>
      <c r="E18" s="18" t="str">
        <f>HYPERLINK("#'Full Results'!A91", "91")</f>
        <v>91</v>
      </c>
      <c r="F18" t="s">
        <v>114</v>
      </c>
    </row>
    <row r="19" spans="3:6" x14ac:dyDescent="0.3">
      <c r="C19">
        <v>11</v>
      </c>
      <c r="D19" s="8" t="str">
        <f>HYPERLINK("#'Table 11'!A1", " Which of the following comes closest to your view?")</f>
        <v xml:space="preserve"> Which of the following comes closest to your view?</v>
      </c>
      <c r="E19" s="18" t="str">
        <f>HYPERLINK("#'Full Results'!A101", "101")</f>
        <v>101</v>
      </c>
      <c r="F19" t="s">
        <v>114</v>
      </c>
    </row>
    <row r="20" spans="3:6" x14ac:dyDescent="0.3">
      <c r="C20">
        <v>12</v>
      </c>
      <c r="D20" s="8" t="str">
        <f>HYPERLINK("#'Table 12'!A1", "Grid Summary: Do you agree or disagree with the following?")</f>
        <v>Grid Summary: Do you agree or disagree with the following?</v>
      </c>
      <c r="E20" s="7"/>
      <c r="F20" t="s">
        <v>114</v>
      </c>
    </row>
    <row r="21" spans="3:6" x14ac:dyDescent="0.3">
      <c r="C21">
        <v>13</v>
      </c>
      <c r="D21" s="8" t="str">
        <f>HYPERLINK("#'Table 13'!A1", "Do you agree or disagree with the following?: Free trade has made the UK wealthy")</f>
        <v>Do you agree or disagree with the following?: Free trade has made the UK wealthy</v>
      </c>
      <c r="E21" s="18" t="str">
        <f>HYPERLINK("#'Full Results'!A107", "107")</f>
        <v>107</v>
      </c>
      <c r="F21" t="s">
        <v>114</v>
      </c>
    </row>
    <row r="22" spans="3:6" x14ac:dyDescent="0.3">
      <c r="C22">
        <v>14</v>
      </c>
      <c r="D22" s="8" t="str">
        <f>HYPERLINK("#'Table 14'!A1", "Do you agree or disagree with the following?: Free trade makes it too easy for other countries to undercut British businesses")</f>
        <v>Do you agree or disagree with the following?: Free trade makes it too easy for other countries to undercut British businesses</v>
      </c>
      <c r="E22" s="18" t="str">
        <f>HYPERLINK("#'Full Results'!A119", "119")</f>
        <v>119</v>
      </c>
      <c r="F22" t="s">
        <v>114</v>
      </c>
    </row>
    <row r="23" spans="3:6" x14ac:dyDescent="0.3">
      <c r="C23">
        <v>15</v>
      </c>
      <c r="D23" s="8" t="str">
        <f>HYPERLINK("#'Table 15'!A1", "Do you agree or disagree with the following?: Our nation is built on trade")</f>
        <v>Do you agree or disagree with the following?: Our nation is built on trade</v>
      </c>
      <c r="E23" s="18" t="str">
        <f>HYPERLINK("#'Full Results'!A131", "131")</f>
        <v>131</v>
      </c>
      <c r="F23" t="s">
        <v>114</v>
      </c>
    </row>
    <row r="24" spans="3:6" x14ac:dyDescent="0.3">
      <c r="C24">
        <v>16</v>
      </c>
      <c r="D24" s="8" t="str">
        <f>HYPERLINK("#'Table 16'!A1", "Do you agree or disagree with the following?: The trade relationships between the UK and the rest of the world tend to rip us off")</f>
        <v>Do you agree or disagree with the following?: The trade relationships between the UK and the rest of the world tend to rip us off</v>
      </c>
      <c r="E24" s="18" t="str">
        <f>HYPERLINK("#'Full Results'!A143", "143")</f>
        <v>143</v>
      </c>
      <c r="F24" t="s">
        <v>114</v>
      </c>
    </row>
    <row r="25" spans="3:6" x14ac:dyDescent="0.3">
      <c r="C25">
        <v>17</v>
      </c>
      <c r="D25" s="8" t="str">
        <f>HYPERLINK("#'Table 17'!A1", "Do you agree or disagree with the following?: The UK is currently too dependent on international trade to support itself")</f>
        <v>Do you agree or disagree with the following?: The UK is currently too dependent on international trade to support itself</v>
      </c>
      <c r="E25" s="18" t="str">
        <f>HYPERLINK("#'Full Results'!A155", "155")</f>
        <v>155</v>
      </c>
      <c r="F25" t="s">
        <v>114</v>
      </c>
    </row>
    <row r="26" spans="3:6" x14ac:dyDescent="0.3">
      <c r="C26">
        <v>18</v>
      </c>
      <c r="D26" s="8" t="str">
        <f>HYPERLINK("#'Table 18'!A1", "Grid Summary: Generally speaking, do you think international free trade is good or bad for the following?")</f>
        <v>Grid Summary: Generally speaking, do you think international free trade is good or bad for the following?</v>
      </c>
      <c r="E26" s="7"/>
      <c r="F26" t="s">
        <v>114</v>
      </c>
    </row>
    <row r="27" spans="3:6" x14ac:dyDescent="0.3">
      <c r="C27">
        <v>19</v>
      </c>
      <c r="D27" s="8" t="str">
        <f>HYPERLINK("#'Table 19'!A1", "Generally speaking, do you think international free trade is good or bad for the following?: The UK as a whole")</f>
        <v>Generally speaking, do you think international free trade is good or bad for the following?: The UK as a whole</v>
      </c>
      <c r="E27" s="18" t="str">
        <f>HYPERLINK("#'Full Results'!A167", "167")</f>
        <v>167</v>
      </c>
      <c r="F27" t="s">
        <v>114</v>
      </c>
    </row>
    <row r="28" spans="3:6" x14ac:dyDescent="0.3">
      <c r="C28">
        <v>20</v>
      </c>
      <c r="D28" s="8" t="str">
        <f>HYPERLINK("#'Table 20'!A1", "Generally speaking, do you think international free trade is good or bad for the following?: UK businesses")</f>
        <v>Generally speaking, do you think international free trade is good or bad for the following?: UK businesses</v>
      </c>
      <c r="E28" s="18" t="str">
        <f>HYPERLINK("#'Full Results'!A175", "175")</f>
        <v>175</v>
      </c>
      <c r="F28" t="s">
        <v>114</v>
      </c>
    </row>
    <row r="29" spans="3:6" x14ac:dyDescent="0.3">
      <c r="C29">
        <v>21</v>
      </c>
      <c r="D29" s="8" t="str">
        <f>HYPERLINK("#'Table 21'!A1", "Generally speaking, do you think international free trade is good or bad for the following?: Jobs in the UK")</f>
        <v>Generally speaking, do you think international free trade is good or bad for the following?: Jobs in the UK</v>
      </c>
      <c r="E29" s="18" t="str">
        <f>HYPERLINK("#'Full Results'!A183", "183")</f>
        <v>183</v>
      </c>
      <c r="F29" t="s">
        <v>114</v>
      </c>
    </row>
    <row r="30" spans="3:6" x14ac:dyDescent="0.3">
      <c r="C30">
        <v>22</v>
      </c>
      <c r="D30" s="8" t="str">
        <f>HYPERLINK("#'Table 22'!A1", "Generally speaking, do you think international free trade is good or bad for the following?: Global stability")</f>
        <v>Generally speaking, do you think international free trade is good or bad for the following?: Global stability</v>
      </c>
      <c r="E30" s="18" t="str">
        <f>HYPERLINK("#'Full Results'!A191", "191")</f>
        <v>191</v>
      </c>
      <c r="F30" t="s">
        <v>114</v>
      </c>
    </row>
    <row r="31" spans="3:6" x14ac:dyDescent="0.3">
      <c r="C31">
        <v>23</v>
      </c>
      <c r="D31" s="8" t="str">
        <f>HYPERLINK("#'Table 23'!A1", " Which of the following comes closest to your view?")</f>
        <v xml:space="preserve"> Which of the following comes closest to your view?</v>
      </c>
      <c r="E31" s="18" t="str">
        <f>HYPERLINK("#'Full Results'!A199", "199")</f>
        <v>199</v>
      </c>
      <c r="F31" t="s">
        <v>114</v>
      </c>
    </row>
    <row r="32" spans="3:6" x14ac:dyDescent="0.3">
      <c r="C32">
        <v>24</v>
      </c>
      <c r="D32" s="8" t="str">
        <f>HYPERLINK("#'Table 24'!A1", " In general, which ONE of the following do you think most gives the UK its power on the international stage?Select only ONE of the following")</f>
        <v xml:space="preserve"> In general, which ONE of the following do you think most gives the UK its power on the international stage?Select only ONE of the following</v>
      </c>
      <c r="E32" s="18" t="str">
        <f>HYPERLINK("#'Full Results'!A205", "205")</f>
        <v>205</v>
      </c>
      <c r="F32" t="s">
        <v>114</v>
      </c>
    </row>
    <row r="33" spans="3:6" x14ac:dyDescent="0.3">
      <c r="C33">
        <v>25</v>
      </c>
      <c r="D33" s="8" t="str">
        <f>HYPERLINK("#'Table 25'!A1", "Who do you think the UK’s most important allies are in the world?Select up to three of the following")</f>
        <v>Who do you think the UK’s most important allies are in the world?Select up to three of the following</v>
      </c>
      <c r="E33" s="18" t="str">
        <f>HYPERLINK("#'Full Results'!A213", "213")</f>
        <v>213</v>
      </c>
      <c r="F33" t="s">
        <v>114</v>
      </c>
    </row>
    <row r="34" spans="3:6" x14ac:dyDescent="0.3">
      <c r="C34">
        <v>26</v>
      </c>
      <c r="D34" s="8" t="str">
        <f>HYPERLINK("#'Table 26'!A1", "And again, looking at the same list, which countries do you think it is most important for the UK to have a good trade deal with?Select up to three of the following")</f>
        <v>And again, looking at the same list, which countries do you think it is most important for the UK to have a good trade deal with?Select up to three of the following</v>
      </c>
      <c r="E34" s="18" t="str">
        <f>HYPERLINK("#'Full Results'!A236", "236")</f>
        <v>236</v>
      </c>
      <c r="F34" t="s">
        <v>114</v>
      </c>
    </row>
    <row r="35" spans="3:6" x14ac:dyDescent="0.3">
      <c r="C35">
        <v>27</v>
      </c>
      <c r="D35" s="8" t="str">
        <f>HYPERLINK("#'Table 27'!A1", " Which of the following should be a priority for the UK?")</f>
        <v xml:space="preserve"> Which of the following should be a priority for the UK?</v>
      </c>
      <c r="E35" s="18" t="str">
        <f>HYPERLINK("#'Full Results'!A259", "259")</f>
        <v>259</v>
      </c>
      <c r="F35" t="s">
        <v>114</v>
      </c>
    </row>
    <row r="36" spans="3:6" x14ac:dyDescent="0.3">
      <c r="C36">
        <v>28</v>
      </c>
      <c r="D36" s="8" t="str">
        <f>HYPERLINK("#'Table 28'!A1", " Which of the following do you agree with most?")</f>
        <v xml:space="preserve"> Which of the following do you agree with most?</v>
      </c>
      <c r="E36" s="18" t="str">
        <f>HYPERLINK("#'Full Results'!A267", "267")</f>
        <v>267</v>
      </c>
      <c r="F36" t="s">
        <v>114</v>
      </c>
    </row>
    <row r="37" spans="3:6" x14ac:dyDescent="0.3">
      <c r="C37">
        <v>29</v>
      </c>
      <c r="D37" s="8" t="str">
        <f>HYPERLINK("#'Table 29'!A1", " Which of the following comes closest to your view?")</f>
        <v xml:space="preserve"> Which of the following comes closest to your view?</v>
      </c>
      <c r="E37" s="18" t="str">
        <f>HYPERLINK("#'Full Results'!A275", "275")</f>
        <v>275</v>
      </c>
      <c r="F37" t="s">
        <v>114</v>
      </c>
    </row>
    <row r="38" spans="3:6" x14ac:dyDescent="0.3">
      <c r="C38">
        <v>30</v>
      </c>
      <c r="D38" s="8" t="str">
        <f>HYPERLINK("#'Table 30'!A1", " Which of the following comes closest to your view?")</f>
        <v xml:space="preserve"> Which of the following comes closest to your view?</v>
      </c>
      <c r="E38" s="18" t="str">
        <f>HYPERLINK("#'Full Results'!A281", "281")</f>
        <v>281</v>
      </c>
      <c r="F38" t="s">
        <v>114</v>
      </c>
    </row>
    <row r="39" spans="3:6" x14ac:dyDescent="0.3">
      <c r="C39">
        <v>31</v>
      </c>
      <c r="D39" s="8" t="str">
        <f>HYPERLINK("#'Table 31'!A1", " Which of the following comes closest to your view?")</f>
        <v xml:space="preserve"> Which of the following comes closest to your view?</v>
      </c>
      <c r="E39" s="18" t="str">
        <f>HYPERLINK("#'Full Results'!A288", "288")</f>
        <v>288</v>
      </c>
      <c r="F39" t="s">
        <v>114</v>
      </c>
    </row>
    <row r="40" spans="3:6" x14ac:dyDescent="0.3">
      <c r="C40">
        <v>32</v>
      </c>
      <c r="D40" s="8" t="str">
        <f>HYPERLINK("#'Table 32'!A1", " Which of the following comes closest to your view?")</f>
        <v xml:space="preserve"> Which of the following comes closest to your view?</v>
      </c>
      <c r="E40" s="18" t="str">
        <f>HYPERLINK("#'Full Results'!A295", "295")</f>
        <v>295</v>
      </c>
      <c r="F40" t="s">
        <v>114</v>
      </c>
    </row>
    <row r="41" spans="3:6" x14ac:dyDescent="0.3">
      <c r="C41">
        <v>33</v>
      </c>
      <c r="D41" s="8" t="str">
        <f>HYPERLINK("#'Table 33'!A1", " If the UK was negotiating trade relationships with the following markets, which would you aim to have the most favourable trade relationship with?")</f>
        <v xml:space="preserve"> If the UK was negotiating trade relationships with the following markets, which would you aim to have the most favourable trade relationship with?</v>
      </c>
      <c r="E41" s="18" t="str">
        <f>HYPERLINK("#'Full Results'!A302", "302")</f>
        <v>302</v>
      </c>
      <c r="F41" t="s">
        <v>114</v>
      </c>
    </row>
    <row r="42" spans="3:6" x14ac:dyDescent="0.3">
      <c r="C42">
        <v>34</v>
      </c>
      <c r="D42" s="8" t="str">
        <f>HYPERLINK("#'Table 34'!A1", " The UK and the United States are about to begin negotiations for a new Free Trade Agreement between those countries.In principle, do you support or oppose such an agreement being signed?")</f>
        <v xml:space="preserve"> The UK and the United States are about to begin negotiations for a new Free Trade Agreement between those countries.In principle, do you support or oppose such an agreement being signed?</v>
      </c>
      <c r="E42" s="18" t="str">
        <f>HYPERLINK("#'Full Results'!A309", "309")</f>
        <v>309</v>
      </c>
      <c r="F42" t="s">
        <v>114</v>
      </c>
    </row>
    <row r="43" spans="3:6" x14ac:dyDescent="0.3">
      <c r="C43">
        <v>35</v>
      </c>
      <c r="D43" s="8" t="str">
        <f>HYPERLINK("#'Table 35'!A1", "Grid Summary: Do you agree or disagree with the following statements about the US?")</f>
        <v>Grid Summary: Do you agree or disagree with the following statements about the US?</v>
      </c>
      <c r="E43" s="7"/>
      <c r="F43" t="s">
        <v>114</v>
      </c>
    </row>
    <row r="44" spans="3:6" x14ac:dyDescent="0.3">
      <c r="C44">
        <v>36</v>
      </c>
      <c r="D44" s="8" t="str">
        <f>HYPERLINK("#'Table 36'!A1", "Do you agree or disagree with the following statements about the US?: Our relationship with the US is important for our security")</f>
        <v>Do you agree or disagree with the following statements about the US?: Our relationship with the US is important for our security</v>
      </c>
      <c r="E44" s="18" t="str">
        <f>HYPERLINK("#'Full Results'!A320", "320")</f>
        <v>320</v>
      </c>
      <c r="F44" t="s">
        <v>114</v>
      </c>
    </row>
    <row r="45" spans="3:6" x14ac:dyDescent="0.3">
      <c r="C45">
        <v>37</v>
      </c>
      <c r="D45" s="8" t="str">
        <f>HYPERLINK("#'Table 37'!A1", "Do you agree or disagree with the following statements about the US?: Our relationship with the US is historically important")</f>
        <v>Do you agree or disagree with the following statements about the US?: Our relationship with the US is historically important</v>
      </c>
      <c r="E45" s="18" t="str">
        <f>HYPERLINK("#'Full Results'!A332", "332")</f>
        <v>332</v>
      </c>
      <c r="F45" t="s">
        <v>114</v>
      </c>
    </row>
    <row r="46" spans="3:6" x14ac:dyDescent="0.3">
      <c r="C46">
        <v>38</v>
      </c>
      <c r="D46" s="8" t="str">
        <f>HYPERLINK("#'Table 38'!A1", "Do you agree or disagree with the following statements about the US?: The US has done a lot for us as an ally")</f>
        <v>Do you agree or disagree with the following statements about the US?: The US has done a lot for us as an ally</v>
      </c>
      <c r="E46" s="18" t="str">
        <f>HYPERLINK("#'Full Results'!A344", "344")</f>
        <v>344</v>
      </c>
      <c r="F46" t="s">
        <v>114</v>
      </c>
    </row>
    <row r="47" spans="3:6" x14ac:dyDescent="0.3">
      <c r="C47">
        <v>39</v>
      </c>
      <c r="D47" s="8" t="str">
        <f>HYPERLINK("#'Table 39'!A1", "Do you agree or disagree with the following statements about the US?: The US is an important market for the UK to sell to")</f>
        <v>Do you agree or disagree with the following statements about the US?: The US is an important market for the UK to sell to</v>
      </c>
      <c r="E47" s="18" t="str">
        <f>HYPERLINK("#'Full Results'!A356", "356")</f>
        <v>356</v>
      </c>
      <c r="F47" t="s">
        <v>114</v>
      </c>
    </row>
    <row r="48" spans="3:6" x14ac:dyDescent="0.3">
      <c r="C48">
        <v>40</v>
      </c>
      <c r="D48" s="8" t="str">
        <f>HYPERLINK("#'Table 40'!A1", "Do you agree or disagree with the following statements about the US?: The US is an important market for the UK to buy from")</f>
        <v>Do you agree or disagree with the following statements about the US?: The US is an important market for the UK to buy from</v>
      </c>
      <c r="E48" s="18" t="str">
        <f>HYPERLINK("#'Full Results'!A368", "368")</f>
        <v>368</v>
      </c>
      <c r="F48" t="s">
        <v>114</v>
      </c>
    </row>
    <row r="49" spans="3:6" x14ac:dyDescent="0.3">
      <c r="C49">
        <v>41</v>
      </c>
      <c r="D49" s="8" t="str">
        <f>HYPERLINK("#'Table 41'!A1", "Do you agree or disagree with the following statements about the US?: Recent actions by the US have made our relationship worse")</f>
        <v>Do you agree or disagree with the following statements about the US?: Recent actions by the US have made our relationship worse</v>
      </c>
      <c r="E49" s="18" t="str">
        <f>HYPERLINK("#'Full Results'!A380", "380")</f>
        <v>380</v>
      </c>
      <c r="F49" t="s">
        <v>114</v>
      </c>
    </row>
    <row r="50" spans="3:6" x14ac:dyDescent="0.3">
      <c r="C50">
        <v>42</v>
      </c>
      <c r="D50" s="8" t="str">
        <f>HYPERLINK("#'Table 42'!A1", " Which of the following comes closest to your view?")</f>
        <v xml:space="preserve"> Which of the following comes closest to your view?</v>
      </c>
      <c r="E50" s="18" t="str">
        <f>HYPERLINK("#'Full Results'!A392", "392")</f>
        <v>392</v>
      </c>
      <c r="F50" t="s">
        <v>114</v>
      </c>
    </row>
    <row r="51" spans="3:6" x14ac:dyDescent="0.3">
      <c r="C51">
        <v>43</v>
      </c>
      <c r="D51" s="8" t="str">
        <f>HYPERLINK("#'Table 43'!A1", " Which of the following comes closest to your view?")</f>
        <v xml:space="preserve"> Which of the following comes closest to your view?</v>
      </c>
      <c r="E51" s="18" t="str">
        <f>HYPERLINK("#'Full Results'!A399", "399")</f>
        <v>399</v>
      </c>
      <c r="F51" t="s">
        <v>114</v>
      </c>
    </row>
    <row r="52" spans="3:6" x14ac:dyDescent="0.3">
      <c r="C52">
        <v>44</v>
      </c>
      <c r="D52" s="8" t="str">
        <f>HYPERLINK("#'Table 44'!A1", " The US has recently imposed tariffs on other countries' exports to the US.Do you support or oppose the tariffs which have been introduced by the US?")</f>
        <v xml:space="preserve"> The US has recently imposed tariffs on other countries' exports to the US.Do you support or oppose the tariffs which have been introduced by the US?</v>
      </c>
      <c r="E52" s="18" t="str">
        <f>HYPERLINK("#'Full Results'!A405", "405")</f>
        <v>405</v>
      </c>
      <c r="F52" t="s">
        <v>114</v>
      </c>
    </row>
    <row r="53" spans="3:6" x14ac:dyDescent="0.3">
      <c r="C53">
        <v>45</v>
      </c>
      <c r="D53" s="8" t="str">
        <f>HYPERLINK("#'Table 45'!A1", " The US has recently imposed tariffs on other countries' exports to the US. Which of the following comes closest to your view?")</f>
        <v xml:space="preserve"> The US has recently imposed tariffs on other countries' exports to the US. Which of the following comes closest to your view?</v>
      </c>
      <c r="E53" s="18" t="str">
        <f>HYPERLINK("#'Full Results'!A417", "417")</f>
        <v>417</v>
      </c>
      <c r="F53" t="s">
        <v>114</v>
      </c>
    </row>
    <row r="54" spans="3:6" x14ac:dyDescent="0.3">
      <c r="C54">
        <v>46</v>
      </c>
      <c r="D54" s="8" t="str">
        <f>HYPERLINK("#'Table 46'!A1", " The US has recently imposed tariffs on other countries' exports to the US.This includes 10% tariffs on the UK in general, and 25% tariffs on cars, steel and aluminium. Do you support or oppose these tariffs on the UK specifically?")</f>
        <v xml:space="preserve"> The US has recently imposed tariffs on other countries' exports to the US.This includes 10% tariffs on the UK in general, and 25% tariffs on cars, steel and aluminium. Do you support or oppose these tariffs on the UK specifically?</v>
      </c>
      <c r="E54" s="18" t="str">
        <f>HYPERLINK("#'Full Results'!A423", "423")</f>
        <v>423</v>
      </c>
      <c r="F54" t="s">
        <v>114</v>
      </c>
    </row>
    <row r="55" spans="3:6" x14ac:dyDescent="0.3">
      <c r="C55">
        <v>47</v>
      </c>
      <c r="D55" s="8" t="str">
        <f>HYPERLINK("#'Table 47'!A1", "Grid Summary: Below are some approaches which Keir Starmer could take to respond to the tariffs imposed by the US on goods from the UK.Would you support or oppose the following?")</f>
        <v>Grid Summary: Below are some approaches which Keir Starmer could take to respond to the tariffs imposed by the US on goods from the UK.Would you support or oppose the following?</v>
      </c>
      <c r="E55" s="7"/>
      <c r="F55" t="s">
        <v>114</v>
      </c>
    </row>
    <row r="56" spans="3:6" x14ac:dyDescent="0.3">
      <c r="C56">
        <v>48</v>
      </c>
      <c r="D56" s="8" t="str">
        <f>HYPERLINK("#'Table 48'!A1", "Below are some approaches which Keir Starmer could take to respond to the tariffs imposed by the US on goods from the UK.Would you support or oppose the following?: Putting tariffs on US goods to reciprocate")</f>
        <v>Below are some approaches which Keir Starmer could take to respond to the tariffs imposed by the US on goods from the UK.Would you support or oppose the following?: Putting tariffs on US goods to reciprocate</v>
      </c>
      <c r="E56" s="18" t="str">
        <f>HYPERLINK("#'Full Results'!A435", "435")</f>
        <v>435</v>
      </c>
      <c r="F56" t="s">
        <v>114</v>
      </c>
    </row>
    <row r="57" spans="3:6" x14ac:dyDescent="0.3">
      <c r="C57">
        <v>49</v>
      </c>
      <c r="D57" s="8" t="str">
        <f>HYPERLINK("#'Table 49'!A1", "Below are some approaches which Keir Starmer could take to respond to the tariffs imposed by the US on goods from the UK.Would you support or oppose the following?: Negotiating a trade deal with the US")</f>
        <v>Below are some approaches which Keir Starmer could take to respond to the tariffs imposed by the US on goods from the UK.Would you support or oppose the following?: Negotiating a trade deal with the US</v>
      </c>
      <c r="E57" s="18" t="str">
        <f>HYPERLINK("#'Full Results'!A447", "447")</f>
        <v>447</v>
      </c>
      <c r="F57" t="s">
        <v>114</v>
      </c>
    </row>
    <row r="58" spans="3:6" x14ac:dyDescent="0.3">
      <c r="C58">
        <v>50</v>
      </c>
      <c r="D58" s="8" t="str">
        <f>HYPERLINK("#'Table 50'!A1", "Below are some approaches which Keir Starmer could take to respond to the tariffs imposed by the US on goods from the UK.Would you support or oppose the following?: Negotiating a trade deal with the EU")</f>
        <v>Below are some approaches which Keir Starmer could take to respond to the tariffs imposed by the US on goods from the UK.Would you support or oppose the following?: Negotiating a trade deal with the EU</v>
      </c>
      <c r="E58" s="18" t="str">
        <f>HYPERLINK("#'Full Results'!A459", "459")</f>
        <v>459</v>
      </c>
      <c r="F58" t="s">
        <v>114</v>
      </c>
    </row>
    <row r="59" spans="3:6" x14ac:dyDescent="0.3">
      <c r="C59">
        <v>51</v>
      </c>
      <c r="D59" s="8" t="str">
        <f>HYPERLINK("#'Table 51'!A1", "Below are some approaches which Keir Starmer could take to respond to the tariffs imposed by the US on goods from the UK.Would you support or oppose the following?: Negotiating a trade deal with China")</f>
        <v>Below are some approaches which Keir Starmer could take to respond to the tariffs imposed by the US on goods from the UK.Would you support or oppose the following?: Negotiating a trade deal with China</v>
      </c>
      <c r="E59" s="18" t="str">
        <f>HYPERLINK("#'Full Results'!A471", "471")</f>
        <v>471</v>
      </c>
      <c r="F59" t="s">
        <v>114</v>
      </c>
    </row>
    <row r="60" spans="3:6" x14ac:dyDescent="0.3">
      <c r="C60">
        <v>52</v>
      </c>
      <c r="D60" s="8" t="str">
        <f>HYPERLINK("#'Table 52'!A1", " Which of the following comes closest to your view?")</f>
        <v xml:space="preserve"> Which of the following comes closest to your view?</v>
      </c>
      <c r="E60" s="18" t="str">
        <f>HYPERLINK("#'Full Results'!A483", "483")</f>
        <v>483</v>
      </c>
      <c r="F60" t="s">
        <v>114</v>
      </c>
    </row>
    <row r="61" spans="3:6" x14ac:dyDescent="0.3">
      <c r="C61">
        <v>53</v>
      </c>
      <c r="D61" s="8" t="str">
        <f>HYPERLINK("#'Table 53'!A1", " Which of the following comes closest to your view?")</f>
        <v xml:space="preserve"> Which of the following comes closest to your view?</v>
      </c>
      <c r="E61" s="18" t="str">
        <f>HYPERLINK("#'Full Results'!A490", "490")</f>
        <v>490</v>
      </c>
      <c r="F61" t="s">
        <v>114</v>
      </c>
    </row>
    <row r="62" spans="3:6" x14ac:dyDescent="0.3">
      <c r="C62">
        <v>54</v>
      </c>
      <c r="D62" s="8" t="str">
        <f>HYPERLINK("#'Table 54'!A1", " Some have said that the UK should aim to be a bridge between the US and the EU.  Do you agree or disagree with this?")</f>
        <v xml:space="preserve"> Some have said that the UK should aim to be a bridge between the US and the EU.  Do you agree or disagree with this?</v>
      </c>
      <c r="E62" s="18" t="str">
        <f>HYPERLINK("#'Full Results'!A496", "496")</f>
        <v>496</v>
      </c>
      <c r="F62" t="s">
        <v>114</v>
      </c>
    </row>
    <row r="63" spans="3:6" x14ac:dyDescent="0.3">
      <c r="C63">
        <v>55</v>
      </c>
      <c r="D63" s="8" t="str">
        <f>HYPERLINK("#'Table 55'!A1", " Would you say that Keir Starmer is doing a good or bad job of making the UK a bridge between the US and the EU?")</f>
        <v xml:space="preserve"> Would you say that Keir Starmer is doing a good or bad job of making the UK a bridge between the US and the EU?</v>
      </c>
      <c r="E63" s="18" t="str">
        <f>HYPERLINK("#'Full Results'!A508", "508")</f>
        <v>508</v>
      </c>
      <c r="F63" t="s">
        <v>114</v>
      </c>
    </row>
    <row r="64" spans="3:6" x14ac:dyDescent="0.3">
      <c r="C64">
        <v>56</v>
      </c>
      <c r="D64" s="8" t="str">
        <f>HYPERLINK("#'Table 56'!A1", " Do you think the UK is currently getting the balance right in its alliances with the EU and the US?")</f>
        <v xml:space="preserve"> Do you think the UK is currently getting the balance right in its alliances with the EU and the US?</v>
      </c>
      <c r="E64" s="18" t="str">
        <f>HYPERLINK("#'Full Results'!A516", "516")</f>
        <v>516</v>
      </c>
      <c r="F64" t="s">
        <v>114</v>
      </c>
    </row>
    <row r="65" spans="3:6" x14ac:dyDescent="0.3">
      <c r="C65">
        <v>57</v>
      </c>
      <c r="D65" s="8" t="str">
        <f>HYPERLINK("#'Table 57'!A1", " Which of the following comes closest to your view?")</f>
        <v xml:space="preserve"> Which of the following comes closest to your view?</v>
      </c>
      <c r="E65" s="18" t="str">
        <f>HYPERLINK("#'Full Results'!A523", "523")</f>
        <v>523</v>
      </c>
      <c r="F65" t="s">
        <v>114</v>
      </c>
    </row>
    <row r="66" spans="3:6" x14ac:dyDescent="0.3">
      <c r="C66">
        <v>58</v>
      </c>
      <c r="D66" s="8" t="str">
        <f>HYPERLINK("#'Table 58'!A1", " Which of the following comes closest to your view?")</f>
        <v xml:space="preserve"> Which of the following comes closest to your view?</v>
      </c>
      <c r="E66" s="18" t="str">
        <f>HYPERLINK("#'Full Results'!A529", "529")</f>
        <v>529</v>
      </c>
      <c r="F66" t="s">
        <v>114</v>
      </c>
    </row>
    <row r="67" spans="3:6" x14ac:dyDescent="0.3">
      <c r="C67">
        <v>59</v>
      </c>
      <c r="D67" s="8" t="str">
        <f>HYPERLINK("#'Table 59'!A1", " Which of the following comes closest to your view?")</f>
        <v xml:space="preserve"> Which of the following comes closest to your view?</v>
      </c>
      <c r="E67" s="18" t="str">
        <f>HYPERLINK("#'Full Results'!A535", "535")</f>
        <v>535</v>
      </c>
      <c r="F67" t="s">
        <v>114</v>
      </c>
    </row>
    <row r="68" spans="3:6" x14ac:dyDescent="0.3">
      <c r="C68">
        <v>60</v>
      </c>
      <c r="D68" s="8" t="str">
        <f>HYPERLINK("#'Table 60'!A1", " Based on what you know, which of the following comes closest to your view?")</f>
        <v xml:space="preserve"> Based on what you know, which of the following comes closest to your view?</v>
      </c>
      <c r="E68" s="18" t="str">
        <f>HYPERLINK("#'Full Results'!A542", "542")</f>
        <v>542</v>
      </c>
      <c r="F68" t="s">
        <v>114</v>
      </c>
    </row>
    <row r="69" spans="3:6" x14ac:dyDescent="0.3">
      <c r="C69">
        <v>61</v>
      </c>
      <c r="D69" s="8" t="str">
        <f>HYPERLINK("#'Table 61'!A1", " Thinking about the history of trade between the UK and the US, which of the following comes closest to your view?")</f>
        <v xml:space="preserve"> Thinking about the history of trade between the UK and the US, which of the following comes closest to your view?</v>
      </c>
      <c r="E69" s="18" t="str">
        <f>HYPERLINK("#'Full Results'!A549", "549")</f>
        <v>549</v>
      </c>
      <c r="F69" t="s">
        <v>114</v>
      </c>
    </row>
    <row r="70" spans="3:6" x14ac:dyDescent="0.3">
      <c r="C70">
        <v>62</v>
      </c>
      <c r="D70" s="8" t="str">
        <f>HYPERLINK("#'Table 62'!A1", " The US and UK may soon be discussing a trade deal. Which of the following comes closest to your view?")</f>
        <v xml:space="preserve"> The US and UK may soon be discussing a trade deal. Which of the following comes closest to your view?</v>
      </c>
      <c r="E70" s="18" t="str">
        <f>HYPERLINK("#'Full Results'!A556", "556")</f>
        <v>556</v>
      </c>
      <c r="F70" t="s">
        <v>114</v>
      </c>
    </row>
    <row r="71" spans="3:6" x14ac:dyDescent="0.3">
      <c r="C71">
        <v>63</v>
      </c>
      <c r="D71" s="8" t="str">
        <f>HYPERLINK("#'Table 63'!A1", "Grid Summary: Below are some actions which the UK and the US could take to help negotiate a trade deal.Which of the below would you support or oppose happening in order to get a deal in place?")</f>
        <v>Grid Summary: Below are some actions which the UK and the US could take to help negotiate a trade deal.Which of the below would you support or oppose happening in order to get a deal in place?</v>
      </c>
      <c r="E71" s="7"/>
      <c r="F71" t="s">
        <v>114</v>
      </c>
    </row>
    <row r="72" spans="3:6" x14ac:dyDescent="0.3">
      <c r="C72">
        <v>64</v>
      </c>
      <c r="D72" s="8" t="str">
        <f>HYPERLINK("#'Table 64'!A1", "Below are some actions which the UK and the US could take to help negotiate a trade deal.Which of the below would you support or oppose happening in order to get a deal in place?: The US removes the 10% tariffs on goods from the UK")</f>
        <v>Below are some actions which the UK and the US could take to help negotiate a trade deal.Which of the below would you support or oppose happening in order to get a deal in place?: The US removes the 10% tariffs on goods from the UK</v>
      </c>
      <c r="E72" s="18" t="str">
        <f>HYPERLINK("#'Full Results'!A565", "565")</f>
        <v>565</v>
      </c>
      <c r="F72" t="s">
        <v>114</v>
      </c>
    </row>
    <row r="73" spans="3:6" x14ac:dyDescent="0.3">
      <c r="C73">
        <v>65</v>
      </c>
      <c r="D73" s="8" t="str">
        <f>HYPERLINK("#'Table 65'!A1", "Below are some actions which the UK and the US could take to help negotiate a trade deal.Which of the below would you support or oppose happening in order to get a deal in place?: The US removes the 25% tariffs on cars from the UK")</f>
        <v>Below are some actions which the UK and the US could take to help negotiate a trade deal.Which of the below would you support or oppose happening in order to get a deal in place?: The US removes the 25% tariffs on cars from the UK</v>
      </c>
      <c r="E73" s="18" t="str">
        <f>HYPERLINK("#'Full Results'!A577", "577")</f>
        <v>577</v>
      </c>
      <c r="F73" t="s">
        <v>114</v>
      </c>
    </row>
    <row r="74" spans="3:6" x14ac:dyDescent="0.3">
      <c r="C74">
        <v>66</v>
      </c>
      <c r="D74" s="8" t="str">
        <f>HYPERLINK("#'Table 66'!A1", "Below are some actions which the UK and the US could take to help negotiate a trade deal.Which of the below would you support or oppose happening in order to get a deal in place?: The US removes the 25% tariffs on steel and aluminium from the UK")</f>
        <v>Below are some actions which the UK and the US could take to help negotiate a trade deal.Which of the below would you support or oppose happening in order to get a deal in place?: The US removes the 25% tariffs on steel and aluminium from the UK</v>
      </c>
      <c r="E74" s="18" t="str">
        <f>HYPERLINK("#'Full Results'!A589", "589")</f>
        <v>589</v>
      </c>
      <c r="F74" t="s">
        <v>114</v>
      </c>
    </row>
    <row r="75" spans="3:6" x14ac:dyDescent="0.3">
      <c r="C75">
        <v>67</v>
      </c>
      <c r="D75" s="8" t="str">
        <f>HYPERLINK("#'Table 67'!A1", "Below are some actions which the UK and the US could take to help negotiate a trade deal.Which of the below would you support or oppose happening in order to get a deal in place?: The UK lifts anti-monopoly laws on US tech companies")</f>
        <v>Below are some actions which the UK and the US could take to help negotiate a trade deal.Which of the below would you support or oppose happening in order to get a deal in place?: The UK lifts anti-monopoly laws on US tech companies</v>
      </c>
      <c r="E75" s="18" t="str">
        <f>HYPERLINK("#'Full Results'!A601", "601")</f>
        <v>601</v>
      </c>
      <c r="F75" t="s">
        <v>114</v>
      </c>
    </row>
    <row r="76" spans="3:6" x14ac:dyDescent="0.3">
      <c r="C76">
        <v>68</v>
      </c>
      <c r="D76" s="8" t="str">
        <f>HYPERLINK("#'Table 68'!A1", "Below are some actions which the UK and the US could take to help negotiate a trade deal.Which of the below would you support or oppose happening in order to get a deal in place?: The UK relaxes safety regulations on AI development")</f>
        <v>Below are some actions which the UK and the US could take to help negotiate a trade deal.Which of the below would you support or oppose happening in order to get a deal in place?: The UK relaxes safety regulations on AI development</v>
      </c>
      <c r="E76" s="18" t="str">
        <f>HYPERLINK("#'Full Results'!A613", "613")</f>
        <v>613</v>
      </c>
      <c r="F76" t="s">
        <v>114</v>
      </c>
    </row>
    <row r="77" spans="3:6" x14ac:dyDescent="0.3">
      <c r="C77">
        <v>69</v>
      </c>
      <c r="D77" s="8" t="str">
        <f>HYPERLINK("#'Table 69'!A1", "Below are some actions which the UK and the US could take to help negotiate a trade deal.Which of the below would you support or oppose happening in order to get a deal in place?: The UK removes content moderation requirements on social media com...")</f>
        <v>Below are some actions which the UK and the US could take to help negotiate a trade deal.Which of the below would you support or oppose happening in order to get a deal in place?: The UK removes content moderation requirements on social media com...</v>
      </c>
      <c r="E77" s="18" t="str">
        <f>HYPERLINK("#'Full Results'!A625", "625")</f>
        <v>625</v>
      </c>
      <c r="F77" t="s">
        <v>114</v>
      </c>
    </row>
    <row r="78" spans="3:6" x14ac:dyDescent="0.3">
      <c r="C78">
        <v>70</v>
      </c>
      <c r="D78" s="8" t="str">
        <f>HYPERLINK("#'Table 70'!A1", "Below are some actions which the UK and the US could take to help negotiate a trade deal.Which of the below would you support or oppose happening in order to get a deal in place?: The UK removes the digital services tax on US tech companies")</f>
        <v>Below are some actions which the UK and the US could take to help negotiate a trade deal.Which of the below would you support or oppose happening in order to get a deal in place?: The UK removes the digital services tax on US tech companies</v>
      </c>
      <c r="E78" s="18" t="str">
        <f>HYPERLINK("#'Full Results'!A637", "637")</f>
        <v>637</v>
      </c>
      <c r="F78" t="s">
        <v>114</v>
      </c>
    </row>
    <row r="79" spans="3:6" x14ac:dyDescent="0.3">
      <c r="C79">
        <v>71</v>
      </c>
      <c r="D79" s="8" t="str">
        <f>HYPERLINK("#'Table 71'!A1", "Below are some actions which the UK and the US could take to help negotiate a trade deal.Which of the below would you support or oppose happening in order to get a deal in place?: The UK removes the ban on selling chlorinated chicken")</f>
        <v>Below are some actions which the UK and the US could take to help negotiate a trade deal.Which of the below would you support or oppose happening in order to get a deal in place?: The UK removes the ban on selling chlorinated chicken</v>
      </c>
      <c r="E79" s="18" t="str">
        <f>HYPERLINK("#'Full Results'!A649", "649")</f>
        <v>649</v>
      </c>
      <c r="F79" t="s">
        <v>114</v>
      </c>
    </row>
    <row r="80" spans="3:6" x14ac:dyDescent="0.3">
      <c r="C80">
        <v>72</v>
      </c>
      <c r="D80" s="8" t="str">
        <f>HYPERLINK("#'Table 72'!A1", "Below are some actions which the UK and the US could take to help negotiate a trade deal.Which of the below would you support or oppose happening in order to get a deal in place?: The UK removes the ban on hormone-treated beef")</f>
        <v>Below are some actions which the UK and the US could take to help negotiate a trade deal.Which of the below would you support or oppose happening in order to get a deal in place?: The UK removes the ban on hormone-treated beef</v>
      </c>
      <c r="E80" s="18" t="str">
        <f>HYPERLINK("#'Full Results'!A661", "661")</f>
        <v>661</v>
      </c>
      <c r="F80" t="s">
        <v>114</v>
      </c>
    </row>
    <row r="81" spans="3:6" x14ac:dyDescent="0.3">
      <c r="C81">
        <v>73</v>
      </c>
      <c r="D81" s="8" t="str">
        <f>HYPERLINK("#'Table 73'!A1", "Grid Summary: Below are some actions which the UK and the US could take to help negotiate a trade deal.Which of the below would you support or oppose happening in order to get a deal in place?")</f>
        <v>Grid Summary: Below are some actions which the UK and the US could take to help negotiate a trade deal.Which of the below would you support or oppose happening in order to get a deal in place?</v>
      </c>
      <c r="E81" s="7"/>
      <c r="F81" t="s">
        <v>114</v>
      </c>
    </row>
    <row r="82" spans="3:6" x14ac:dyDescent="0.3">
      <c r="C82">
        <v>74</v>
      </c>
      <c r="D82" s="8" t="str">
        <f>HYPERLINK("#'Table 74'!A1", "Below are some actions which the UK and the US could take to help negotiate a trade deal.Which of the below would you support or oppose happening in order to get a deal in place?: The UK allows US companies access to anonymized NHS data for resea...")</f>
        <v>Below are some actions which the UK and the US could take to help negotiate a trade deal.Which of the below would you support or oppose happening in order to get a deal in place?: The UK allows US companies access to anonymized NHS data for resea...</v>
      </c>
      <c r="E82" s="18" t="str">
        <f>HYPERLINK("#'Full Results'!A673", "673")</f>
        <v>673</v>
      </c>
      <c r="F82" t="s">
        <v>114</v>
      </c>
    </row>
    <row r="83" spans="3:6" x14ac:dyDescent="0.3">
      <c r="C83">
        <v>75</v>
      </c>
      <c r="D83" s="8" t="str">
        <f>HYPERLINK("#'Table 75'!A1", "Below are some actions which the UK and the US could take to help negotiate a trade deal.Which of the below would you support or oppose happening in order to get a deal in place?: New tariffs of 25% introduced on UK pharmaceutical companies expor...")</f>
        <v>Below are some actions which the UK and the US could take to help negotiate a trade deal.Which of the below would you support or oppose happening in order to get a deal in place?: New tariffs of 25% introduced on UK pharmaceutical companies expor...</v>
      </c>
      <c r="E83" s="18" t="str">
        <f>HYPERLINK("#'Full Results'!A685", "685")</f>
        <v>685</v>
      </c>
      <c r="F83" t="s">
        <v>114</v>
      </c>
    </row>
    <row r="84" spans="3:6" x14ac:dyDescent="0.3">
      <c r="C84">
        <v>76</v>
      </c>
      <c r="D84" s="8" t="str">
        <f>HYPERLINK("#'Table 76'!A1", "Below are some actions which the UK and the US could take to help negotiate a trade deal.Which of the below would you support or oppose happening in order to get a deal in place?: The US aligns with the UK’s environmental standards and commitments")</f>
        <v>Below are some actions which the UK and the US could take to help negotiate a trade deal.Which of the below would you support or oppose happening in order to get a deal in place?: The US aligns with the UK’s environmental standards and commitments</v>
      </c>
      <c r="E84" s="18" t="str">
        <f>HYPERLINK("#'Full Results'!A697", "697")</f>
        <v>697</v>
      </c>
      <c r="F84" t="s">
        <v>114</v>
      </c>
    </row>
    <row r="85" spans="3:6" x14ac:dyDescent="0.3">
      <c r="C85">
        <v>77</v>
      </c>
      <c r="D85" s="8" t="str">
        <f>HYPERLINK("#'Table 77'!A1", "Below are some actions which the UK and the US could take to help negotiate a trade deal.Which of the below would you support or oppose happening in order to get a deal in place?: The US commits to military intelligence sharing with the UK")</f>
        <v>Below are some actions which the UK and the US could take to help negotiate a trade deal.Which of the below would you support or oppose happening in order to get a deal in place?: The US commits to military intelligence sharing with the UK</v>
      </c>
      <c r="E85" s="18" t="str">
        <f>HYPERLINK("#'Full Results'!A709", "709")</f>
        <v>709</v>
      </c>
      <c r="F85" t="s">
        <v>114</v>
      </c>
    </row>
    <row r="86" spans="3:6" x14ac:dyDescent="0.3">
      <c r="C86">
        <v>78</v>
      </c>
      <c r="D86" s="8" t="str">
        <f>HYPERLINK("#'Table 78'!A1", "Below are some actions which the UK and the US could take to help negotiate a trade deal.Which of the below would you support or oppose happening in order to get a deal in place?: The US eases visa access for UK citizens")</f>
        <v>Below are some actions which the UK and the US could take to help negotiate a trade deal.Which of the below would you support or oppose happening in order to get a deal in place?: The US eases visa access for UK citizens</v>
      </c>
      <c r="E86" s="18" t="str">
        <f>HYPERLINK("#'Full Results'!A721", "721")</f>
        <v>721</v>
      </c>
      <c r="F86" t="s">
        <v>114</v>
      </c>
    </row>
    <row r="87" spans="3:6" x14ac:dyDescent="0.3">
      <c r="C87">
        <v>79</v>
      </c>
      <c r="D87" s="8" t="str">
        <f>HYPERLINK("#'Table 79'!A1", "Below are some actions which the UK and the US could take to help negotiate a trade deal.Which of the below would you support or oppose happening in order to get a deal in place?: The UK agrees to buy more defense technology from the US")</f>
        <v>Below are some actions which the UK and the US could take to help negotiate a trade deal.Which of the below would you support or oppose happening in order to get a deal in place?: The UK agrees to buy more defense technology from the US</v>
      </c>
      <c r="E87" s="18" t="str">
        <f>HYPERLINK("#'Full Results'!A733", "733")</f>
        <v>733</v>
      </c>
      <c r="F87" t="s">
        <v>114</v>
      </c>
    </row>
    <row r="88" spans="3:6" x14ac:dyDescent="0.3">
      <c r="C88">
        <v>80</v>
      </c>
      <c r="D88" s="8" t="str">
        <f>HYPERLINK("#'Table 80'!A1", "Below are some actions which the UK and the US could take to help negotiate a trade deal.Which of the below would you support or oppose happening in order to get a deal in place?: The UK agrees to buy more oil and gas from the US")</f>
        <v>Below are some actions which the UK and the US could take to help negotiate a trade deal.Which of the below would you support or oppose happening in order to get a deal in place?: The UK agrees to buy more oil and gas from the US</v>
      </c>
      <c r="E88" s="18" t="str">
        <f>HYPERLINK("#'Full Results'!A745", "745")</f>
        <v>745</v>
      </c>
      <c r="F88" t="s">
        <v>114</v>
      </c>
    </row>
    <row r="89" spans="3:6" x14ac:dyDescent="0.3">
      <c r="C89">
        <v>81</v>
      </c>
      <c r="D89" s="8" t="str">
        <f>HYPERLINK("#'Table 81'!A1", "Below are some actions which the UK and the US could take to help negotiate a trade deal.Which of the below would you support or oppose happening in order to get a deal in place?: The UK agrees to buy more consumer technology from the US")</f>
        <v>Below are some actions which the UK and the US could take to help negotiate a trade deal.Which of the below would you support or oppose happening in order to get a deal in place?: The UK agrees to buy more consumer technology from the US</v>
      </c>
      <c r="E89" s="18" t="str">
        <f>HYPERLINK("#'Full Results'!A757", "757")</f>
        <v>757</v>
      </c>
      <c r="F89" t="s">
        <v>114</v>
      </c>
    </row>
    <row r="90" spans="3:6" x14ac:dyDescent="0.3">
      <c r="C90">
        <v>82</v>
      </c>
      <c r="D90" s="8" t="str">
        <f>HYPERLINK("#'Table 82'!A1", "Grid Summary: Thinking about the US specifically, how would you describe the US as a market to trade and do business with?Please indicate on the scale from the left to the right statement")</f>
        <v>Grid Summary: Thinking about the US specifically, how would you describe the US as a market to trade and do business with?Please indicate on the scale from the left to the right statement</v>
      </c>
      <c r="E90" s="7"/>
      <c r="F90" t="s">
        <v>114</v>
      </c>
    </row>
    <row r="91" spans="3:6" x14ac:dyDescent="0.3">
      <c r="C91">
        <v>83</v>
      </c>
      <c r="D91" s="8" t="str">
        <f>HYPERLINK("#'Table 83'!A1", "Thinking about the US specifically, how would you describe the US as a market to trade and do business with?Please indicate on the scale from the left to the right statement: High quality products | Low quality products")</f>
        <v>Thinking about the US specifically, how would you describe the US as a market to trade and do business with?Please indicate on the scale from the left to the right statement: High quality products | Low quality products</v>
      </c>
      <c r="E91" s="18" t="str">
        <f>HYPERLINK("#'Full Results'!A769", "769")</f>
        <v>769</v>
      </c>
      <c r="F91" t="s">
        <v>114</v>
      </c>
    </row>
    <row r="92" spans="3:6" x14ac:dyDescent="0.3">
      <c r="C92">
        <v>84</v>
      </c>
      <c r="D92" s="8" t="str">
        <f>HYPERLINK("#'Table 84'!A1", "Thinking about the US specifically, how would you describe the US as a market to trade and do business with?Please indicate on the scale from the left to the right statement: Affordable products | Expensive products")</f>
        <v>Thinking about the US specifically, how would you describe the US as a market to trade and do business with?Please indicate on the scale from the left to the right statement: Affordable products | Expensive products</v>
      </c>
      <c r="E92" s="18" t="str">
        <f>HYPERLINK("#'Full Results'!A777", "777")</f>
        <v>777</v>
      </c>
      <c r="F92" t="s">
        <v>114</v>
      </c>
    </row>
    <row r="93" spans="3:6" x14ac:dyDescent="0.3">
      <c r="C93">
        <v>85</v>
      </c>
      <c r="D93" s="8" t="str">
        <f>HYPERLINK("#'Table 85'!A1", "Thinking about the US specifically, how would you describe the US as a market to trade and do business with?Please indicate on the scale from the left to the right statement: Trustworthy | Untrustworthy")</f>
        <v>Thinking about the US specifically, how would you describe the US as a market to trade and do business with?Please indicate on the scale from the left to the right statement: Trustworthy | Untrustworthy</v>
      </c>
      <c r="E93" s="18" t="str">
        <f>HYPERLINK("#'Full Results'!A785", "785")</f>
        <v>785</v>
      </c>
      <c r="F93" t="s">
        <v>114</v>
      </c>
    </row>
    <row r="94" spans="3:6" x14ac:dyDescent="0.3">
      <c r="C94">
        <v>86</v>
      </c>
      <c r="D94" s="8" t="str">
        <f>HYPERLINK("#'Table 86'!A1", "Thinking about the US specifically, how would you describe the US as a market to trade and do business with?Please indicate on the scale from the left to the right statement: Reliable | Unreliable")</f>
        <v>Thinking about the US specifically, how would you describe the US as a market to trade and do business with?Please indicate on the scale from the left to the right statement: Reliable | Unreliable</v>
      </c>
      <c r="E94" s="18" t="str">
        <f>HYPERLINK("#'Full Results'!A793", "793")</f>
        <v>793</v>
      </c>
      <c r="F94" t="s">
        <v>114</v>
      </c>
    </row>
    <row r="95" spans="3:6" x14ac:dyDescent="0.3">
      <c r="C95">
        <v>87</v>
      </c>
      <c r="D95" s="8" t="str">
        <f>HYPERLINK("#'Table 87'!A1", "Thinking about the US specifically, how would you describe the US as a market to trade and do business with?Please indicate on the scale from the left to the right statement: Fair | Unfair")</f>
        <v>Thinking about the US specifically, how would you describe the US as a market to trade and do business with?Please indicate on the scale from the left to the right statement: Fair | Unfair</v>
      </c>
      <c r="E95" s="18" t="str">
        <f>HYPERLINK("#'Full Results'!A801", "801")</f>
        <v>801</v>
      </c>
      <c r="F95" t="s">
        <v>114</v>
      </c>
    </row>
    <row r="96" spans="3:6" x14ac:dyDescent="0.3">
      <c r="C96">
        <v>88</v>
      </c>
      <c r="D96" s="8" t="str">
        <f>HYPERLINK("#'Table 88'!A1", "What are the main advantages of having a good trade relationship with the US?Select up to three of the following")</f>
        <v>What are the main advantages of having a good trade relationship with the US?Select up to three of the following</v>
      </c>
      <c r="E96" s="18" t="str">
        <f>HYPERLINK("#'Full Results'!A809", "809")</f>
        <v>809</v>
      </c>
      <c r="F96" t="s">
        <v>114</v>
      </c>
    </row>
    <row r="97" spans="3:6" x14ac:dyDescent="0.3">
      <c r="C97">
        <v>89</v>
      </c>
      <c r="D97" s="8" t="str">
        <f>HYPERLINK("#'Table 89'!A1", "What would be your biggest concerns about the trade relationship with the US?Select up to three of the following")</f>
        <v>What would be your biggest concerns about the trade relationship with the US?Select up to three of the following</v>
      </c>
      <c r="E97" s="18" t="str">
        <f>HYPERLINK("#'Full Results'!A824", "824")</f>
        <v>824</v>
      </c>
      <c r="F97" t="s">
        <v>114</v>
      </c>
    </row>
    <row r="98" spans="3:6" x14ac:dyDescent="0.3">
      <c r="C98">
        <v>90</v>
      </c>
      <c r="D98" s="8" t="str">
        <f>HYPERLINK("#'Table 90'!A1", " Which of the following comes closest to your view?")</f>
        <v xml:space="preserve"> Which of the following comes closest to your view?</v>
      </c>
      <c r="E98" s="18" t="str">
        <f>HYPERLINK("#'Full Results'!A839", "839")</f>
        <v>839</v>
      </c>
      <c r="F98" t="s">
        <v>114</v>
      </c>
    </row>
    <row r="99" spans="3:6" x14ac:dyDescent="0.3">
      <c r="C99">
        <v>91</v>
      </c>
      <c r="D99" s="8" t="str">
        <f>HYPERLINK("#'Table 91'!A1", "Which of the following do you think will be the biggest challenges for the UK and the US negotiating a trade deal?Select up to three of the following")</f>
        <v>Which of the following do you think will be the biggest challenges for the UK and the US negotiating a trade deal?Select up to three of the following</v>
      </c>
      <c r="E99" s="18" t="str">
        <f>HYPERLINK("#'Full Results'!A845", "845")</f>
        <v>845</v>
      </c>
      <c r="F99" t="s">
        <v>114</v>
      </c>
    </row>
    <row r="100" spans="3:6" x14ac:dyDescent="0.3">
      <c r="C100">
        <v>92</v>
      </c>
      <c r="D100" s="8" t="str">
        <f>HYPERLINK("#'Table 92'!A1", " Which of the following comes closest to your view?")</f>
        <v xml:space="preserve"> Which of the following comes closest to your view?</v>
      </c>
      <c r="E100" s="18" t="str">
        <f>HYPERLINK("#'Full Results'!A858", "858")</f>
        <v>858</v>
      </c>
      <c r="F100" t="s">
        <v>114</v>
      </c>
    </row>
    <row r="101" spans="3:6" x14ac:dyDescent="0.3">
      <c r="C101">
        <v>93</v>
      </c>
      <c r="D101" s="8" t="str">
        <f>HYPERLINK("#'Table 93'!A1", " Which of the following comes closest to your view?")</f>
        <v xml:space="preserve"> Which of the following comes closest to your view?</v>
      </c>
      <c r="E101" s="18" t="str">
        <f>HYPERLINK("#'Full Results'!A865", "865")</f>
        <v>865</v>
      </c>
      <c r="F101" t="s">
        <v>114</v>
      </c>
    </row>
    <row r="102" spans="3:6" x14ac:dyDescent="0.3">
      <c r="C102">
        <v>94</v>
      </c>
      <c r="D102" s="8" t="str">
        <f>HYPERLINK("#'Table 94'!A1", " Which of the following comes closest to your view?")</f>
        <v xml:space="preserve"> Which of the following comes closest to your view?</v>
      </c>
      <c r="E102" s="18" t="str">
        <f>HYPERLINK("#'Full Results'!A871", "871")</f>
        <v>871</v>
      </c>
      <c r="F102" t="s">
        <v>114</v>
      </c>
    </row>
    <row r="103" spans="3:6" x14ac:dyDescent="0.3">
      <c r="C103">
        <v>95</v>
      </c>
      <c r="D103" s="8" t="str">
        <f>HYPERLINK("#'Table 95'!A1", " In general, which ONE of the following do you think most gives the US its power on the international stage?Select only ONE of the following")</f>
        <v xml:space="preserve"> In general, which ONE of the following do you think most gives the US its power on the international stage?Select only ONE of the following</v>
      </c>
      <c r="E103" s="18" t="str">
        <f>HYPERLINK("#'Full Results'!A877", "877")</f>
        <v>877</v>
      </c>
      <c r="F103" t="s">
        <v>114</v>
      </c>
    </row>
    <row r="104" spans="3:6" x14ac:dyDescent="0.3">
      <c r="C104">
        <v>96</v>
      </c>
      <c r="D104" s="8" t="str">
        <f>HYPERLINK("#'Table 96'!A1", " It is possible that if the UK secures a trade deal with the US, and the EU does not, that the UK is able to provide more products to the US market.Which of the following comes closest to your view?")</f>
        <v xml:space="preserve"> It is possible that if the UK secures a trade deal with the US, and the EU does not, that the UK is able to provide more products to the US market.Which of the following comes closest to your view?</v>
      </c>
      <c r="E104" s="18" t="str">
        <f>HYPERLINK("#'Full Results'!A885", "885")</f>
        <v>885</v>
      </c>
      <c r="F104" t="s">
        <v>114</v>
      </c>
    </row>
    <row r="105" spans="3:6" x14ac:dyDescent="0.3">
      <c r="C105">
        <v>97</v>
      </c>
      <c r="D105" s="8" t="str">
        <f>HYPERLINK("#'Table 97'!A1", " Which of the following is closest to your view?")</f>
        <v xml:space="preserve"> Which of the following is closest to your view?</v>
      </c>
      <c r="E105" s="18" t="str">
        <f>HYPERLINK("#'Full Results'!A893", "893")</f>
        <v>893</v>
      </c>
      <c r="F105" t="s">
        <v>114</v>
      </c>
    </row>
    <row r="106" spans="3:6" x14ac:dyDescent="0.3">
      <c r="C106">
        <v>98</v>
      </c>
      <c r="D106" s="8" t="str">
        <f>HYPERLINK("#'Table 98'!A1", " The UK government recently took control of British Steel from the Jingye Group which owns it, to prevent it shutting down.Do you support or oppose this move?")</f>
        <v xml:space="preserve"> The UK government recently took control of British Steel from the Jingye Group which owns it, to prevent it shutting down.Do you support or oppose this move?</v>
      </c>
      <c r="E106" s="18" t="str">
        <f>HYPERLINK("#'Full Results'!A899", "899")</f>
        <v>899</v>
      </c>
      <c r="F106" t="s">
        <v>114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E911"/>
  <sheetViews>
    <sheetView showGridLines="0" workbookViewId="0">
      <pane xSplit="2" ySplit="8" topLeftCell="C829" activePane="bottomRight" state="frozen"/>
      <selection pane="topRight"/>
      <selection pane="bottomLeft"/>
      <selection pane="bottomRight" activeCell="B909" sqref="B909"/>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5"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3"/>
      <c r="C5" s="13"/>
      <c r="D5" s="28" t="s">
        <v>83</v>
      </c>
      <c r="E5" s="28"/>
      <c r="F5" s="13"/>
      <c r="G5" s="28" t="s">
        <v>84</v>
      </c>
      <c r="H5" s="28"/>
      <c r="I5" s="28"/>
      <c r="J5" s="28"/>
      <c r="K5" s="28"/>
      <c r="L5" s="28"/>
      <c r="M5" s="13"/>
      <c r="N5" s="28" t="s">
        <v>85</v>
      </c>
      <c r="O5" s="28"/>
      <c r="P5" s="28"/>
      <c r="Q5" s="28"/>
      <c r="R5" s="13"/>
      <c r="S5" s="28" t="s">
        <v>86</v>
      </c>
      <c r="T5" s="28"/>
      <c r="U5" s="28"/>
      <c r="V5" s="28"/>
      <c r="W5" s="28"/>
      <c r="X5" s="28"/>
      <c r="Y5" s="28"/>
      <c r="Z5" s="28"/>
      <c r="AA5" s="28"/>
      <c r="AB5" s="28"/>
      <c r="AC5" s="28"/>
      <c r="AD5" s="28"/>
      <c r="AE5" s="13"/>
      <c r="AF5" s="28" t="s">
        <v>87</v>
      </c>
      <c r="AG5" s="28"/>
      <c r="AH5" s="28"/>
      <c r="AI5" s="28"/>
      <c r="AJ5" s="28"/>
      <c r="AK5" s="13"/>
      <c r="AL5" s="28" t="s">
        <v>88</v>
      </c>
      <c r="AM5" s="28"/>
      <c r="AN5" s="28"/>
      <c r="AO5" s="28"/>
      <c r="AP5" s="28"/>
      <c r="AQ5" s="13"/>
      <c r="AR5" s="28" t="s">
        <v>89</v>
      </c>
      <c r="AS5" s="28"/>
      <c r="AT5" s="28"/>
      <c r="AU5" s="28"/>
      <c r="AV5" s="28"/>
      <c r="AW5" s="28"/>
      <c r="AX5" s="13"/>
      <c r="AY5" s="28" t="s">
        <v>90</v>
      </c>
      <c r="AZ5" s="28"/>
      <c r="BA5" s="28"/>
      <c r="BB5" s="28"/>
      <c r="BC5" s="28"/>
      <c r="BD5" s="13"/>
      <c r="BE5" s="28" t="s">
        <v>91</v>
      </c>
      <c r="BF5" s="28"/>
      <c r="BG5" s="28"/>
      <c r="BH5" s="28"/>
      <c r="BI5" s="28"/>
      <c r="BJ5" s="28"/>
      <c r="BK5" s="28"/>
      <c r="BL5" s="28"/>
      <c r="BM5" s="28"/>
      <c r="BN5" s="28"/>
      <c r="BO5" s="28"/>
      <c r="BP5" s="28"/>
      <c r="BQ5" s="28"/>
      <c r="BR5" s="28"/>
      <c r="BS5" s="28"/>
      <c r="BT5" s="28"/>
      <c r="BU5" s="13"/>
      <c r="BV5" s="28" t="s">
        <v>92</v>
      </c>
      <c r="BW5" s="28"/>
      <c r="BX5" s="13"/>
      <c r="BY5" s="28" t="s">
        <v>93</v>
      </c>
      <c r="BZ5" s="13"/>
      <c r="CA5" s="28" t="s">
        <v>94</v>
      </c>
      <c r="CB5" s="28"/>
      <c r="CC5" s="28"/>
      <c r="CD5" s="28"/>
      <c r="CE5" s="28"/>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19.95"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19.95"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11" spans="2:83" x14ac:dyDescent="0.3">
      <c r="B11" s="6" t="s">
        <v>115</v>
      </c>
    </row>
    <row r="12" spans="2:83" x14ac:dyDescent="0.3">
      <c r="B12" s="24" t="s">
        <v>114</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row>
    <row r="13" spans="2:83" x14ac:dyDescent="0.3">
      <c r="B13" t="s">
        <v>104</v>
      </c>
      <c r="C13" s="14">
        <v>6.2316596690665998E-2</v>
      </c>
      <c r="D13" s="14">
        <v>7.9975849659055201E-2</v>
      </c>
      <c r="E13" s="14">
        <v>4.5195545529931901E-2</v>
      </c>
      <c r="F13" s="14"/>
      <c r="G13" s="14">
        <v>0.10698220753888001</v>
      </c>
      <c r="H13" s="14">
        <v>0.12115600909554899</v>
      </c>
      <c r="I13" s="14">
        <v>6.9180563341006002E-2</v>
      </c>
      <c r="J13" s="14">
        <v>4.4112555868800203E-2</v>
      </c>
      <c r="K13" s="14">
        <v>3.02910882384427E-2</v>
      </c>
      <c r="L13" s="14">
        <v>1.56136503250798E-2</v>
      </c>
      <c r="M13" s="14"/>
      <c r="N13" s="14">
        <v>9.6402995978981096E-2</v>
      </c>
      <c r="O13" s="14">
        <v>4.3185002810914003E-2</v>
      </c>
      <c r="P13" s="14">
        <v>6.31167716209384E-2</v>
      </c>
      <c r="Q13" s="14">
        <v>4.6101226582078998E-2</v>
      </c>
      <c r="R13" s="14"/>
      <c r="S13" s="14">
        <v>8.1336967294791201E-2</v>
      </c>
      <c r="T13" s="14">
        <v>3.9972099729458803E-2</v>
      </c>
      <c r="U13" s="14">
        <v>5.8618886468038402E-2</v>
      </c>
      <c r="V13" s="14">
        <v>5.3386543757214897E-2</v>
      </c>
      <c r="W13" s="14">
        <v>5.1834340288998797E-2</v>
      </c>
      <c r="X13" s="14">
        <v>7.3873645959667E-2</v>
      </c>
      <c r="Y13" s="14">
        <v>6.7397289331692006E-2</v>
      </c>
      <c r="Z13" s="14">
        <v>0.119124490623068</v>
      </c>
      <c r="AA13" s="14">
        <v>5.4638198151314397E-2</v>
      </c>
      <c r="AB13" s="14">
        <v>5.9829003327180497E-2</v>
      </c>
      <c r="AC13" s="14">
        <v>4.9261418395798999E-2</v>
      </c>
      <c r="AD13" s="14">
        <v>6.4720116706314695E-2</v>
      </c>
      <c r="AE13" s="14"/>
      <c r="AF13" s="14">
        <v>7.2237602797704997E-2</v>
      </c>
      <c r="AG13" s="14">
        <v>6.3491262793654496E-2</v>
      </c>
      <c r="AH13" s="14">
        <v>5.8558894493328802E-2</v>
      </c>
      <c r="AI13" s="14">
        <v>0.132343528243241</v>
      </c>
      <c r="AJ13" s="14">
        <v>5.2562003202108999E-2</v>
      </c>
      <c r="AK13" s="14"/>
      <c r="AL13" s="14">
        <v>5.5843317114552503E-2</v>
      </c>
      <c r="AM13" s="14">
        <v>6.79980603269109E-2</v>
      </c>
      <c r="AN13" s="14">
        <v>6.1039251565321598E-2</v>
      </c>
      <c r="AO13" s="14">
        <v>0.122369237549427</v>
      </c>
      <c r="AP13" s="14">
        <v>4.8290404978235203E-2</v>
      </c>
      <c r="AQ13" s="14"/>
      <c r="AR13" s="14">
        <v>8.0776162866186302E-2</v>
      </c>
      <c r="AS13" s="14">
        <v>6.3990070471013294E-2</v>
      </c>
      <c r="AT13" s="14">
        <v>3.7719885892855201E-2</v>
      </c>
      <c r="AU13" s="14">
        <v>0.11487711549035901</v>
      </c>
      <c r="AV13" s="14">
        <v>2.99897261987568E-2</v>
      </c>
      <c r="AW13" s="14">
        <v>1.6278611903510799E-2</v>
      </c>
      <c r="AX13" s="14"/>
      <c r="AY13" s="14">
        <v>3.7729907591206299E-2</v>
      </c>
      <c r="AZ13" s="14">
        <v>5.3002423223284099E-2</v>
      </c>
      <c r="BA13" s="14">
        <v>5.80963871270311E-2</v>
      </c>
      <c r="BB13" s="14">
        <v>0.116107564874983</v>
      </c>
      <c r="BC13" s="14">
        <v>0.28482967654665597</v>
      </c>
      <c r="BD13" s="14"/>
      <c r="BE13" s="14">
        <v>6.3827843749476906E-2</v>
      </c>
      <c r="BF13" s="14">
        <v>4.9275516026292501E-2</v>
      </c>
      <c r="BG13" s="14">
        <v>6.2346986680129203E-2</v>
      </c>
      <c r="BH13" s="14">
        <v>4.0224147148271397E-2</v>
      </c>
      <c r="BI13" s="14">
        <v>5.3918005186468998E-2</v>
      </c>
      <c r="BJ13" s="14">
        <v>4.1792477280200899E-2</v>
      </c>
      <c r="BK13" s="14">
        <v>3.6806930676378198E-2</v>
      </c>
      <c r="BL13" s="14">
        <v>3.3386184112936701E-2</v>
      </c>
      <c r="BM13" s="14">
        <v>4.6221518170918199E-2</v>
      </c>
      <c r="BN13" s="14">
        <v>5.98132464907766E-2</v>
      </c>
      <c r="BO13" s="14">
        <v>8.7642212038641795E-2</v>
      </c>
      <c r="BP13" s="14">
        <v>1.55510206385178E-2</v>
      </c>
      <c r="BQ13" s="14">
        <v>6.7529557263736203E-2</v>
      </c>
      <c r="BR13" s="14">
        <v>8.9698600942957105E-2</v>
      </c>
      <c r="BS13" s="14">
        <v>0.10907962719563</v>
      </c>
      <c r="BT13" s="14">
        <v>0.22532924353842401</v>
      </c>
      <c r="BU13" s="14"/>
      <c r="BV13" s="14">
        <v>8.7647395135137598E-2</v>
      </c>
      <c r="BW13" s="14">
        <v>3.8814082062190502E-2</v>
      </c>
      <c r="BX13" s="14"/>
      <c r="BY13" s="14">
        <v>0.14222052240847199</v>
      </c>
      <c r="BZ13" s="14"/>
      <c r="CA13" s="14">
        <v>4.1492082055759903E-2</v>
      </c>
      <c r="CB13" s="14">
        <v>2.9492505714756801E-2</v>
      </c>
      <c r="CC13" s="14">
        <v>5.4175597097766301E-2</v>
      </c>
      <c r="CD13" s="14">
        <v>0.16339372971961699</v>
      </c>
      <c r="CE13" s="14">
        <v>0.48009110599746602</v>
      </c>
    </row>
    <row r="14" spans="2:83" x14ac:dyDescent="0.3">
      <c r="B14" t="s">
        <v>105</v>
      </c>
      <c r="C14" s="14">
        <v>0.13280691061910599</v>
      </c>
      <c r="D14" s="14">
        <v>0.16705667956221701</v>
      </c>
      <c r="E14" s="14">
        <v>9.9624395189513104E-2</v>
      </c>
      <c r="F14" s="14"/>
      <c r="G14" s="14">
        <v>0.169284571233702</v>
      </c>
      <c r="H14" s="14">
        <v>0.20644176491494301</v>
      </c>
      <c r="I14" s="14">
        <v>0.153943521612355</v>
      </c>
      <c r="J14" s="14">
        <v>0.12610761458026801</v>
      </c>
      <c r="K14" s="14">
        <v>6.9348034167271602E-2</v>
      </c>
      <c r="L14" s="14">
        <v>7.9712431106728696E-2</v>
      </c>
      <c r="M14" s="14"/>
      <c r="N14" s="14">
        <v>0.15466972871763601</v>
      </c>
      <c r="O14" s="14">
        <v>0.124997219207357</v>
      </c>
      <c r="P14" s="14">
        <v>0.133815666660305</v>
      </c>
      <c r="Q14" s="14">
        <v>0.11552264343487199</v>
      </c>
      <c r="R14" s="14"/>
      <c r="S14" s="14">
        <v>0.181709221404593</v>
      </c>
      <c r="T14" s="14">
        <v>0.11339954724114901</v>
      </c>
      <c r="U14" s="14">
        <v>0.142372795111678</v>
      </c>
      <c r="V14" s="14">
        <v>0.13878357917492401</v>
      </c>
      <c r="W14" s="14">
        <v>0.117004772278982</v>
      </c>
      <c r="X14" s="14">
        <v>0.10851205665922301</v>
      </c>
      <c r="Y14" s="14">
        <v>0.14696657293641099</v>
      </c>
      <c r="Z14" s="14">
        <v>0.105321330214387</v>
      </c>
      <c r="AA14" s="14">
        <v>0.121573340875912</v>
      </c>
      <c r="AB14" s="14">
        <v>0.12900229046373601</v>
      </c>
      <c r="AC14" s="14">
        <v>0.16235601766322799</v>
      </c>
      <c r="AD14" s="14">
        <v>5.8000026143252399E-2</v>
      </c>
      <c r="AE14" s="14"/>
      <c r="AF14" s="14">
        <v>0.165476121491093</v>
      </c>
      <c r="AG14" s="14">
        <v>0.13694845989024501</v>
      </c>
      <c r="AH14" s="14">
        <v>5.5799473795736999E-2</v>
      </c>
      <c r="AI14" s="14">
        <v>0.30171906608661098</v>
      </c>
      <c r="AJ14" s="14">
        <v>0.125743364399622</v>
      </c>
      <c r="AK14" s="14"/>
      <c r="AL14" s="14">
        <v>0.14875943511600401</v>
      </c>
      <c r="AM14" s="14">
        <v>0.13700623994984501</v>
      </c>
      <c r="AN14" s="14">
        <v>5.3060292206198997E-2</v>
      </c>
      <c r="AO14" s="14">
        <v>0.26789918000665902</v>
      </c>
      <c r="AP14" s="14">
        <v>1.9159849772048199E-2</v>
      </c>
      <c r="AQ14" s="14"/>
      <c r="AR14" s="14">
        <v>0.14742586167174901</v>
      </c>
      <c r="AS14" s="14">
        <v>0.14939963774946499</v>
      </c>
      <c r="AT14" s="14">
        <v>7.1991953647587204E-2</v>
      </c>
      <c r="AU14" s="14">
        <v>0.24747762557750599</v>
      </c>
      <c r="AV14" s="14">
        <v>4.5393265122743498E-2</v>
      </c>
      <c r="AW14" s="14">
        <v>4.86051725078194E-2</v>
      </c>
      <c r="AX14" s="14"/>
      <c r="AY14" s="14">
        <v>0.122167386233258</v>
      </c>
      <c r="AZ14" s="14">
        <v>0.110125825517635</v>
      </c>
      <c r="BA14" s="14">
        <v>0.151466444169919</v>
      </c>
      <c r="BB14" s="14">
        <v>0.16992566573673701</v>
      </c>
      <c r="BC14" s="14">
        <v>0.150081755481451</v>
      </c>
      <c r="BD14" s="14"/>
      <c r="BE14" s="14">
        <v>0.19677011045225201</v>
      </c>
      <c r="BF14" s="14">
        <v>0.13109051698768701</v>
      </c>
      <c r="BG14" s="14">
        <v>7.51475545203249E-2</v>
      </c>
      <c r="BH14" s="14">
        <v>0.13540516584800999</v>
      </c>
      <c r="BI14" s="14">
        <v>0.13473966289247799</v>
      </c>
      <c r="BJ14" s="14">
        <v>0.11132922742060899</v>
      </c>
      <c r="BK14" s="14">
        <v>0.13472569101498699</v>
      </c>
      <c r="BL14" s="14">
        <v>0.10819064210684901</v>
      </c>
      <c r="BM14" s="14">
        <v>0.123677584105173</v>
      </c>
      <c r="BN14" s="14">
        <v>0.14567988250985001</v>
      </c>
      <c r="BO14" s="14">
        <v>0.101490683335741</v>
      </c>
      <c r="BP14" s="14">
        <v>0.156611724708516</v>
      </c>
      <c r="BQ14" s="14">
        <v>0.17444681932682601</v>
      </c>
      <c r="BR14" s="14">
        <v>0.196433958967313</v>
      </c>
      <c r="BS14" s="14">
        <v>0.129703090892375</v>
      </c>
      <c r="BT14" s="14">
        <v>0.26015924961008002</v>
      </c>
      <c r="BU14" s="14"/>
      <c r="BV14" s="14">
        <v>0.13844082203562499</v>
      </c>
      <c r="BW14" s="14">
        <v>0.134875541235666</v>
      </c>
      <c r="BX14" s="14"/>
      <c r="BY14" s="14">
        <v>0.26863663844751501</v>
      </c>
      <c r="BZ14" s="14"/>
      <c r="CA14" s="14">
        <v>0.108060435262892</v>
      </c>
      <c r="CB14" s="14">
        <v>9.7355851550955497E-2</v>
      </c>
      <c r="CC14" s="14">
        <v>0.140497451167056</v>
      </c>
      <c r="CD14" s="14">
        <v>0.25757528665984097</v>
      </c>
      <c r="CE14" s="14">
        <v>0.23320215935888</v>
      </c>
    </row>
    <row r="15" spans="2:83" x14ac:dyDescent="0.3">
      <c r="B15" t="s">
        <v>106</v>
      </c>
      <c r="C15" s="14">
        <v>0.14491840383874799</v>
      </c>
      <c r="D15" s="14">
        <v>0.163071370923867</v>
      </c>
      <c r="E15" s="14">
        <v>0.127477234016841</v>
      </c>
      <c r="F15" s="14"/>
      <c r="G15" s="14">
        <v>0.166136256714074</v>
      </c>
      <c r="H15" s="14">
        <v>0.17503811219887599</v>
      </c>
      <c r="I15" s="14">
        <v>0.18611266384990499</v>
      </c>
      <c r="J15" s="14">
        <v>0.109558175581653</v>
      </c>
      <c r="K15" s="14">
        <v>0.118140381039885</v>
      </c>
      <c r="L15" s="14">
        <v>0.119724840577594</v>
      </c>
      <c r="M15" s="14"/>
      <c r="N15" s="14">
        <v>0.14184247397131</v>
      </c>
      <c r="O15" s="14">
        <v>0.12931518442545401</v>
      </c>
      <c r="P15" s="14">
        <v>0.169364820560167</v>
      </c>
      <c r="Q15" s="14">
        <v>0.13994564560513201</v>
      </c>
      <c r="R15" s="14"/>
      <c r="S15" s="14">
        <v>0.18233818425524501</v>
      </c>
      <c r="T15" s="14">
        <v>0.13399353553967999</v>
      </c>
      <c r="U15" s="14">
        <v>0.118306576301508</v>
      </c>
      <c r="V15" s="14">
        <v>0.15239526417471699</v>
      </c>
      <c r="W15" s="14">
        <v>0.19670490077545399</v>
      </c>
      <c r="X15" s="14">
        <v>0.186464062178721</v>
      </c>
      <c r="Y15" s="14">
        <v>0.13126399162764199</v>
      </c>
      <c r="Z15" s="14">
        <v>0.16455874215770999</v>
      </c>
      <c r="AA15" s="14">
        <v>0.15504606944650001</v>
      </c>
      <c r="AB15" s="14">
        <v>8.0064648674736297E-2</v>
      </c>
      <c r="AC15" s="14">
        <v>8.8690068355116794E-2</v>
      </c>
      <c r="AD15" s="14">
        <v>8.24173165281398E-2</v>
      </c>
      <c r="AE15" s="14"/>
      <c r="AF15" s="14">
        <v>0.16359175771641499</v>
      </c>
      <c r="AG15" s="14">
        <v>0.130539125056396</v>
      </c>
      <c r="AH15" s="14">
        <v>6.5631065553878404E-2</v>
      </c>
      <c r="AI15" s="14">
        <v>0.183575708180201</v>
      </c>
      <c r="AJ15" s="14">
        <v>0.17067314426760699</v>
      </c>
      <c r="AK15" s="14"/>
      <c r="AL15" s="14">
        <v>0.18068547002713201</v>
      </c>
      <c r="AM15" s="14">
        <v>0.13487514879857501</v>
      </c>
      <c r="AN15" s="14">
        <v>6.7971525337171199E-2</v>
      </c>
      <c r="AO15" s="14">
        <v>0.207683086845321</v>
      </c>
      <c r="AP15" s="14">
        <v>6.6217581393571201E-2</v>
      </c>
      <c r="AQ15" s="14"/>
      <c r="AR15" s="14">
        <v>0.13458948457876199</v>
      </c>
      <c r="AS15" s="14">
        <v>0.16187087992138</v>
      </c>
      <c r="AT15" s="14">
        <v>6.9030134680580807E-2</v>
      </c>
      <c r="AU15" s="14">
        <v>0.20422989093163599</v>
      </c>
      <c r="AV15" s="14">
        <v>9.3185413939396805E-2</v>
      </c>
      <c r="AW15" s="14">
        <v>0.14269034625853499</v>
      </c>
      <c r="AX15" s="14"/>
      <c r="AY15" s="14">
        <v>0.15119893715781099</v>
      </c>
      <c r="AZ15" s="14">
        <v>0.15918469961567</v>
      </c>
      <c r="BA15" s="14">
        <v>0.17312347758878099</v>
      </c>
      <c r="BB15" s="14">
        <v>0.118278827240584</v>
      </c>
      <c r="BC15" s="14">
        <v>9.9332042110108099E-2</v>
      </c>
      <c r="BD15" s="14"/>
      <c r="BE15" s="14">
        <v>8.9584936644870106E-2</v>
      </c>
      <c r="BF15" s="14">
        <v>0.17680791729102899</v>
      </c>
      <c r="BG15" s="14">
        <v>0.165213076969458</v>
      </c>
      <c r="BH15" s="14">
        <v>0.14733275542771099</v>
      </c>
      <c r="BI15" s="14">
        <v>0.14605157815556699</v>
      </c>
      <c r="BJ15" s="14">
        <v>0.159695915266235</v>
      </c>
      <c r="BK15" s="14">
        <v>0.17293879606753701</v>
      </c>
      <c r="BL15" s="14">
        <v>0.136667427101614</v>
      </c>
      <c r="BM15" s="14">
        <v>0.122318198617605</v>
      </c>
      <c r="BN15" s="14">
        <v>6.6451637618137105E-2</v>
      </c>
      <c r="BO15" s="14">
        <v>0.13291563231588599</v>
      </c>
      <c r="BP15" s="14">
        <v>0.16173788740175801</v>
      </c>
      <c r="BQ15" s="14">
        <v>0.14824737556415299</v>
      </c>
      <c r="BR15" s="14">
        <v>0.147475757752078</v>
      </c>
      <c r="BS15" s="14">
        <v>9.9808089386385607E-2</v>
      </c>
      <c r="BT15" s="14">
        <v>0.12946105448668499</v>
      </c>
      <c r="BU15" s="14"/>
      <c r="BV15" s="14">
        <v>0.13550905842701599</v>
      </c>
      <c r="BW15" s="14">
        <v>0.13393364085447401</v>
      </c>
      <c r="BX15" s="14"/>
      <c r="BY15" s="14">
        <v>0.20810770520008601</v>
      </c>
      <c r="BZ15" s="14"/>
      <c r="CA15" s="14">
        <v>0.14714759280578599</v>
      </c>
      <c r="CB15" s="14">
        <v>0.11021888153969001</v>
      </c>
      <c r="CC15" s="14">
        <v>0.15664924617909001</v>
      </c>
      <c r="CD15" s="14">
        <v>0.17368946134618399</v>
      </c>
      <c r="CE15" s="14">
        <v>5.50475259985014E-2</v>
      </c>
    </row>
    <row r="16" spans="2:83" x14ac:dyDescent="0.3">
      <c r="B16" t="s">
        <v>107</v>
      </c>
      <c r="C16" s="14">
        <v>0.13205042027057901</v>
      </c>
      <c r="D16" s="14">
        <v>0.124697158813337</v>
      </c>
      <c r="E16" s="14">
        <v>0.13846029773715901</v>
      </c>
      <c r="F16" s="14"/>
      <c r="G16" s="14">
        <v>0.133885106414216</v>
      </c>
      <c r="H16" s="14">
        <v>0.141613089286514</v>
      </c>
      <c r="I16" s="14">
        <v>0.15712309588532</v>
      </c>
      <c r="J16" s="14">
        <v>0.137851135769929</v>
      </c>
      <c r="K16" s="14">
        <v>0.107338723391579</v>
      </c>
      <c r="L16" s="14">
        <v>0.114652753215213</v>
      </c>
      <c r="M16" s="14"/>
      <c r="N16" s="14">
        <v>0.14148043861149201</v>
      </c>
      <c r="O16" s="14">
        <v>0.14934891327210201</v>
      </c>
      <c r="P16" s="14">
        <v>0.123882321174281</v>
      </c>
      <c r="Q16" s="14">
        <v>0.114002649169128</v>
      </c>
      <c r="R16" s="14"/>
      <c r="S16" s="14">
        <v>0.12618009532093599</v>
      </c>
      <c r="T16" s="14">
        <v>0.13398161618381901</v>
      </c>
      <c r="U16" s="14">
        <v>0.103412325348856</v>
      </c>
      <c r="V16" s="14">
        <v>0.11773015056714201</v>
      </c>
      <c r="W16" s="14">
        <v>0.14383184821652401</v>
      </c>
      <c r="X16" s="14">
        <v>0.15914156665109899</v>
      </c>
      <c r="Y16" s="14">
        <v>0.131217806276167</v>
      </c>
      <c r="Z16" s="14">
        <v>0.161223140871183</v>
      </c>
      <c r="AA16" s="14">
        <v>0.132330447138229</v>
      </c>
      <c r="AB16" s="14">
        <v>0.13716479401462001</v>
      </c>
      <c r="AC16" s="14">
        <v>8.2410817317447094E-2</v>
      </c>
      <c r="AD16" s="14">
        <v>0.19058551864429099</v>
      </c>
      <c r="AE16" s="14"/>
      <c r="AF16" s="14">
        <v>0.14719195068789501</v>
      </c>
      <c r="AG16" s="14">
        <v>0.11473383044187301</v>
      </c>
      <c r="AH16" s="14">
        <v>9.3767745955777193E-2</v>
      </c>
      <c r="AI16" s="14">
        <v>5.7508039990559097E-2</v>
      </c>
      <c r="AJ16" s="14">
        <v>0.15827403105590601</v>
      </c>
      <c r="AK16" s="14"/>
      <c r="AL16" s="14">
        <v>0.153006665591334</v>
      </c>
      <c r="AM16" s="14">
        <v>0.124285841943629</v>
      </c>
      <c r="AN16" s="14">
        <v>8.8476340067726394E-2</v>
      </c>
      <c r="AO16" s="14">
        <v>0.13635013974178201</v>
      </c>
      <c r="AP16" s="14">
        <v>0.120367390711533</v>
      </c>
      <c r="AQ16" s="14"/>
      <c r="AR16" s="14">
        <v>0.12074545261698399</v>
      </c>
      <c r="AS16" s="14">
        <v>0.14684774873918</v>
      </c>
      <c r="AT16" s="14">
        <v>0.108568381395416</v>
      </c>
      <c r="AU16" s="14">
        <v>0.148693881457063</v>
      </c>
      <c r="AV16" s="14">
        <v>0.112614149076096</v>
      </c>
      <c r="AW16" s="14">
        <v>0.11433429869343099</v>
      </c>
      <c r="AX16" s="14"/>
      <c r="AY16" s="14">
        <v>0.13254151131605901</v>
      </c>
      <c r="AZ16" s="14">
        <v>0.12171127115525</v>
      </c>
      <c r="BA16" s="14">
        <v>0.13953364015701999</v>
      </c>
      <c r="BB16" s="14">
        <v>0.10875642344219701</v>
      </c>
      <c r="BC16" s="14">
        <v>0.15579719388685501</v>
      </c>
      <c r="BD16" s="14"/>
      <c r="BE16" s="14">
        <v>6.4356111593135798E-2</v>
      </c>
      <c r="BF16" s="14">
        <v>0.12949779901896299</v>
      </c>
      <c r="BG16" s="14">
        <v>8.0318022664785493E-2</v>
      </c>
      <c r="BH16" s="14">
        <v>8.2526076839371104E-2</v>
      </c>
      <c r="BI16" s="14">
        <v>0.154908675821853</v>
      </c>
      <c r="BJ16" s="14">
        <v>0.103135166688769</v>
      </c>
      <c r="BK16" s="14">
        <v>0.15786008645292701</v>
      </c>
      <c r="BL16" s="14">
        <v>0.138060363060339</v>
      </c>
      <c r="BM16" s="14">
        <v>7.6906139639912996E-2</v>
      </c>
      <c r="BN16" s="14">
        <v>0.13029292511132101</v>
      </c>
      <c r="BO16" s="14">
        <v>0.207109860048897</v>
      </c>
      <c r="BP16" s="14">
        <v>0.134818162427885</v>
      </c>
      <c r="BQ16" s="14">
        <v>0.125869799472169</v>
      </c>
      <c r="BR16" s="14">
        <v>0.169832483350807</v>
      </c>
      <c r="BS16" s="14">
        <v>0.18880541085410699</v>
      </c>
      <c r="BT16" s="14">
        <v>9.7104045300392294E-2</v>
      </c>
      <c r="BU16" s="14"/>
      <c r="BV16" s="14">
        <v>0.117429391948142</v>
      </c>
      <c r="BW16" s="14">
        <v>0.13446931581662999</v>
      </c>
      <c r="BX16" s="14"/>
      <c r="BY16" s="14">
        <v>0.12667186090885199</v>
      </c>
      <c r="BZ16" s="14"/>
      <c r="CA16" s="14">
        <v>0.122149518897085</v>
      </c>
      <c r="CB16" s="14">
        <v>0.13580784353009501</v>
      </c>
      <c r="CC16" s="14">
        <v>0.13131500218241701</v>
      </c>
      <c r="CD16" s="14">
        <v>0.15571397221613201</v>
      </c>
      <c r="CE16" s="14">
        <v>0.174675309089804</v>
      </c>
    </row>
    <row r="17" spans="2:83" x14ac:dyDescent="0.3">
      <c r="B17" t="s">
        <v>108</v>
      </c>
      <c r="C17" s="14">
        <v>0.50078146804630796</v>
      </c>
      <c r="D17" s="14">
        <v>0.44671697079484002</v>
      </c>
      <c r="E17" s="14">
        <v>0.55362254652267295</v>
      </c>
      <c r="F17" s="14"/>
      <c r="G17" s="14">
        <v>0.37735450674068299</v>
      </c>
      <c r="H17" s="14">
        <v>0.325116968422204</v>
      </c>
      <c r="I17" s="14">
        <v>0.40148188157106801</v>
      </c>
      <c r="J17" s="14">
        <v>0.560827298665449</v>
      </c>
      <c r="K17" s="14">
        <v>0.64734802695185001</v>
      </c>
      <c r="L17" s="14">
        <v>0.65856464785398205</v>
      </c>
      <c r="M17" s="14"/>
      <c r="N17" s="14">
        <v>0.44493360308469698</v>
      </c>
      <c r="O17" s="14">
        <v>0.53533802154693799</v>
      </c>
      <c r="P17" s="14">
        <v>0.48857623940763301</v>
      </c>
      <c r="Q17" s="14">
        <v>0.53689386725964205</v>
      </c>
      <c r="R17" s="14"/>
      <c r="S17" s="14">
        <v>0.39508972839937301</v>
      </c>
      <c r="T17" s="14">
        <v>0.51998366793962003</v>
      </c>
      <c r="U17" s="14">
        <v>0.55754552559889003</v>
      </c>
      <c r="V17" s="14">
        <v>0.50826744412920999</v>
      </c>
      <c r="W17" s="14">
        <v>0.45679142522135002</v>
      </c>
      <c r="X17" s="14">
        <v>0.44023530532219401</v>
      </c>
      <c r="Y17" s="14">
        <v>0.50477533251115603</v>
      </c>
      <c r="Z17" s="14">
        <v>0.44977229613365199</v>
      </c>
      <c r="AA17" s="14">
        <v>0.52293808185203805</v>
      </c>
      <c r="AB17" s="14">
        <v>0.57757016184160304</v>
      </c>
      <c r="AC17" s="14">
        <v>0.60745735786355504</v>
      </c>
      <c r="AD17" s="14">
        <v>0.58925083806812995</v>
      </c>
      <c r="AE17" s="14"/>
      <c r="AF17" s="14">
        <v>0.441691482763025</v>
      </c>
      <c r="AG17" s="14">
        <v>0.53329010772357599</v>
      </c>
      <c r="AH17" s="14">
        <v>0.70441234698849398</v>
      </c>
      <c r="AI17" s="14">
        <v>0.32485365749938799</v>
      </c>
      <c r="AJ17" s="14">
        <v>0.42659068778213999</v>
      </c>
      <c r="AK17" s="14"/>
      <c r="AL17" s="14">
        <v>0.45033295100823101</v>
      </c>
      <c r="AM17" s="14">
        <v>0.52059773825546196</v>
      </c>
      <c r="AN17" s="14">
        <v>0.70907509080409903</v>
      </c>
      <c r="AO17" s="14">
        <v>0.25329451026851002</v>
      </c>
      <c r="AP17" s="14">
        <v>0.73702651436321298</v>
      </c>
      <c r="AQ17" s="14"/>
      <c r="AR17" s="14">
        <v>0.49999721013348403</v>
      </c>
      <c r="AS17" s="14">
        <v>0.46997836760434197</v>
      </c>
      <c r="AT17" s="14">
        <v>0.68175928167107303</v>
      </c>
      <c r="AU17" s="14">
        <v>0.27510967870025199</v>
      </c>
      <c r="AV17" s="14">
        <v>0.70639682922598401</v>
      </c>
      <c r="AW17" s="14">
        <v>0.60959928828237098</v>
      </c>
      <c r="AX17" s="14"/>
      <c r="AY17" s="14">
        <v>0.53372684933998804</v>
      </c>
      <c r="AZ17" s="14">
        <v>0.52021220641585697</v>
      </c>
      <c r="BA17" s="14">
        <v>0.450036220832573</v>
      </c>
      <c r="BB17" s="14">
        <v>0.46593643265513002</v>
      </c>
      <c r="BC17" s="14">
        <v>0.30995933197492997</v>
      </c>
      <c r="BD17" s="14"/>
      <c r="BE17" s="14">
        <v>0.51982767570978605</v>
      </c>
      <c r="BF17" s="14">
        <v>0.40773827081415298</v>
      </c>
      <c r="BG17" s="14">
        <v>0.583543443181327</v>
      </c>
      <c r="BH17" s="14">
        <v>0.57804521154003996</v>
      </c>
      <c r="BI17" s="14">
        <v>0.49197848565012098</v>
      </c>
      <c r="BJ17" s="14">
        <v>0.56390649401107495</v>
      </c>
      <c r="BK17" s="14">
        <v>0.47143919461497502</v>
      </c>
      <c r="BL17" s="14">
        <v>0.56300215255342501</v>
      </c>
      <c r="BM17" s="14">
        <v>0.60666596742543899</v>
      </c>
      <c r="BN17" s="14">
        <v>0.58176329075340005</v>
      </c>
      <c r="BO17" s="14">
        <v>0.44694538003998602</v>
      </c>
      <c r="BP17" s="14">
        <v>0.51264322964669695</v>
      </c>
      <c r="BQ17" s="14">
        <v>0.44565394939248598</v>
      </c>
      <c r="BR17" s="14">
        <v>0.36017836415419002</v>
      </c>
      <c r="BS17" s="14">
        <v>0.43352547773324102</v>
      </c>
      <c r="BT17" s="14">
        <v>0.282716898014513</v>
      </c>
      <c r="BU17" s="14"/>
      <c r="BV17" s="14">
        <v>0.50470145054306204</v>
      </c>
      <c r="BW17" s="14">
        <v>0.54420754080685496</v>
      </c>
      <c r="BX17" s="14"/>
      <c r="BY17" s="14">
        <v>0.23202237886836699</v>
      </c>
      <c r="BZ17" s="14"/>
      <c r="CA17" s="14">
        <v>0.56006262538719298</v>
      </c>
      <c r="CB17" s="14">
        <v>0.60497207107130702</v>
      </c>
      <c r="CC17" s="14">
        <v>0.48292692419521499</v>
      </c>
      <c r="CD17" s="14">
        <v>0.239431627907948</v>
      </c>
      <c r="CE17" s="14">
        <v>3.2534414938164398E-2</v>
      </c>
    </row>
    <row r="18" spans="2:83" x14ac:dyDescent="0.3">
      <c r="B18" t="s">
        <v>109</v>
      </c>
      <c r="C18" s="14">
        <v>9.1417282685119696E-3</v>
      </c>
      <c r="D18" s="14">
        <v>1.0763975021981601E-2</v>
      </c>
      <c r="E18" s="14">
        <v>7.5756229823176202E-3</v>
      </c>
      <c r="F18" s="14"/>
      <c r="G18" s="14">
        <v>1.88370860970767E-2</v>
      </c>
      <c r="H18" s="14">
        <v>9.3394104245341798E-3</v>
      </c>
      <c r="I18" s="14">
        <v>1.0056601449468299E-2</v>
      </c>
      <c r="J18" s="14">
        <v>1.03683089732191E-2</v>
      </c>
      <c r="K18" s="14">
        <v>3.3438977616298002E-3</v>
      </c>
      <c r="L18" s="14">
        <v>4.7326844229087202E-3</v>
      </c>
      <c r="M18" s="14"/>
      <c r="N18" s="14">
        <v>8.3492997839896693E-3</v>
      </c>
      <c r="O18" s="14">
        <v>6.2898852154096296E-3</v>
      </c>
      <c r="P18" s="14">
        <v>4.8503591574233099E-3</v>
      </c>
      <c r="Q18" s="14">
        <v>1.6926027414407199E-2</v>
      </c>
      <c r="R18" s="14"/>
      <c r="S18" s="14">
        <v>9.0495880067399306E-3</v>
      </c>
      <c r="T18" s="14">
        <v>2.6982500037662002E-2</v>
      </c>
      <c r="U18" s="14">
        <v>6.1780451363041104E-3</v>
      </c>
      <c r="V18" s="14">
        <v>1.7907783364888401E-2</v>
      </c>
      <c r="W18" s="14">
        <v>6.7209874128458403E-3</v>
      </c>
      <c r="X18" s="14">
        <v>8.69798778597561E-3</v>
      </c>
      <c r="Y18" s="14">
        <v>0</v>
      </c>
      <c r="Z18" s="14">
        <v>0</v>
      </c>
      <c r="AA18" s="14">
        <v>4.29254037631436E-3</v>
      </c>
      <c r="AB18" s="14">
        <v>5.8847534006181597E-3</v>
      </c>
      <c r="AC18" s="14">
        <v>0</v>
      </c>
      <c r="AD18" s="14">
        <v>0</v>
      </c>
      <c r="AE18" s="14"/>
      <c r="AF18" s="14">
        <v>2.4476046560876299E-3</v>
      </c>
      <c r="AG18" s="14">
        <v>1.5630236802564999E-2</v>
      </c>
      <c r="AH18" s="14">
        <v>1.3995370571057601E-2</v>
      </c>
      <c r="AI18" s="14">
        <v>0</v>
      </c>
      <c r="AJ18" s="14">
        <v>8.2607927462033607E-3</v>
      </c>
      <c r="AK18" s="14"/>
      <c r="AL18" s="14">
        <v>6.5510894556565996E-3</v>
      </c>
      <c r="AM18" s="14">
        <v>1.09657023186275E-2</v>
      </c>
      <c r="AN18" s="14">
        <v>6.5524103689593603E-3</v>
      </c>
      <c r="AO18" s="14">
        <v>3.3230717014173699E-3</v>
      </c>
      <c r="AP18" s="14">
        <v>8.9382587813991096E-3</v>
      </c>
      <c r="AQ18" s="14"/>
      <c r="AR18" s="14">
        <v>1.2090774171865199E-2</v>
      </c>
      <c r="AS18" s="14">
        <v>5.2925341010121004E-3</v>
      </c>
      <c r="AT18" s="14">
        <v>1.5373942398990899E-2</v>
      </c>
      <c r="AU18" s="14">
        <v>4.4655519926096402E-3</v>
      </c>
      <c r="AV18" s="14">
        <v>1.24206164370227E-2</v>
      </c>
      <c r="AW18" s="14">
        <v>7.7897619215427701E-3</v>
      </c>
      <c r="AX18" s="14"/>
      <c r="AY18" s="14">
        <v>1.5539990487899599E-2</v>
      </c>
      <c r="AZ18" s="14">
        <v>6.6318708548224999E-3</v>
      </c>
      <c r="BA18" s="14">
        <v>8.2651226352947107E-3</v>
      </c>
      <c r="BB18" s="14">
        <v>7.70461612422436E-3</v>
      </c>
      <c r="BC18" s="14">
        <v>0</v>
      </c>
      <c r="BD18" s="14"/>
      <c r="BE18" s="14">
        <v>0</v>
      </c>
      <c r="BF18" s="14">
        <v>3.4536687722866499E-2</v>
      </c>
      <c r="BG18" s="14">
        <v>6.5607618738812703E-3</v>
      </c>
      <c r="BH18" s="14">
        <v>8.2364879344926593E-3</v>
      </c>
      <c r="BI18" s="14">
        <v>8.2267838692217602E-3</v>
      </c>
      <c r="BJ18" s="14">
        <v>4.8333755540336297E-3</v>
      </c>
      <c r="BK18" s="14">
        <v>5.5002442883324704E-3</v>
      </c>
      <c r="BL18" s="14">
        <v>6.9031268024790102E-3</v>
      </c>
      <c r="BM18" s="14">
        <v>1.65629889115427E-2</v>
      </c>
      <c r="BN18" s="14">
        <v>6.8256708404605499E-3</v>
      </c>
      <c r="BO18" s="14">
        <v>1.26135505812838E-2</v>
      </c>
      <c r="BP18" s="14">
        <v>0</v>
      </c>
      <c r="BQ18" s="14">
        <v>2.01332303932877E-2</v>
      </c>
      <c r="BR18" s="14">
        <v>1.8946455155613901E-2</v>
      </c>
      <c r="BS18" s="14">
        <v>0</v>
      </c>
      <c r="BT18" s="14">
        <v>5.2295090499063302E-3</v>
      </c>
      <c r="BU18" s="14"/>
      <c r="BV18" s="14">
        <v>1.1355559967125501E-2</v>
      </c>
      <c r="BW18" s="14">
        <v>1.03866701401266E-2</v>
      </c>
      <c r="BX18" s="14"/>
      <c r="BY18" s="14">
        <v>1.40685060659912E-2</v>
      </c>
      <c r="BZ18" s="14"/>
      <c r="CA18" s="14">
        <v>4.90562056312177E-3</v>
      </c>
      <c r="CB18" s="14">
        <v>4.1901652027054202E-3</v>
      </c>
      <c r="CC18" s="14">
        <v>1.51506582338725E-2</v>
      </c>
      <c r="CD18" s="14">
        <v>3.9829784992857402E-3</v>
      </c>
      <c r="CE18" s="14">
        <v>2.4449484617183999E-2</v>
      </c>
    </row>
    <row r="19" spans="2:83" x14ac:dyDescent="0.3">
      <c r="B19" t="s">
        <v>110</v>
      </c>
      <c r="C19" s="14">
        <v>1.79844722660817E-2</v>
      </c>
      <c r="D19" s="14">
        <v>7.7179952247025804E-3</v>
      </c>
      <c r="E19" s="14">
        <v>2.8044358021565002E-2</v>
      </c>
      <c r="F19" s="14"/>
      <c r="G19" s="14">
        <v>2.7520265261369199E-2</v>
      </c>
      <c r="H19" s="14">
        <v>2.12946456573797E-2</v>
      </c>
      <c r="I19" s="14">
        <v>2.2101672290878598E-2</v>
      </c>
      <c r="J19" s="14">
        <v>1.11749105606811E-2</v>
      </c>
      <c r="K19" s="14">
        <v>2.41898484493424E-2</v>
      </c>
      <c r="L19" s="14">
        <v>6.9989924984938104E-3</v>
      </c>
      <c r="M19" s="14"/>
      <c r="N19" s="14">
        <v>1.23214598518952E-2</v>
      </c>
      <c r="O19" s="14">
        <v>1.15257735218251E-2</v>
      </c>
      <c r="P19" s="14">
        <v>1.6393821419251799E-2</v>
      </c>
      <c r="Q19" s="14">
        <v>3.06079405347396E-2</v>
      </c>
      <c r="R19" s="14"/>
      <c r="S19" s="14">
        <v>2.4296215318322201E-2</v>
      </c>
      <c r="T19" s="14">
        <v>3.1687033328610399E-2</v>
      </c>
      <c r="U19" s="14">
        <v>1.3565846034724501E-2</v>
      </c>
      <c r="V19" s="14">
        <v>1.15292348319026E-2</v>
      </c>
      <c r="W19" s="14">
        <v>2.7111725805844301E-2</v>
      </c>
      <c r="X19" s="14">
        <v>2.3075375443121E-2</v>
      </c>
      <c r="Y19" s="14">
        <v>1.8379007316933E-2</v>
      </c>
      <c r="Z19" s="14">
        <v>0</v>
      </c>
      <c r="AA19" s="14">
        <v>9.1813221596914497E-3</v>
      </c>
      <c r="AB19" s="14">
        <v>1.04843482775054E-2</v>
      </c>
      <c r="AC19" s="14">
        <v>9.8243204048542292E-3</v>
      </c>
      <c r="AD19" s="14">
        <v>1.50261839098718E-2</v>
      </c>
      <c r="AE19" s="14"/>
      <c r="AF19" s="14">
        <v>7.3634798877803501E-3</v>
      </c>
      <c r="AG19" s="14">
        <v>5.3669772916901497E-3</v>
      </c>
      <c r="AH19" s="14">
        <v>7.8351026417272894E-3</v>
      </c>
      <c r="AI19" s="14">
        <v>0</v>
      </c>
      <c r="AJ19" s="14">
        <v>5.7895976546412098E-2</v>
      </c>
      <c r="AK19" s="14"/>
      <c r="AL19" s="14">
        <v>4.8210716870898396E-3</v>
      </c>
      <c r="AM19" s="14">
        <v>4.2712684069504498E-3</v>
      </c>
      <c r="AN19" s="14">
        <v>1.38250896505238E-2</v>
      </c>
      <c r="AO19" s="14">
        <v>9.0807738868840405E-3</v>
      </c>
      <c r="AP19" s="14">
        <v>0</v>
      </c>
      <c r="AQ19" s="14"/>
      <c r="AR19" s="14">
        <v>4.3750539609695204E-3</v>
      </c>
      <c r="AS19" s="14">
        <v>2.62076141360765E-3</v>
      </c>
      <c r="AT19" s="14">
        <v>1.5556420313497099E-2</v>
      </c>
      <c r="AU19" s="14">
        <v>5.1462558505747302E-3</v>
      </c>
      <c r="AV19" s="14">
        <v>0</v>
      </c>
      <c r="AW19" s="14">
        <v>6.0702520432788898E-2</v>
      </c>
      <c r="AX19" s="14"/>
      <c r="AY19" s="14">
        <v>7.0954178737778198E-3</v>
      </c>
      <c r="AZ19" s="14">
        <v>2.9131703217480799E-2</v>
      </c>
      <c r="BA19" s="14">
        <v>1.9478707489380302E-2</v>
      </c>
      <c r="BB19" s="14">
        <v>1.32904699261435E-2</v>
      </c>
      <c r="BC19" s="14">
        <v>0</v>
      </c>
      <c r="BD19" s="14"/>
      <c r="BE19" s="14">
        <v>6.5633321850478196E-2</v>
      </c>
      <c r="BF19" s="14">
        <v>7.1053292139008697E-2</v>
      </c>
      <c r="BG19" s="14">
        <v>2.6870154110094201E-2</v>
      </c>
      <c r="BH19" s="14">
        <v>8.2301552621040306E-3</v>
      </c>
      <c r="BI19" s="14">
        <v>1.0176808424291001E-2</v>
      </c>
      <c r="BJ19" s="14">
        <v>1.53073437790776E-2</v>
      </c>
      <c r="BK19" s="14">
        <v>2.0729056884863602E-2</v>
      </c>
      <c r="BL19" s="14">
        <v>1.3790104262356599E-2</v>
      </c>
      <c r="BM19" s="14">
        <v>7.6476031294094096E-3</v>
      </c>
      <c r="BN19" s="14">
        <v>9.17334667605498E-3</v>
      </c>
      <c r="BO19" s="14">
        <v>1.12826816395654E-2</v>
      </c>
      <c r="BP19" s="14">
        <v>1.86379751766261E-2</v>
      </c>
      <c r="BQ19" s="14">
        <v>1.8119268587341399E-2</v>
      </c>
      <c r="BR19" s="14">
        <v>1.7434379677040701E-2</v>
      </c>
      <c r="BS19" s="14">
        <v>3.9078303938260603E-2</v>
      </c>
      <c r="BT19" s="14">
        <v>0</v>
      </c>
      <c r="BU19" s="14"/>
      <c r="BV19" s="14">
        <v>4.9163219438909597E-3</v>
      </c>
      <c r="BW19" s="14">
        <v>3.3132090840581902E-3</v>
      </c>
      <c r="BX19" s="14"/>
      <c r="BY19" s="14">
        <v>8.2723881007169698E-3</v>
      </c>
      <c r="BZ19" s="14"/>
      <c r="CA19" s="14">
        <v>1.61821250281627E-2</v>
      </c>
      <c r="CB19" s="14">
        <v>1.79626813904902E-2</v>
      </c>
      <c r="CC19" s="14">
        <v>1.9285120944583699E-2</v>
      </c>
      <c r="CD19" s="14">
        <v>6.2129436509927097E-3</v>
      </c>
      <c r="CE19" s="14">
        <v>0</v>
      </c>
    </row>
    <row r="20" spans="2:83" x14ac:dyDescent="0.3">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row>
    <row r="21" spans="2:83" x14ac:dyDescent="0.3">
      <c r="B21" s="6" t="s">
        <v>116</v>
      </c>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row>
    <row r="22" spans="2:83" x14ac:dyDescent="0.3">
      <c r="B22" s="24" t="s">
        <v>114</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row>
    <row r="23" spans="2:83" x14ac:dyDescent="0.3">
      <c r="B23" t="s">
        <v>104</v>
      </c>
      <c r="C23" s="14">
        <v>3.2915911855004497E-2</v>
      </c>
      <c r="D23" s="14">
        <v>4.3587270075213298E-2</v>
      </c>
      <c r="E23" s="14">
        <v>2.2560487890218001E-2</v>
      </c>
      <c r="F23" s="14"/>
      <c r="G23" s="14">
        <v>6.6023144342585494E-2</v>
      </c>
      <c r="H23" s="14">
        <v>5.9519719824631702E-2</v>
      </c>
      <c r="I23" s="14">
        <v>2.9069344240710698E-2</v>
      </c>
      <c r="J23" s="14">
        <v>3.4205750302496403E-2</v>
      </c>
      <c r="K23" s="14">
        <v>1.0315912445808701E-2</v>
      </c>
      <c r="L23" s="14">
        <v>6.6193135123536499E-3</v>
      </c>
      <c r="M23" s="14"/>
      <c r="N23" s="14">
        <v>4.1964713616251398E-2</v>
      </c>
      <c r="O23" s="14">
        <v>2.1221593024898702E-2</v>
      </c>
      <c r="P23" s="14">
        <v>3.1784149895386797E-2</v>
      </c>
      <c r="Q23" s="14">
        <v>3.5189124530478698E-2</v>
      </c>
      <c r="R23" s="14"/>
      <c r="S23" s="14">
        <v>4.4249727924788103E-2</v>
      </c>
      <c r="T23" s="14">
        <v>2.40178783000005E-2</v>
      </c>
      <c r="U23" s="14">
        <v>5.9735159181626002E-2</v>
      </c>
      <c r="V23" s="14">
        <v>6.0099065559837503E-2</v>
      </c>
      <c r="W23" s="14">
        <v>4.8147931236466303E-2</v>
      </c>
      <c r="X23" s="14">
        <v>3.0405123014014199E-2</v>
      </c>
      <c r="Y23" s="14">
        <v>2.3558294151994098E-2</v>
      </c>
      <c r="Z23" s="14">
        <v>2.7183607616232699E-2</v>
      </c>
      <c r="AA23" s="14">
        <v>2.2145957792575201E-2</v>
      </c>
      <c r="AB23" s="14">
        <v>1.7543980054152801E-2</v>
      </c>
      <c r="AC23" s="14">
        <v>0</v>
      </c>
      <c r="AD23" s="14">
        <v>1.09516563158337E-2</v>
      </c>
      <c r="AE23" s="14"/>
      <c r="AF23" s="14">
        <v>3.7819734257628003E-2</v>
      </c>
      <c r="AG23" s="14">
        <v>3.6437364115263701E-2</v>
      </c>
      <c r="AH23" s="14">
        <v>1.4079450426209001E-2</v>
      </c>
      <c r="AI23" s="14">
        <v>7.0277963672768395E-2</v>
      </c>
      <c r="AJ23" s="14">
        <v>1.5298743895906301E-2</v>
      </c>
      <c r="AK23" s="14"/>
      <c r="AL23" s="14">
        <v>3.3417832515023303E-2</v>
      </c>
      <c r="AM23" s="14">
        <v>3.7855309450183901E-2</v>
      </c>
      <c r="AN23" s="14">
        <v>6.3804859882022596E-3</v>
      </c>
      <c r="AO23" s="14">
        <v>8.4411891632276803E-2</v>
      </c>
      <c r="AP23" s="14">
        <v>2.55643119617502E-2</v>
      </c>
      <c r="AQ23" s="14"/>
      <c r="AR23" s="14">
        <v>3.6129515126478502E-2</v>
      </c>
      <c r="AS23" s="14">
        <v>3.2403142742926598E-2</v>
      </c>
      <c r="AT23" s="14">
        <v>1.8373112819760101E-2</v>
      </c>
      <c r="AU23" s="14">
        <v>7.5734472052589999E-2</v>
      </c>
      <c r="AV23" s="14">
        <v>2.0132801151867202E-2</v>
      </c>
      <c r="AW23" s="14">
        <v>0</v>
      </c>
      <c r="AX23" s="14"/>
      <c r="AY23" s="14">
        <v>2.6441450154349899E-2</v>
      </c>
      <c r="AZ23" s="14">
        <v>4.0591473003677998E-2</v>
      </c>
      <c r="BA23" s="14">
        <v>4.03009516152334E-2</v>
      </c>
      <c r="BB23" s="14">
        <v>3.83417712431375E-2</v>
      </c>
      <c r="BC23" s="14">
        <v>8.0216568836902202E-2</v>
      </c>
      <c r="BD23" s="14"/>
      <c r="BE23" s="14">
        <v>0</v>
      </c>
      <c r="BF23" s="14">
        <v>6.6594985904617696E-2</v>
      </c>
      <c r="BG23" s="14">
        <v>3.4428197362244298E-2</v>
      </c>
      <c r="BH23" s="14">
        <v>8.2051421958277606E-3</v>
      </c>
      <c r="BI23" s="14">
        <v>5.67056309163829E-2</v>
      </c>
      <c r="BJ23" s="14">
        <v>1.3147753955882101E-2</v>
      </c>
      <c r="BK23" s="14">
        <v>5.3996387152743901E-3</v>
      </c>
      <c r="BL23" s="14">
        <v>4.9020844994360803E-2</v>
      </c>
      <c r="BM23" s="14">
        <v>3.1205473375686198E-2</v>
      </c>
      <c r="BN23" s="14">
        <v>1.7411186888796601E-2</v>
      </c>
      <c r="BO23" s="14">
        <v>3.4452129132297699E-2</v>
      </c>
      <c r="BP23" s="14">
        <v>4.0229154847185401E-2</v>
      </c>
      <c r="BQ23" s="14">
        <v>3.8577353702910197E-2</v>
      </c>
      <c r="BR23" s="14">
        <v>1.7508322271297099E-2</v>
      </c>
      <c r="BS23" s="14">
        <v>5.8412994697130703E-2</v>
      </c>
      <c r="BT23" s="14">
        <v>7.4160541480612005E-2</v>
      </c>
      <c r="BU23" s="14"/>
      <c r="BV23" s="14">
        <v>4.0599345659061203E-2</v>
      </c>
      <c r="BW23" s="14">
        <v>3.3779757078611902E-2</v>
      </c>
      <c r="BX23" s="14"/>
      <c r="BY23" s="14">
        <v>8.9763031329692794E-2</v>
      </c>
      <c r="BZ23" s="14"/>
      <c r="CA23" s="14">
        <v>2.4068951898730699E-2</v>
      </c>
      <c r="CB23" s="14">
        <v>2.5418751367162901E-2</v>
      </c>
      <c r="CC23" s="14">
        <v>2.67834069829084E-2</v>
      </c>
      <c r="CD23" s="14">
        <v>5.5958410991164803E-2</v>
      </c>
      <c r="CE23" s="14">
        <v>0.25388922202650499</v>
      </c>
    </row>
    <row r="24" spans="2:83" x14ac:dyDescent="0.3">
      <c r="B24" t="s">
        <v>105</v>
      </c>
      <c r="C24" s="14">
        <v>8.2660464577150802E-2</v>
      </c>
      <c r="D24" s="14">
        <v>0.113061387514164</v>
      </c>
      <c r="E24" s="14">
        <v>5.3137798457923699E-2</v>
      </c>
      <c r="F24" s="14"/>
      <c r="G24" s="14">
        <v>9.62997469581863E-2</v>
      </c>
      <c r="H24" s="14">
        <v>0.179946321220528</v>
      </c>
      <c r="I24" s="14">
        <v>9.9390823537240103E-2</v>
      </c>
      <c r="J24" s="14">
        <v>4.9726746063831102E-2</v>
      </c>
      <c r="K24" s="14">
        <v>4.6445602852790299E-2</v>
      </c>
      <c r="L24" s="14">
        <v>3.1946108480830501E-2</v>
      </c>
      <c r="M24" s="14"/>
      <c r="N24" s="14">
        <v>0.13748047482021</v>
      </c>
      <c r="O24" s="14">
        <v>8.4366168932823699E-2</v>
      </c>
      <c r="P24" s="14">
        <v>5.7956185712450897E-2</v>
      </c>
      <c r="Q24" s="14">
        <v>4.34937690896645E-2</v>
      </c>
      <c r="R24" s="14"/>
      <c r="S24" s="14">
        <v>0.13496704912152899</v>
      </c>
      <c r="T24" s="14">
        <v>4.9877698989850103E-2</v>
      </c>
      <c r="U24" s="14">
        <v>7.7773831822447501E-2</v>
      </c>
      <c r="V24" s="14">
        <v>6.9569372044028299E-2</v>
      </c>
      <c r="W24" s="14">
        <v>8.6745087209750896E-2</v>
      </c>
      <c r="X24" s="14">
        <v>6.1625054198893997E-2</v>
      </c>
      <c r="Y24" s="14">
        <v>7.6166569043327095E-2</v>
      </c>
      <c r="Z24" s="14">
        <v>6.3307647779733606E-2</v>
      </c>
      <c r="AA24" s="14">
        <v>8.6134685082520701E-2</v>
      </c>
      <c r="AB24" s="14">
        <v>8.9244205119759196E-2</v>
      </c>
      <c r="AC24" s="14">
        <v>7.6954092241543606E-2</v>
      </c>
      <c r="AD24" s="14">
        <v>0.106647968929811</v>
      </c>
      <c r="AE24" s="14"/>
      <c r="AF24" s="14">
        <v>8.2214326825034101E-2</v>
      </c>
      <c r="AG24" s="14">
        <v>0.109395477218118</v>
      </c>
      <c r="AH24" s="14">
        <v>6.3010676541953997E-2</v>
      </c>
      <c r="AI24" s="14">
        <v>0.15495556231238999</v>
      </c>
      <c r="AJ24" s="14">
        <v>7.3187392379399002E-2</v>
      </c>
      <c r="AK24" s="14"/>
      <c r="AL24" s="14">
        <v>8.6844556339311693E-2</v>
      </c>
      <c r="AM24" s="14">
        <v>0.115253245440931</v>
      </c>
      <c r="AN24" s="14">
        <v>4.9582603160430602E-2</v>
      </c>
      <c r="AO24" s="14">
        <v>0.10820543646467599</v>
      </c>
      <c r="AP24" s="14">
        <v>2.97789759514565E-2</v>
      </c>
      <c r="AQ24" s="14"/>
      <c r="AR24" s="14">
        <v>0.13957177599273601</v>
      </c>
      <c r="AS24" s="14">
        <v>8.5125490226149403E-2</v>
      </c>
      <c r="AT24" s="14">
        <v>5.6458258211550899E-2</v>
      </c>
      <c r="AU24" s="14">
        <v>0.102789579961963</v>
      </c>
      <c r="AV24" s="14">
        <v>3.3684844017421799E-2</v>
      </c>
      <c r="AW24" s="14">
        <v>3.2770157198473697E-2</v>
      </c>
      <c r="AX24" s="14"/>
      <c r="AY24" s="14">
        <v>3.7604518543303801E-2</v>
      </c>
      <c r="AZ24" s="14">
        <v>5.6056139078702598E-2</v>
      </c>
      <c r="BA24" s="14">
        <v>9.8738109355183706E-2</v>
      </c>
      <c r="BB24" s="14">
        <v>0.16709236898640101</v>
      </c>
      <c r="BC24" s="14">
        <v>0.241771701939026</v>
      </c>
      <c r="BD24" s="14"/>
      <c r="BE24" s="14">
        <v>0</v>
      </c>
      <c r="BF24" s="14">
        <v>3.0876660213523199E-2</v>
      </c>
      <c r="BG24" s="14">
        <v>4.69213391132118E-2</v>
      </c>
      <c r="BH24" s="14">
        <v>7.4030878061792094E-2</v>
      </c>
      <c r="BI24" s="14">
        <v>4.1995418882708302E-2</v>
      </c>
      <c r="BJ24" s="14">
        <v>5.7517352344240102E-2</v>
      </c>
      <c r="BK24" s="14">
        <v>9.2939536318368099E-2</v>
      </c>
      <c r="BL24" s="14">
        <v>6.67167140966443E-2</v>
      </c>
      <c r="BM24" s="14">
        <v>4.9362716541382398E-2</v>
      </c>
      <c r="BN24" s="14">
        <v>7.7977309955497107E-2</v>
      </c>
      <c r="BO24" s="14">
        <v>7.7888665425761699E-2</v>
      </c>
      <c r="BP24" s="14">
        <v>7.4508190428518806E-2</v>
      </c>
      <c r="BQ24" s="14">
        <v>7.6593457386529396E-2</v>
      </c>
      <c r="BR24" s="14">
        <v>0.16290350322375299</v>
      </c>
      <c r="BS24" s="14">
        <v>0.12386287507852201</v>
      </c>
      <c r="BT24" s="14">
        <v>0.28387433249304</v>
      </c>
      <c r="BU24" s="14"/>
      <c r="BV24" s="14">
        <v>0.13960742898919901</v>
      </c>
      <c r="BW24" s="14">
        <v>7.9081437577487507E-2</v>
      </c>
      <c r="BX24" s="14"/>
      <c r="BY24" s="14">
        <v>0.21189104933317299</v>
      </c>
      <c r="BZ24" s="14"/>
      <c r="CA24" s="14">
        <v>3.7705323490371798E-2</v>
      </c>
      <c r="CB24" s="14">
        <v>5.5697021514413803E-2</v>
      </c>
      <c r="CC24" s="14">
        <v>7.9835279668053302E-2</v>
      </c>
      <c r="CD24" s="14">
        <v>0.27022158431264998</v>
      </c>
      <c r="CE24" s="14">
        <v>0.32010936271007701</v>
      </c>
    </row>
    <row r="25" spans="2:83" x14ac:dyDescent="0.3">
      <c r="B25" t="s">
        <v>106</v>
      </c>
      <c r="C25" s="14">
        <v>0.187343057931524</v>
      </c>
      <c r="D25" s="14">
        <v>0.19350167299148099</v>
      </c>
      <c r="E25" s="14">
        <v>0.18169686603858601</v>
      </c>
      <c r="F25" s="14"/>
      <c r="G25" s="14">
        <v>0.22875171216125301</v>
      </c>
      <c r="H25" s="14">
        <v>0.241988183305927</v>
      </c>
      <c r="I25" s="14">
        <v>0.23440283193973299</v>
      </c>
      <c r="J25" s="14">
        <v>0.169417901035255</v>
      </c>
      <c r="K25" s="14">
        <v>0.12758867322835399</v>
      </c>
      <c r="L25" s="14">
        <v>0.13208731793026501</v>
      </c>
      <c r="M25" s="14"/>
      <c r="N25" s="14">
        <v>0.20175922847178501</v>
      </c>
      <c r="O25" s="14">
        <v>0.18315620046697201</v>
      </c>
      <c r="P25" s="14">
        <v>0.191865820715134</v>
      </c>
      <c r="Q25" s="14">
        <v>0.172020432653089</v>
      </c>
      <c r="R25" s="14"/>
      <c r="S25" s="14">
        <v>0.234208155222285</v>
      </c>
      <c r="T25" s="14">
        <v>0.18338029780661999</v>
      </c>
      <c r="U25" s="14">
        <v>0.15980851096217999</v>
      </c>
      <c r="V25" s="14">
        <v>0.19590912739761099</v>
      </c>
      <c r="W25" s="14">
        <v>0.13566485037241699</v>
      </c>
      <c r="X25" s="14">
        <v>0.222587250801658</v>
      </c>
      <c r="Y25" s="14">
        <v>0.168439305907189</v>
      </c>
      <c r="Z25" s="14">
        <v>0.25880540724326501</v>
      </c>
      <c r="AA25" s="14">
        <v>0.20000262737772001</v>
      </c>
      <c r="AB25" s="14">
        <v>0.15078691873134101</v>
      </c>
      <c r="AC25" s="14">
        <v>0.16368561170197901</v>
      </c>
      <c r="AD25" s="14">
        <v>0.105637060310798</v>
      </c>
      <c r="AE25" s="14"/>
      <c r="AF25" s="14">
        <v>0.20218064125414301</v>
      </c>
      <c r="AG25" s="14">
        <v>0.18592892240030701</v>
      </c>
      <c r="AH25" s="14">
        <v>0.13386885294552101</v>
      </c>
      <c r="AI25" s="14">
        <v>0.26775901111013301</v>
      </c>
      <c r="AJ25" s="14">
        <v>0.208557345496618</v>
      </c>
      <c r="AK25" s="14"/>
      <c r="AL25" s="14">
        <v>0.210069595726362</v>
      </c>
      <c r="AM25" s="14">
        <v>0.19785139434096899</v>
      </c>
      <c r="AN25" s="14">
        <v>0.126141049154296</v>
      </c>
      <c r="AO25" s="14">
        <v>0.20352868442577801</v>
      </c>
      <c r="AP25" s="14">
        <v>0.12500792566816299</v>
      </c>
      <c r="AQ25" s="14"/>
      <c r="AR25" s="14">
        <v>0.22774027946101599</v>
      </c>
      <c r="AS25" s="14">
        <v>0.210548115966294</v>
      </c>
      <c r="AT25" s="14">
        <v>0.118337097134568</v>
      </c>
      <c r="AU25" s="14">
        <v>0.23361404198435401</v>
      </c>
      <c r="AV25" s="14">
        <v>0.11421863348346301</v>
      </c>
      <c r="AW25" s="14">
        <v>0.14140377345175301</v>
      </c>
      <c r="AX25" s="14"/>
      <c r="AY25" s="14">
        <v>0.17627936110780801</v>
      </c>
      <c r="AZ25" s="14">
        <v>0.155840576077272</v>
      </c>
      <c r="BA25" s="14">
        <v>0.23910268814131</v>
      </c>
      <c r="BB25" s="14">
        <v>0.190180242951804</v>
      </c>
      <c r="BC25" s="14">
        <v>0.16280514330502199</v>
      </c>
      <c r="BD25" s="14"/>
      <c r="BE25" s="14">
        <v>0.46258387677477403</v>
      </c>
      <c r="BF25" s="14">
        <v>0.21450863937678699</v>
      </c>
      <c r="BG25" s="14">
        <v>0.113929276444864</v>
      </c>
      <c r="BH25" s="14">
        <v>0.181256978443085</v>
      </c>
      <c r="BI25" s="14">
        <v>0.18652526845203399</v>
      </c>
      <c r="BJ25" s="14">
        <v>0.20928740591630601</v>
      </c>
      <c r="BK25" s="14">
        <v>0.23622871127654099</v>
      </c>
      <c r="BL25" s="14">
        <v>0.123181002215058</v>
      </c>
      <c r="BM25" s="14">
        <v>0.157378002118123</v>
      </c>
      <c r="BN25" s="14">
        <v>0.17679672235916799</v>
      </c>
      <c r="BO25" s="14">
        <v>0.199447870347498</v>
      </c>
      <c r="BP25" s="14">
        <v>0.21650089831372099</v>
      </c>
      <c r="BQ25" s="14">
        <v>0.16263703536201901</v>
      </c>
      <c r="BR25" s="14">
        <v>0.18797151113577901</v>
      </c>
      <c r="BS25" s="14">
        <v>0.221590253742669</v>
      </c>
      <c r="BT25" s="14">
        <v>0.246978850317979</v>
      </c>
      <c r="BU25" s="14"/>
      <c r="BV25" s="14">
        <v>0.21866232112279599</v>
      </c>
      <c r="BW25" s="14">
        <v>0.166942173199536</v>
      </c>
      <c r="BX25" s="14"/>
      <c r="BY25" s="14">
        <v>0.29350270552164698</v>
      </c>
      <c r="BZ25" s="14"/>
      <c r="CA25" s="14">
        <v>0.171902625949899</v>
      </c>
      <c r="CB25" s="14">
        <v>0.12659543087669201</v>
      </c>
      <c r="CC25" s="14">
        <v>0.206421660942397</v>
      </c>
      <c r="CD25" s="14">
        <v>0.29496488645534502</v>
      </c>
      <c r="CE25" s="14">
        <v>0.275515778168615</v>
      </c>
    </row>
    <row r="26" spans="2:83" x14ac:dyDescent="0.3">
      <c r="B26" t="s">
        <v>107</v>
      </c>
      <c r="C26" s="14">
        <v>0.129227542197215</v>
      </c>
      <c r="D26" s="14">
        <v>0.137924983399065</v>
      </c>
      <c r="E26" s="14">
        <v>0.119959300270734</v>
      </c>
      <c r="F26" s="14"/>
      <c r="G26" s="14">
        <v>0.137000458169793</v>
      </c>
      <c r="H26" s="14">
        <v>0.115029240397183</v>
      </c>
      <c r="I26" s="14">
        <v>0.109615325863021</v>
      </c>
      <c r="J26" s="14">
        <v>0.139282524093709</v>
      </c>
      <c r="K26" s="14">
        <v>8.9746100476280302E-2</v>
      </c>
      <c r="L26" s="14">
        <v>0.169957922490788</v>
      </c>
      <c r="M26" s="14"/>
      <c r="N26" s="14">
        <v>0.12837288053059101</v>
      </c>
      <c r="O26" s="14">
        <v>0.114952861948002</v>
      </c>
      <c r="P26" s="14">
        <v>0.136978405862278</v>
      </c>
      <c r="Q26" s="14">
        <v>0.13895743815742201</v>
      </c>
      <c r="R26" s="14"/>
      <c r="S26" s="14">
        <v>0.137697785632729</v>
      </c>
      <c r="T26" s="14">
        <v>0.100384930592737</v>
      </c>
      <c r="U26" s="14">
        <v>0.14358375263675999</v>
      </c>
      <c r="V26" s="14">
        <v>0.11893035934193601</v>
      </c>
      <c r="W26" s="14">
        <v>0.182204688116515</v>
      </c>
      <c r="X26" s="14">
        <v>0.10024260057484501</v>
      </c>
      <c r="Y26" s="14">
        <v>0.118363370812283</v>
      </c>
      <c r="Z26" s="14">
        <v>0.13665064922404599</v>
      </c>
      <c r="AA26" s="14">
        <v>0.122402002110895</v>
      </c>
      <c r="AB26" s="14">
        <v>0.14737960323305299</v>
      </c>
      <c r="AC26" s="14">
        <v>0.122235140091008</v>
      </c>
      <c r="AD26" s="14">
        <v>0.17221131189884101</v>
      </c>
      <c r="AE26" s="14"/>
      <c r="AF26" s="14">
        <v>0.161406589035444</v>
      </c>
      <c r="AG26" s="14">
        <v>0.12537665900851</v>
      </c>
      <c r="AH26" s="14">
        <v>0.104294302968984</v>
      </c>
      <c r="AI26" s="14">
        <v>8.9786405901319297E-2</v>
      </c>
      <c r="AJ26" s="14">
        <v>0.111449504781509</v>
      </c>
      <c r="AK26" s="14"/>
      <c r="AL26" s="14">
        <v>0.16075008825881601</v>
      </c>
      <c r="AM26" s="14">
        <v>0.105463778526679</v>
      </c>
      <c r="AN26" s="14">
        <v>0.118246541463067</v>
      </c>
      <c r="AO26" s="14">
        <v>0.17036422686502101</v>
      </c>
      <c r="AP26" s="14">
        <v>0.108112555000484</v>
      </c>
      <c r="AQ26" s="14"/>
      <c r="AR26" s="14">
        <v>0.10547580123118799</v>
      </c>
      <c r="AS26" s="14">
        <v>0.14259222708311201</v>
      </c>
      <c r="AT26" s="14">
        <v>0.12501238063921699</v>
      </c>
      <c r="AU26" s="14">
        <v>0.155029457148054</v>
      </c>
      <c r="AV26" s="14">
        <v>0.10092593004502</v>
      </c>
      <c r="AW26" s="14">
        <v>0.138213269595231</v>
      </c>
      <c r="AX26" s="14"/>
      <c r="AY26" s="14">
        <v>0.14942670842918801</v>
      </c>
      <c r="AZ26" s="14">
        <v>0.128695238446531</v>
      </c>
      <c r="BA26" s="14">
        <v>0.110670318539143</v>
      </c>
      <c r="BB26" s="14">
        <v>0.12739223108095199</v>
      </c>
      <c r="BC26" s="14">
        <v>0.122249388146234</v>
      </c>
      <c r="BD26" s="14"/>
      <c r="BE26" s="14">
        <v>0</v>
      </c>
      <c r="BF26" s="14">
        <v>0.10186491736279001</v>
      </c>
      <c r="BG26" s="14">
        <v>0.153436972834958</v>
      </c>
      <c r="BH26" s="14">
        <v>0.113541156075069</v>
      </c>
      <c r="BI26" s="14">
        <v>0.15933623152538101</v>
      </c>
      <c r="BJ26" s="14">
        <v>0.13004129778152901</v>
      </c>
      <c r="BK26" s="14">
        <v>0.16111733300307299</v>
      </c>
      <c r="BL26" s="14">
        <v>0.12343025578502601</v>
      </c>
      <c r="BM26" s="14">
        <v>0.134657281473504</v>
      </c>
      <c r="BN26" s="14">
        <v>0.110040081391793</v>
      </c>
      <c r="BO26" s="14">
        <v>0.15183805500884401</v>
      </c>
      <c r="BP26" s="14">
        <v>9.2821680759099606E-2</v>
      </c>
      <c r="BQ26" s="14">
        <v>0.189298067625877</v>
      </c>
      <c r="BR26" s="14">
        <v>0.122147569058018</v>
      </c>
      <c r="BS26" s="14">
        <v>3.91553110978268E-2</v>
      </c>
      <c r="BT26" s="14">
        <v>9.1048491140781701E-2</v>
      </c>
      <c r="BU26" s="14"/>
      <c r="BV26" s="14">
        <v>0.103972279686543</v>
      </c>
      <c r="BW26" s="14">
        <v>0.107679012281776</v>
      </c>
      <c r="BX26" s="14"/>
      <c r="BY26" s="14">
        <v>7.0612490867134003E-2</v>
      </c>
      <c r="BZ26" s="14"/>
      <c r="CA26" s="14">
        <v>0.125461640965358</v>
      </c>
      <c r="CB26" s="14">
        <v>0.13381908896715</v>
      </c>
      <c r="CC26" s="14">
        <v>0.13895485944029001</v>
      </c>
      <c r="CD26" s="14">
        <v>0.124295466366887</v>
      </c>
      <c r="CE26" s="14">
        <v>5.4152516976563397E-2</v>
      </c>
    </row>
    <row r="27" spans="2:83" x14ac:dyDescent="0.3">
      <c r="B27" t="s">
        <v>108</v>
      </c>
      <c r="C27" s="14">
        <v>0.39136858198229801</v>
      </c>
      <c r="D27" s="14">
        <v>0.40472083944724802</v>
      </c>
      <c r="E27" s="14">
        <v>0.37816655682457301</v>
      </c>
      <c r="F27" s="14"/>
      <c r="G27" s="14">
        <v>0.21656513237049499</v>
      </c>
      <c r="H27" s="14">
        <v>0.24296658986167699</v>
      </c>
      <c r="I27" s="14">
        <v>0.28239320991785899</v>
      </c>
      <c r="J27" s="14">
        <v>0.45811872143492499</v>
      </c>
      <c r="K27" s="14">
        <v>0.58566567964262595</v>
      </c>
      <c r="L27" s="14">
        <v>0.53117479812602097</v>
      </c>
      <c r="M27" s="14"/>
      <c r="N27" s="14">
        <v>0.388176964503956</v>
      </c>
      <c r="O27" s="14">
        <v>0.42063134270573199</v>
      </c>
      <c r="P27" s="14">
        <v>0.37664806883562302</v>
      </c>
      <c r="Q27" s="14">
        <v>0.38207985440029801</v>
      </c>
      <c r="R27" s="14"/>
      <c r="S27" s="14">
        <v>0.32062676531590301</v>
      </c>
      <c r="T27" s="14">
        <v>0.42208829869323999</v>
      </c>
      <c r="U27" s="14">
        <v>0.417863727085036</v>
      </c>
      <c r="V27" s="14">
        <v>0.38023459335147902</v>
      </c>
      <c r="W27" s="14">
        <v>0.33097735229650599</v>
      </c>
      <c r="X27" s="14">
        <v>0.35253701262025799</v>
      </c>
      <c r="Y27" s="14">
        <v>0.398908711194225</v>
      </c>
      <c r="Z27" s="14">
        <v>0.31817257670110599</v>
      </c>
      <c r="AA27" s="14">
        <v>0.39384823418032799</v>
      </c>
      <c r="AB27" s="14">
        <v>0.46052883153627799</v>
      </c>
      <c r="AC27" s="14">
        <v>0.51554012531700999</v>
      </c>
      <c r="AD27" s="14">
        <v>0.46214259745291902</v>
      </c>
      <c r="AE27" s="14"/>
      <c r="AF27" s="14">
        <v>0.40363039902939502</v>
      </c>
      <c r="AG27" s="14">
        <v>0.39984605280250002</v>
      </c>
      <c r="AH27" s="14">
        <v>0.55259973053308298</v>
      </c>
      <c r="AI27" s="14">
        <v>0.29692998424068501</v>
      </c>
      <c r="AJ27" s="14">
        <v>0.229376645272691</v>
      </c>
      <c r="AK27" s="14"/>
      <c r="AL27" s="14">
        <v>0.39294498878259199</v>
      </c>
      <c r="AM27" s="14">
        <v>0.40494921010624402</v>
      </c>
      <c r="AN27" s="14">
        <v>0.57001673920139095</v>
      </c>
      <c r="AO27" s="14">
        <v>0.264782274492327</v>
      </c>
      <c r="AP27" s="14">
        <v>0.55682395000412199</v>
      </c>
      <c r="AQ27" s="14"/>
      <c r="AR27" s="14">
        <v>0.39189024979267401</v>
      </c>
      <c r="AS27" s="14">
        <v>0.38791393915982098</v>
      </c>
      <c r="AT27" s="14">
        <v>0.55148767592382997</v>
      </c>
      <c r="AU27" s="14">
        <v>0.25850737214284097</v>
      </c>
      <c r="AV27" s="14">
        <v>0.54968504770425297</v>
      </c>
      <c r="AW27" s="14">
        <v>0.38491765791501698</v>
      </c>
      <c r="AX27" s="14"/>
      <c r="AY27" s="14">
        <v>0.38763436172724502</v>
      </c>
      <c r="AZ27" s="14">
        <v>0.382111113938717</v>
      </c>
      <c r="BA27" s="14">
        <v>0.37189029784905497</v>
      </c>
      <c r="BB27" s="14">
        <v>0.38624578621337602</v>
      </c>
      <c r="BC27" s="14">
        <v>0.23466222967578099</v>
      </c>
      <c r="BD27" s="14"/>
      <c r="BE27" s="14">
        <v>0.326005732105422</v>
      </c>
      <c r="BF27" s="14">
        <v>0.18503110628528099</v>
      </c>
      <c r="BG27" s="14">
        <v>0.42002276672620098</v>
      </c>
      <c r="BH27" s="14">
        <v>0.40613164588690998</v>
      </c>
      <c r="BI27" s="14">
        <v>0.36455122743575302</v>
      </c>
      <c r="BJ27" s="14">
        <v>0.44651144668338499</v>
      </c>
      <c r="BK27" s="14">
        <v>0.29120929055088601</v>
      </c>
      <c r="BL27" s="14">
        <v>0.43761962255121101</v>
      </c>
      <c r="BM27" s="14">
        <v>0.44534181486197399</v>
      </c>
      <c r="BN27" s="14">
        <v>0.47772581497403199</v>
      </c>
      <c r="BO27" s="14">
        <v>0.39730079917772598</v>
      </c>
      <c r="BP27" s="14">
        <v>0.403348800999839</v>
      </c>
      <c r="BQ27" s="14">
        <v>0.40896038896871101</v>
      </c>
      <c r="BR27" s="14">
        <v>0.37368632130599899</v>
      </c>
      <c r="BS27" s="14">
        <v>0.438841310401271</v>
      </c>
      <c r="BT27" s="14">
        <v>0.25439866952385398</v>
      </c>
      <c r="BU27" s="14"/>
      <c r="BV27" s="14">
        <v>0.397989338826926</v>
      </c>
      <c r="BW27" s="14">
        <v>0.41528628940807499</v>
      </c>
      <c r="BX27" s="14"/>
      <c r="BY27" s="14">
        <v>0.16626785000165401</v>
      </c>
      <c r="BZ27" s="14"/>
      <c r="CA27" s="14">
        <v>0.422569064958073</v>
      </c>
      <c r="CB27" s="14">
        <v>0.47396876573807001</v>
      </c>
      <c r="CC27" s="14">
        <v>0.38807519042275201</v>
      </c>
      <c r="CD27" s="14">
        <v>0.17799398141651901</v>
      </c>
      <c r="CE27" s="14">
        <v>3.0588040096847E-2</v>
      </c>
    </row>
    <row r="28" spans="2:83" x14ac:dyDescent="0.3">
      <c r="B28" t="s">
        <v>109</v>
      </c>
      <c r="C28" s="14">
        <v>0.11502168703719</v>
      </c>
      <c r="D28" s="14">
        <v>6.9362317139760404E-2</v>
      </c>
      <c r="E28" s="14">
        <v>0.15983095841004399</v>
      </c>
      <c r="F28" s="14"/>
      <c r="G28" s="14">
        <v>0.19877266200962301</v>
      </c>
      <c r="H28" s="14">
        <v>0.11596020755854899</v>
      </c>
      <c r="I28" s="14">
        <v>0.15414597224107801</v>
      </c>
      <c r="J28" s="14">
        <v>9.6993063207209004E-2</v>
      </c>
      <c r="K28" s="14">
        <v>7.8970606729993106E-2</v>
      </c>
      <c r="L28" s="14">
        <v>6.6079718082711097E-2</v>
      </c>
      <c r="M28" s="14"/>
      <c r="N28" s="14">
        <v>6.3509660870158802E-2</v>
      </c>
      <c r="O28" s="14">
        <v>0.120173535650537</v>
      </c>
      <c r="P28" s="14">
        <v>0.135644501785497</v>
      </c>
      <c r="Q28" s="14">
        <v>0.14347746106149201</v>
      </c>
      <c r="R28" s="14"/>
      <c r="S28" s="14">
        <v>7.3538625542928907E-2</v>
      </c>
      <c r="T28" s="14">
        <v>0.119528384987342</v>
      </c>
      <c r="U28" s="14">
        <v>9.5281578980940598E-2</v>
      </c>
      <c r="V28" s="14">
        <v>0.12879512163512899</v>
      </c>
      <c r="W28" s="14">
        <v>0.13328207698816799</v>
      </c>
      <c r="X28" s="14">
        <v>0.14683700469618099</v>
      </c>
      <c r="Y28" s="14">
        <v>0.14811761187195199</v>
      </c>
      <c r="Z28" s="14">
        <v>0.151815289510457</v>
      </c>
      <c r="AA28" s="14">
        <v>0.127680576761076</v>
      </c>
      <c r="AB28" s="14">
        <v>8.7577463156223598E-2</v>
      </c>
      <c r="AC28" s="14">
        <v>9.3615161942310607E-2</v>
      </c>
      <c r="AD28" s="14">
        <v>9.6945025138692395E-2</v>
      </c>
      <c r="AE28" s="14"/>
      <c r="AF28" s="14">
        <v>6.4065686247984394E-2</v>
      </c>
      <c r="AG28" s="14">
        <v>9.9031524142663294E-2</v>
      </c>
      <c r="AH28" s="14">
        <v>8.5406701071235103E-2</v>
      </c>
      <c r="AI28" s="14">
        <v>9.3090134978054601E-2</v>
      </c>
      <c r="AJ28" s="14">
        <v>0.23728092984527199</v>
      </c>
      <c r="AK28" s="14"/>
      <c r="AL28" s="14">
        <v>6.4204646774773902E-2</v>
      </c>
      <c r="AM28" s="14">
        <v>0.101619174844439</v>
      </c>
      <c r="AN28" s="14">
        <v>7.1980021840199998E-2</v>
      </c>
      <c r="AO28" s="14">
        <v>0.11256404897898099</v>
      </c>
      <c r="AP28" s="14">
        <v>0.126286591239885</v>
      </c>
      <c r="AQ28" s="14"/>
      <c r="AR28" s="14">
        <v>8.2799567829088302E-2</v>
      </c>
      <c r="AS28" s="14">
        <v>8.1086997228210098E-2</v>
      </c>
      <c r="AT28" s="14">
        <v>8.5932549501369707E-2</v>
      </c>
      <c r="AU28" s="14">
        <v>0.118903117559021</v>
      </c>
      <c r="AV28" s="14">
        <v>0.14182480161166999</v>
      </c>
      <c r="AW28" s="14">
        <v>0.151055289353212</v>
      </c>
      <c r="AX28" s="14"/>
      <c r="AY28" s="14">
        <v>0.15867002611860401</v>
      </c>
      <c r="AZ28" s="14">
        <v>0.15496174584924999</v>
      </c>
      <c r="BA28" s="14">
        <v>8.3010752001395294E-2</v>
      </c>
      <c r="BB28" s="14">
        <v>6.08226338281476E-2</v>
      </c>
      <c r="BC28" s="14">
        <v>0.108241136588206</v>
      </c>
      <c r="BD28" s="14"/>
      <c r="BE28" s="14">
        <v>7.7982368142829994E-2</v>
      </c>
      <c r="BF28" s="14">
        <v>0.27258502068463097</v>
      </c>
      <c r="BG28" s="14">
        <v>0.13441502437739999</v>
      </c>
      <c r="BH28" s="14">
        <v>0.19100182959892001</v>
      </c>
      <c r="BI28" s="14">
        <v>0.106408261470123</v>
      </c>
      <c r="BJ28" s="14">
        <v>9.8146058290163596E-2</v>
      </c>
      <c r="BK28" s="14">
        <v>0.164254800048344</v>
      </c>
      <c r="BL28" s="14">
        <v>0.10231864480849701</v>
      </c>
      <c r="BM28" s="14">
        <v>0.10584335682920799</v>
      </c>
      <c r="BN28" s="14">
        <v>6.40332338173807E-2</v>
      </c>
      <c r="BO28" s="14">
        <v>9.4004652926172397E-2</v>
      </c>
      <c r="BP28" s="14">
        <v>0.120959144507261</v>
      </c>
      <c r="BQ28" s="14">
        <v>9.8165160868622606E-2</v>
      </c>
      <c r="BR28" s="14">
        <v>6.7848097218279502E-2</v>
      </c>
      <c r="BS28" s="14">
        <v>5.9222314254650001E-2</v>
      </c>
      <c r="BT28" s="14">
        <v>3.5560062019475001E-2</v>
      </c>
      <c r="BU28" s="14"/>
      <c r="BV28" s="14">
        <v>8.5381853466300298E-2</v>
      </c>
      <c r="BW28" s="14">
        <v>0.125735494241595</v>
      </c>
      <c r="BX28" s="14"/>
      <c r="BY28" s="14">
        <v>0.119943489735374</v>
      </c>
      <c r="BZ28" s="14"/>
      <c r="CA28" s="14">
        <v>0.14843212237755099</v>
      </c>
      <c r="CB28" s="14">
        <v>0.12391801960712601</v>
      </c>
      <c r="CC28" s="14">
        <v>0.101357344015144</v>
      </c>
      <c r="CD28" s="14">
        <v>4.0873692921569803E-2</v>
      </c>
      <c r="CE28" s="14">
        <v>6.5745080021392205E-2</v>
      </c>
    </row>
    <row r="29" spans="2:83" x14ac:dyDescent="0.3">
      <c r="B29" t="s">
        <v>110</v>
      </c>
      <c r="C29" s="14">
        <v>6.1462754419617398E-2</v>
      </c>
      <c r="D29" s="14">
        <v>3.7841529433068399E-2</v>
      </c>
      <c r="E29" s="14">
        <v>8.46480321079221E-2</v>
      </c>
      <c r="F29" s="14"/>
      <c r="G29" s="14">
        <v>5.6587143988063901E-2</v>
      </c>
      <c r="H29" s="14">
        <v>4.4589737831504099E-2</v>
      </c>
      <c r="I29" s="14">
        <v>9.0982492260358205E-2</v>
      </c>
      <c r="J29" s="14">
        <v>5.2255293862574999E-2</v>
      </c>
      <c r="K29" s="14">
        <v>6.1267424624147901E-2</v>
      </c>
      <c r="L29" s="14">
        <v>6.2134821377031399E-2</v>
      </c>
      <c r="M29" s="14"/>
      <c r="N29" s="14">
        <v>3.8736077187047802E-2</v>
      </c>
      <c r="O29" s="14">
        <v>5.5498297271034801E-2</v>
      </c>
      <c r="P29" s="14">
        <v>6.9122867193630602E-2</v>
      </c>
      <c r="Q29" s="14">
        <v>8.47819201075556E-2</v>
      </c>
      <c r="R29" s="14"/>
      <c r="S29" s="14">
        <v>5.4711891239836198E-2</v>
      </c>
      <c r="T29" s="14">
        <v>0.100722510630209</v>
      </c>
      <c r="U29" s="14">
        <v>4.59534393310096E-2</v>
      </c>
      <c r="V29" s="14">
        <v>4.6462360669978199E-2</v>
      </c>
      <c r="W29" s="14">
        <v>8.2978013780176496E-2</v>
      </c>
      <c r="X29" s="14">
        <v>8.5765954094149596E-2</v>
      </c>
      <c r="Y29" s="14">
        <v>6.6446137019029794E-2</v>
      </c>
      <c r="Z29" s="14">
        <v>4.4064821925160098E-2</v>
      </c>
      <c r="AA29" s="14">
        <v>4.7785916694885598E-2</v>
      </c>
      <c r="AB29" s="14">
        <v>4.6938998169192801E-2</v>
      </c>
      <c r="AC29" s="14">
        <v>2.7969868706148801E-2</v>
      </c>
      <c r="AD29" s="14">
        <v>4.5464379953105399E-2</v>
      </c>
      <c r="AE29" s="14"/>
      <c r="AF29" s="14">
        <v>4.86826233503709E-2</v>
      </c>
      <c r="AG29" s="14">
        <v>4.3984000312638397E-2</v>
      </c>
      <c r="AH29" s="14">
        <v>4.6740285513013298E-2</v>
      </c>
      <c r="AI29" s="14">
        <v>2.7200937784649201E-2</v>
      </c>
      <c r="AJ29" s="14">
        <v>0.124849438328605</v>
      </c>
      <c r="AK29" s="14"/>
      <c r="AL29" s="14">
        <v>5.1768291603120603E-2</v>
      </c>
      <c r="AM29" s="14">
        <v>3.7007887290554403E-2</v>
      </c>
      <c r="AN29" s="14">
        <v>5.7652559192412897E-2</v>
      </c>
      <c r="AO29" s="14">
        <v>5.6143437140939799E-2</v>
      </c>
      <c r="AP29" s="14">
        <v>2.8425690174138402E-2</v>
      </c>
      <c r="AQ29" s="14"/>
      <c r="AR29" s="14">
        <v>1.6392810566818499E-2</v>
      </c>
      <c r="AS29" s="14">
        <v>6.0330087593486799E-2</v>
      </c>
      <c r="AT29" s="14">
        <v>4.43989257697045E-2</v>
      </c>
      <c r="AU29" s="14">
        <v>5.5421959151177203E-2</v>
      </c>
      <c r="AV29" s="14">
        <v>3.9527941986304597E-2</v>
      </c>
      <c r="AW29" s="14">
        <v>0.15163985248631401</v>
      </c>
      <c r="AX29" s="14"/>
      <c r="AY29" s="14">
        <v>6.39435739195022E-2</v>
      </c>
      <c r="AZ29" s="14">
        <v>8.1743713605849394E-2</v>
      </c>
      <c r="BA29" s="14">
        <v>5.6286882498679497E-2</v>
      </c>
      <c r="BB29" s="14">
        <v>2.9924965696181801E-2</v>
      </c>
      <c r="BC29" s="14">
        <v>5.0053831508829298E-2</v>
      </c>
      <c r="BD29" s="14"/>
      <c r="BE29" s="14">
        <v>0.13342802297697401</v>
      </c>
      <c r="BF29" s="14">
        <v>0.12853867017237</v>
      </c>
      <c r="BG29" s="14">
        <v>9.6846423141121296E-2</v>
      </c>
      <c r="BH29" s="14">
        <v>2.58323697383952E-2</v>
      </c>
      <c r="BI29" s="14">
        <v>8.4477961317617506E-2</v>
      </c>
      <c r="BJ29" s="14">
        <v>4.5348685028493201E-2</v>
      </c>
      <c r="BK29" s="14">
        <v>4.8850690087514199E-2</v>
      </c>
      <c r="BL29" s="14">
        <v>9.7712915549201404E-2</v>
      </c>
      <c r="BM29" s="14">
        <v>7.6211354800121103E-2</v>
      </c>
      <c r="BN29" s="14">
        <v>7.6015650613332805E-2</v>
      </c>
      <c r="BO29" s="14">
        <v>4.5067827981700503E-2</v>
      </c>
      <c r="BP29" s="14">
        <v>5.1632130144376301E-2</v>
      </c>
      <c r="BQ29" s="14">
        <v>2.5768536085331799E-2</v>
      </c>
      <c r="BR29" s="14">
        <v>6.7934675786874801E-2</v>
      </c>
      <c r="BS29" s="14">
        <v>5.8914940727930402E-2</v>
      </c>
      <c r="BT29" s="14">
        <v>1.3979053024257899E-2</v>
      </c>
      <c r="BU29" s="14"/>
      <c r="BV29" s="14">
        <v>1.3787432249175001E-2</v>
      </c>
      <c r="BW29" s="14">
        <v>7.1495836212917302E-2</v>
      </c>
      <c r="BX29" s="14"/>
      <c r="BY29" s="14">
        <v>4.8019383211324797E-2</v>
      </c>
      <c r="BZ29" s="14"/>
      <c r="CA29" s="14">
        <v>6.9860270360016297E-2</v>
      </c>
      <c r="CB29" s="14">
        <v>6.0582921929384297E-2</v>
      </c>
      <c r="CC29" s="14">
        <v>5.85722585284549E-2</v>
      </c>
      <c r="CD29" s="14">
        <v>3.5691977535865303E-2</v>
      </c>
      <c r="CE29" s="14">
        <v>0</v>
      </c>
    </row>
    <row r="30" spans="2:83" x14ac:dyDescent="0.3">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row>
    <row r="31" spans="2:83" x14ac:dyDescent="0.3">
      <c r="B31" s="6" t="s">
        <v>117</v>
      </c>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row>
    <row r="32" spans="2:83" x14ac:dyDescent="0.3">
      <c r="B32" s="24" t="s">
        <v>114</v>
      </c>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row>
    <row r="33" spans="2:83" x14ac:dyDescent="0.3">
      <c r="B33" t="s">
        <v>104</v>
      </c>
      <c r="C33" s="14">
        <v>6.4200055059323094E-2</v>
      </c>
      <c r="D33" s="14">
        <v>8.5327838682894799E-2</v>
      </c>
      <c r="E33" s="14">
        <v>4.3695877061436697E-2</v>
      </c>
      <c r="F33" s="14"/>
      <c r="G33" s="14">
        <v>8.9965853018956404E-2</v>
      </c>
      <c r="H33" s="14">
        <v>0.12673371207259601</v>
      </c>
      <c r="I33" s="14">
        <v>9.3778546268880394E-2</v>
      </c>
      <c r="J33" s="14">
        <v>4.4314996530042401E-2</v>
      </c>
      <c r="K33" s="14">
        <v>2.0659398121169702E-2</v>
      </c>
      <c r="L33" s="14">
        <v>1.7703546524670901E-2</v>
      </c>
      <c r="M33" s="14"/>
      <c r="N33" s="14">
        <v>0.116456457102784</v>
      </c>
      <c r="O33" s="14">
        <v>5.9427247222234102E-2</v>
      </c>
      <c r="P33" s="14">
        <v>4.5013854906939203E-2</v>
      </c>
      <c r="Q33" s="14">
        <v>3.1108478233102699E-2</v>
      </c>
      <c r="R33" s="14"/>
      <c r="S33" s="14">
        <v>8.0752499969829306E-2</v>
      </c>
      <c r="T33" s="14">
        <v>4.5039516401505698E-2</v>
      </c>
      <c r="U33" s="14">
        <v>5.35459955846527E-2</v>
      </c>
      <c r="V33" s="14">
        <v>6.5667000188532207E-2</v>
      </c>
      <c r="W33" s="14">
        <v>4.29530360359726E-2</v>
      </c>
      <c r="X33" s="14">
        <v>8.8263340147539601E-2</v>
      </c>
      <c r="Y33" s="14">
        <v>6.1909703101122197E-2</v>
      </c>
      <c r="Z33" s="14">
        <v>0.13006333816226801</v>
      </c>
      <c r="AA33" s="14">
        <v>6.1723249744283698E-2</v>
      </c>
      <c r="AB33" s="14">
        <v>6.1926847403852299E-2</v>
      </c>
      <c r="AC33" s="14">
        <v>3.6483816748112803E-2</v>
      </c>
      <c r="AD33" s="14">
        <v>5.1371473821485401E-2</v>
      </c>
      <c r="AE33" s="14"/>
      <c r="AF33" s="14">
        <v>1.9943848319173601E-2</v>
      </c>
      <c r="AG33" s="14">
        <v>0.15690449434298201</v>
      </c>
      <c r="AH33" s="14">
        <v>4.8838434763677802E-2</v>
      </c>
      <c r="AI33" s="14">
        <v>2.77585762632282E-2</v>
      </c>
      <c r="AJ33" s="14">
        <v>4.0930104827085097E-2</v>
      </c>
      <c r="AK33" s="14"/>
      <c r="AL33" s="14">
        <v>1.0264623081155701E-2</v>
      </c>
      <c r="AM33" s="14">
        <v>0.15115590745645099</v>
      </c>
      <c r="AN33" s="14">
        <v>5.0027836211106999E-2</v>
      </c>
      <c r="AO33" s="14">
        <v>8.7366824270363602E-3</v>
      </c>
      <c r="AP33" s="14">
        <v>2.9180633083517701E-2</v>
      </c>
      <c r="AQ33" s="14"/>
      <c r="AR33" s="14">
        <v>0.22842553588657499</v>
      </c>
      <c r="AS33" s="14">
        <v>1.5761718605334998E-2</v>
      </c>
      <c r="AT33" s="14">
        <v>2.9385711851839899E-2</v>
      </c>
      <c r="AU33" s="14">
        <v>6.8511104190355498E-3</v>
      </c>
      <c r="AV33" s="14">
        <v>2.0669917388851398E-2</v>
      </c>
      <c r="AW33" s="14">
        <v>0</v>
      </c>
      <c r="AX33" s="14"/>
      <c r="AY33" s="14">
        <v>2.7764508369463699E-2</v>
      </c>
      <c r="AZ33" s="14">
        <v>2.3136060633830099E-2</v>
      </c>
      <c r="BA33" s="14">
        <v>8.3936297928587894E-2</v>
      </c>
      <c r="BB33" s="14">
        <v>0.14730051302455199</v>
      </c>
      <c r="BC33" s="14">
        <v>0.211613154759587</v>
      </c>
      <c r="BD33" s="14"/>
      <c r="BE33" s="14">
        <v>0</v>
      </c>
      <c r="BF33" s="14">
        <v>5.1531314433272801E-2</v>
      </c>
      <c r="BG33" s="14">
        <v>2.1290226390693699E-2</v>
      </c>
      <c r="BH33" s="14">
        <v>4.0628838068668002E-2</v>
      </c>
      <c r="BI33" s="14">
        <v>6.9767958847810896E-2</v>
      </c>
      <c r="BJ33" s="14">
        <v>6.6280449843356307E-2</v>
      </c>
      <c r="BK33" s="14">
        <v>5.4186227891157603E-2</v>
      </c>
      <c r="BL33" s="14">
        <v>2.74013780092426E-2</v>
      </c>
      <c r="BM33" s="14">
        <v>3.9812692710607098E-2</v>
      </c>
      <c r="BN33" s="14">
        <v>8.4695220708715394E-2</v>
      </c>
      <c r="BO33" s="14">
        <v>6.00788729041122E-2</v>
      </c>
      <c r="BP33" s="14">
        <v>5.6451566878897498E-2</v>
      </c>
      <c r="BQ33" s="14">
        <v>7.51527959225229E-2</v>
      </c>
      <c r="BR33" s="14">
        <v>8.2200663851730402E-2</v>
      </c>
      <c r="BS33" s="14">
        <v>0.10593064953008401</v>
      </c>
      <c r="BT33" s="14">
        <v>0.23888473044943401</v>
      </c>
      <c r="BU33" s="14"/>
      <c r="BV33" s="14">
        <v>0.24285953583054401</v>
      </c>
      <c r="BW33" s="14">
        <v>1.49540093573338E-2</v>
      </c>
      <c r="BX33" s="14"/>
      <c r="BY33" s="14">
        <v>0.191237843282419</v>
      </c>
      <c r="BZ33" s="14"/>
      <c r="CA33" s="14">
        <v>2.2668533717645E-2</v>
      </c>
      <c r="CB33" s="14">
        <v>3.5343975320155901E-2</v>
      </c>
      <c r="CC33" s="14">
        <v>7.1336522628661206E-2</v>
      </c>
      <c r="CD33" s="14">
        <v>0.19256077961552401</v>
      </c>
      <c r="CE33" s="14">
        <v>0.388895037020696</v>
      </c>
    </row>
    <row r="34" spans="2:83" x14ac:dyDescent="0.3">
      <c r="B34" t="s">
        <v>105</v>
      </c>
      <c r="C34" s="14">
        <v>0.198136340416812</v>
      </c>
      <c r="D34" s="14">
        <v>0.20931864525427701</v>
      </c>
      <c r="E34" s="14">
        <v>0.187605968883509</v>
      </c>
      <c r="F34" s="14"/>
      <c r="G34" s="14">
        <v>0.18807976528279199</v>
      </c>
      <c r="H34" s="14">
        <v>0.30539004078933102</v>
      </c>
      <c r="I34" s="14">
        <v>0.215080658948474</v>
      </c>
      <c r="J34" s="14">
        <v>0.206236049242252</v>
      </c>
      <c r="K34" s="14">
        <v>0.17422847941972699</v>
      </c>
      <c r="L34" s="14">
        <v>0.113167571177872</v>
      </c>
      <c r="M34" s="14"/>
      <c r="N34" s="14">
        <v>0.30151901855331997</v>
      </c>
      <c r="O34" s="14">
        <v>0.20663604842475</v>
      </c>
      <c r="P34" s="14">
        <v>0.14394842153231499</v>
      </c>
      <c r="Q34" s="14">
        <v>0.12785232031591501</v>
      </c>
      <c r="R34" s="14"/>
      <c r="S34" s="14">
        <v>0.271249031056711</v>
      </c>
      <c r="T34" s="14">
        <v>0.143861193932078</v>
      </c>
      <c r="U34" s="14">
        <v>0.134765130917124</v>
      </c>
      <c r="V34" s="14">
        <v>0.17715021111033299</v>
      </c>
      <c r="W34" s="14">
        <v>0.24081766353704101</v>
      </c>
      <c r="X34" s="14">
        <v>0.18620235812070199</v>
      </c>
      <c r="Y34" s="14">
        <v>0.16621109645282001</v>
      </c>
      <c r="Z34" s="14">
        <v>0.139110926590815</v>
      </c>
      <c r="AA34" s="14">
        <v>0.239456188881917</v>
      </c>
      <c r="AB34" s="14">
        <v>0.21460372087280999</v>
      </c>
      <c r="AC34" s="14">
        <v>0.23385746398738599</v>
      </c>
      <c r="AD34" s="14">
        <v>0.16383778231972199</v>
      </c>
      <c r="AE34" s="14"/>
      <c r="AF34" s="14">
        <v>0.116394156406536</v>
      </c>
      <c r="AG34" s="14">
        <v>0.34451917621523998</v>
      </c>
      <c r="AH34" s="14">
        <v>0.255587941956545</v>
      </c>
      <c r="AI34" s="14">
        <v>6.5846886945131203E-2</v>
      </c>
      <c r="AJ34" s="14">
        <v>0.13248694867357</v>
      </c>
      <c r="AK34" s="14"/>
      <c r="AL34" s="14">
        <v>9.6716951158517001E-2</v>
      </c>
      <c r="AM34" s="14">
        <v>0.36951694901774701</v>
      </c>
      <c r="AN34" s="14">
        <v>0.18063034428202401</v>
      </c>
      <c r="AO34" s="14">
        <v>5.2330515616841301E-2</v>
      </c>
      <c r="AP34" s="14">
        <v>7.8098884888590001E-2</v>
      </c>
      <c r="AQ34" s="14"/>
      <c r="AR34" s="14">
        <v>0.51539024555695301</v>
      </c>
      <c r="AS34" s="14">
        <v>0.102831749034288</v>
      </c>
      <c r="AT34" s="14">
        <v>0.21465759358960701</v>
      </c>
      <c r="AU34" s="14">
        <v>4.9066289202440203E-2</v>
      </c>
      <c r="AV34" s="14">
        <v>7.5641948997661704E-2</v>
      </c>
      <c r="AW34" s="14">
        <v>9.99968129563958E-2</v>
      </c>
      <c r="AX34" s="14"/>
      <c r="AY34" s="14">
        <v>0.13462174419289899</v>
      </c>
      <c r="AZ34" s="14">
        <v>0.165693805423694</v>
      </c>
      <c r="BA34" s="14">
        <v>0.26073960305747301</v>
      </c>
      <c r="BB34" s="14">
        <v>0.29857471632507598</v>
      </c>
      <c r="BC34" s="14">
        <v>0.33323090550332601</v>
      </c>
      <c r="BD34" s="14"/>
      <c r="BE34" s="14">
        <v>0.19412297490203601</v>
      </c>
      <c r="BF34" s="14">
        <v>0.11345342887179501</v>
      </c>
      <c r="BG34" s="14">
        <v>0.11004233441785601</v>
      </c>
      <c r="BH34" s="14">
        <v>0.15318235554835699</v>
      </c>
      <c r="BI34" s="14">
        <v>0.110937819528224</v>
      </c>
      <c r="BJ34" s="14">
        <v>0.17813108697632299</v>
      </c>
      <c r="BK34" s="14">
        <v>0.204981030388449</v>
      </c>
      <c r="BL34" s="14">
        <v>0.16494816518113001</v>
      </c>
      <c r="BM34" s="14">
        <v>0.156095899240206</v>
      </c>
      <c r="BN34" s="14">
        <v>0.20739955797484899</v>
      </c>
      <c r="BO34" s="14">
        <v>0.20981643831133201</v>
      </c>
      <c r="BP34" s="14">
        <v>0.339409754765303</v>
      </c>
      <c r="BQ34" s="14">
        <v>0.26634782861100798</v>
      </c>
      <c r="BR34" s="14">
        <v>0.36470834801309598</v>
      </c>
      <c r="BS34" s="14">
        <v>0.32525412261252401</v>
      </c>
      <c r="BT34" s="14">
        <v>0.35723828132540503</v>
      </c>
      <c r="BU34" s="14"/>
      <c r="BV34" s="14">
        <v>0.53069239373856703</v>
      </c>
      <c r="BW34" s="14">
        <v>0.130132729579961</v>
      </c>
      <c r="BX34" s="14"/>
      <c r="BY34" s="14">
        <v>0.268259103924394</v>
      </c>
      <c r="BZ34" s="14"/>
      <c r="CA34" s="14">
        <v>0.14998265731320401</v>
      </c>
      <c r="CB34" s="14">
        <v>0.20789875377196901</v>
      </c>
      <c r="CC34" s="14">
        <v>0.190490762946911</v>
      </c>
      <c r="CD34" s="14">
        <v>0.396948098504802</v>
      </c>
      <c r="CE34" s="14">
        <v>0.32221882795829598</v>
      </c>
    </row>
    <row r="35" spans="2:83" x14ac:dyDescent="0.3">
      <c r="B35" t="s">
        <v>106</v>
      </c>
      <c r="C35" s="14">
        <v>0.19814500398707299</v>
      </c>
      <c r="D35" s="14">
        <v>0.19024458179979301</v>
      </c>
      <c r="E35" s="14">
        <v>0.20624783048173201</v>
      </c>
      <c r="F35" s="14"/>
      <c r="G35" s="14">
        <v>0.277545366435199</v>
      </c>
      <c r="H35" s="14">
        <v>0.207155860647325</v>
      </c>
      <c r="I35" s="14">
        <v>0.21834734718781401</v>
      </c>
      <c r="J35" s="14">
        <v>0.16668056201131901</v>
      </c>
      <c r="K35" s="14">
        <v>0.18230816898833699</v>
      </c>
      <c r="L35" s="14">
        <v>0.15814257795065401</v>
      </c>
      <c r="M35" s="14"/>
      <c r="N35" s="14">
        <v>0.191367427788532</v>
      </c>
      <c r="O35" s="14">
        <v>0.212161009251118</v>
      </c>
      <c r="P35" s="14">
        <v>0.19916396104856099</v>
      </c>
      <c r="Q35" s="14">
        <v>0.19239711991959901</v>
      </c>
      <c r="R35" s="14"/>
      <c r="S35" s="14">
        <v>0.27292040321495298</v>
      </c>
      <c r="T35" s="14">
        <v>0.17341336076809399</v>
      </c>
      <c r="U35" s="14">
        <v>0.223008155648449</v>
      </c>
      <c r="V35" s="14">
        <v>0.18523467387911</v>
      </c>
      <c r="W35" s="14">
        <v>0.16695511309864</v>
      </c>
      <c r="X35" s="14">
        <v>0.16649474634279901</v>
      </c>
      <c r="Y35" s="14">
        <v>0.20121965611221099</v>
      </c>
      <c r="Z35" s="14">
        <v>0.139083035565085</v>
      </c>
      <c r="AA35" s="14">
        <v>0.174279122325253</v>
      </c>
      <c r="AB35" s="14">
        <v>0.175422696060335</v>
      </c>
      <c r="AC35" s="14">
        <v>0.185754939518403</v>
      </c>
      <c r="AD35" s="14">
        <v>0.34280974986046903</v>
      </c>
      <c r="AE35" s="14"/>
      <c r="AF35" s="14">
        <v>0.139423889893246</v>
      </c>
      <c r="AG35" s="14">
        <v>0.20289750168970699</v>
      </c>
      <c r="AH35" s="14">
        <v>0.233838571153762</v>
      </c>
      <c r="AI35" s="14">
        <v>0.14644610372755901</v>
      </c>
      <c r="AJ35" s="14">
        <v>0.26471174889917198</v>
      </c>
      <c r="AK35" s="14"/>
      <c r="AL35" s="14">
        <v>0.16445391212388399</v>
      </c>
      <c r="AM35" s="14">
        <v>0.214326516209495</v>
      </c>
      <c r="AN35" s="14">
        <v>0.25691879865129702</v>
      </c>
      <c r="AO35" s="14">
        <v>7.1394872384468205E-2</v>
      </c>
      <c r="AP35" s="14">
        <v>0.19695355605256301</v>
      </c>
      <c r="AQ35" s="14"/>
      <c r="AR35" s="14">
        <v>0.16699290785968199</v>
      </c>
      <c r="AS35" s="14">
        <v>0.17568737669949899</v>
      </c>
      <c r="AT35" s="14">
        <v>0.25548443969885298</v>
      </c>
      <c r="AU35" s="14">
        <v>9.0746978103714196E-2</v>
      </c>
      <c r="AV35" s="14">
        <v>0.229499507080549</v>
      </c>
      <c r="AW35" s="14">
        <v>0.375795940498862</v>
      </c>
      <c r="AX35" s="14"/>
      <c r="AY35" s="14">
        <v>0.17795190921214199</v>
      </c>
      <c r="AZ35" s="14">
        <v>0.16226184326149901</v>
      </c>
      <c r="BA35" s="14">
        <v>0.25110998495259801</v>
      </c>
      <c r="BB35" s="14">
        <v>0.20544181613918799</v>
      </c>
      <c r="BC35" s="14">
        <v>0.179304633784752</v>
      </c>
      <c r="BD35" s="14"/>
      <c r="BE35" s="14">
        <v>0.20842981144293299</v>
      </c>
      <c r="BF35" s="14">
        <v>0.15645448189261399</v>
      </c>
      <c r="BG35" s="14">
        <v>0.200722484505862</v>
      </c>
      <c r="BH35" s="14">
        <v>0.17906581976056499</v>
      </c>
      <c r="BI35" s="14">
        <v>0.21198360355959101</v>
      </c>
      <c r="BJ35" s="14">
        <v>0.182511912775004</v>
      </c>
      <c r="BK35" s="14">
        <v>0.21362918926185601</v>
      </c>
      <c r="BL35" s="14">
        <v>0.195172503978258</v>
      </c>
      <c r="BM35" s="14">
        <v>0.18312349743634801</v>
      </c>
      <c r="BN35" s="14">
        <v>0.22372325378255201</v>
      </c>
      <c r="BO35" s="14">
        <v>0.24501672568247601</v>
      </c>
      <c r="BP35" s="14">
        <v>0.15499386042438901</v>
      </c>
      <c r="BQ35" s="14">
        <v>0.187276661648617</v>
      </c>
      <c r="BR35" s="14">
        <v>0.11465517301476499</v>
      </c>
      <c r="BS35" s="14">
        <v>0.185755369129387</v>
      </c>
      <c r="BT35" s="14">
        <v>0.16327891510481601</v>
      </c>
      <c r="BU35" s="14"/>
      <c r="BV35" s="14">
        <v>0.15213094886978801</v>
      </c>
      <c r="BW35" s="14">
        <v>0.30670186138626898</v>
      </c>
      <c r="BX35" s="14"/>
      <c r="BY35" s="14">
        <v>0.19876730563922901</v>
      </c>
      <c r="BZ35" s="14"/>
      <c r="CA35" s="14">
        <v>0.17668489004278901</v>
      </c>
      <c r="CB35" s="14">
        <v>0.19429173681565501</v>
      </c>
      <c r="CC35" s="14">
        <v>0.230991038090616</v>
      </c>
      <c r="CD35" s="14">
        <v>0.15326099141548399</v>
      </c>
      <c r="CE35" s="14">
        <v>8.9672584084773396E-2</v>
      </c>
    </row>
    <row r="36" spans="2:83" x14ac:dyDescent="0.3">
      <c r="B36" t="s">
        <v>107</v>
      </c>
      <c r="C36" s="14">
        <v>0.19077930601068099</v>
      </c>
      <c r="D36" s="14">
        <v>0.17634961189342299</v>
      </c>
      <c r="E36" s="14">
        <v>0.20421406627118999</v>
      </c>
      <c r="F36" s="14"/>
      <c r="G36" s="14">
        <v>0.185222273791149</v>
      </c>
      <c r="H36" s="14">
        <v>0.17763145208179901</v>
      </c>
      <c r="I36" s="14">
        <v>0.17462515401251999</v>
      </c>
      <c r="J36" s="14">
        <v>0.209158943196602</v>
      </c>
      <c r="K36" s="14">
        <v>0.20745068818253501</v>
      </c>
      <c r="L36" s="14">
        <v>0.19209780784352901</v>
      </c>
      <c r="M36" s="14"/>
      <c r="N36" s="14">
        <v>0.17752755582495999</v>
      </c>
      <c r="O36" s="14">
        <v>0.21068269041531401</v>
      </c>
      <c r="P36" s="14">
        <v>0.201739344413392</v>
      </c>
      <c r="Q36" s="14">
        <v>0.17071675583169801</v>
      </c>
      <c r="R36" s="14"/>
      <c r="S36" s="14">
        <v>0.14341224121370399</v>
      </c>
      <c r="T36" s="14">
        <v>0.19469151827925801</v>
      </c>
      <c r="U36" s="14">
        <v>0.194621044002112</v>
      </c>
      <c r="V36" s="14">
        <v>0.16313102178886199</v>
      </c>
      <c r="W36" s="14">
        <v>0.210370771357099</v>
      </c>
      <c r="X36" s="14">
        <v>0.16468708608325899</v>
      </c>
      <c r="Y36" s="14">
        <v>0.168758987350864</v>
      </c>
      <c r="Z36" s="14">
        <v>0.295668943062037</v>
      </c>
      <c r="AA36" s="14">
        <v>0.225650043216476</v>
      </c>
      <c r="AB36" s="14">
        <v>0.23497654197895301</v>
      </c>
      <c r="AC36" s="14">
        <v>0.16185601198993199</v>
      </c>
      <c r="AD36" s="14">
        <v>0.20650165687465899</v>
      </c>
      <c r="AE36" s="14"/>
      <c r="AF36" s="14">
        <v>0.22905410215694699</v>
      </c>
      <c r="AG36" s="14">
        <v>0.15401371472536299</v>
      </c>
      <c r="AH36" s="14">
        <v>0.181082534464728</v>
      </c>
      <c r="AI36" s="14">
        <v>0.13943203881908001</v>
      </c>
      <c r="AJ36" s="14">
        <v>0.18356327211380499</v>
      </c>
      <c r="AK36" s="14"/>
      <c r="AL36" s="14">
        <v>0.241571990993905</v>
      </c>
      <c r="AM36" s="14">
        <v>0.13341698093967899</v>
      </c>
      <c r="AN36" s="14">
        <v>0.243699113768574</v>
      </c>
      <c r="AO36" s="14">
        <v>0.14283488263102501</v>
      </c>
      <c r="AP36" s="14">
        <v>0.33428878158609299</v>
      </c>
      <c r="AQ36" s="14"/>
      <c r="AR36" s="14">
        <v>5.9055413664144803E-2</v>
      </c>
      <c r="AS36" s="14">
        <v>0.23317934433225901</v>
      </c>
      <c r="AT36" s="14">
        <v>0.25813819119440401</v>
      </c>
      <c r="AU36" s="14">
        <v>0.20431259344458999</v>
      </c>
      <c r="AV36" s="14">
        <v>0.33832868467032701</v>
      </c>
      <c r="AW36" s="14">
        <v>0.164741962238</v>
      </c>
      <c r="AX36" s="14"/>
      <c r="AY36" s="14">
        <v>0.19568862145966301</v>
      </c>
      <c r="AZ36" s="14">
        <v>0.218665358156241</v>
      </c>
      <c r="BA36" s="14">
        <v>0.16104890677126599</v>
      </c>
      <c r="BB36" s="14">
        <v>0.20246705969114001</v>
      </c>
      <c r="BC36" s="14">
        <v>9.4877266595191301E-2</v>
      </c>
      <c r="BD36" s="14"/>
      <c r="BE36" s="14">
        <v>0.37096825406400402</v>
      </c>
      <c r="BF36" s="14">
        <v>0.20795742823958199</v>
      </c>
      <c r="BG36" s="14">
        <v>0.162122194197484</v>
      </c>
      <c r="BH36" s="14">
        <v>0.18454109938648899</v>
      </c>
      <c r="BI36" s="14">
        <v>0.15106487663708601</v>
      </c>
      <c r="BJ36" s="14">
        <v>0.228040668795297</v>
      </c>
      <c r="BK36" s="14">
        <v>0.163240579447336</v>
      </c>
      <c r="BL36" s="14">
        <v>0.224156595107701</v>
      </c>
      <c r="BM36" s="14">
        <v>0.25250606504842299</v>
      </c>
      <c r="BN36" s="14">
        <v>0.23619808721001301</v>
      </c>
      <c r="BO36" s="14">
        <v>0.210814036910285</v>
      </c>
      <c r="BP36" s="14">
        <v>0.146049809731644</v>
      </c>
      <c r="BQ36" s="14">
        <v>0.21960894306912401</v>
      </c>
      <c r="BR36" s="14">
        <v>0.195266073356824</v>
      </c>
      <c r="BS36" s="14">
        <v>0.18125997571444599</v>
      </c>
      <c r="BT36" s="14">
        <v>9.2347132260595099E-2</v>
      </c>
      <c r="BU36" s="14"/>
      <c r="BV36" s="14">
        <v>4.7600594096672201E-2</v>
      </c>
      <c r="BW36" s="14">
        <v>0.26087491235700999</v>
      </c>
      <c r="BX36" s="14"/>
      <c r="BY36" s="14">
        <v>0.14959566552089201</v>
      </c>
      <c r="BZ36" s="14"/>
      <c r="CA36" s="14">
        <v>0.20481000053479501</v>
      </c>
      <c r="CB36" s="14">
        <v>0.19730255342330499</v>
      </c>
      <c r="CC36" s="14">
        <v>0.20066388956067499</v>
      </c>
      <c r="CD36" s="14">
        <v>9.2817558930137295E-2</v>
      </c>
      <c r="CE36" s="14">
        <v>8.6833531474492298E-2</v>
      </c>
    </row>
    <row r="37" spans="2:83" x14ac:dyDescent="0.3">
      <c r="B37" t="s">
        <v>108</v>
      </c>
      <c r="C37" s="14">
        <v>0.31964619285124901</v>
      </c>
      <c r="D37" s="14">
        <v>0.32670406896773901</v>
      </c>
      <c r="E37" s="14">
        <v>0.31244963519359598</v>
      </c>
      <c r="F37" s="14"/>
      <c r="G37" s="14">
        <v>0.15927298135951701</v>
      </c>
      <c r="H37" s="14">
        <v>0.15569140031481499</v>
      </c>
      <c r="I37" s="14">
        <v>0.26951383312863503</v>
      </c>
      <c r="J37" s="14">
        <v>0.35710332574298498</v>
      </c>
      <c r="K37" s="14">
        <v>0.398163291101091</v>
      </c>
      <c r="L37" s="14">
        <v>0.51666264942895002</v>
      </c>
      <c r="M37" s="14"/>
      <c r="N37" s="14">
        <v>0.18750719199384</v>
      </c>
      <c r="O37" s="14">
        <v>0.29203473271714098</v>
      </c>
      <c r="P37" s="14">
        <v>0.380802877754504</v>
      </c>
      <c r="Q37" s="14">
        <v>0.43622411741996697</v>
      </c>
      <c r="R37" s="14"/>
      <c r="S37" s="14">
        <v>0.18965661686608201</v>
      </c>
      <c r="T37" s="14">
        <v>0.41190502750080499</v>
      </c>
      <c r="U37" s="14">
        <v>0.36189330607068698</v>
      </c>
      <c r="V37" s="14">
        <v>0.39728785820126</v>
      </c>
      <c r="W37" s="14">
        <v>0.29262342620875498</v>
      </c>
      <c r="X37" s="14">
        <v>0.342780684981636</v>
      </c>
      <c r="Y37" s="14">
        <v>0.376247877661676</v>
      </c>
      <c r="Z37" s="14">
        <v>0.29607375661979601</v>
      </c>
      <c r="AA37" s="14">
        <v>0.28472204863184603</v>
      </c>
      <c r="AB37" s="14">
        <v>0.29523340604616899</v>
      </c>
      <c r="AC37" s="14">
        <v>0.37222344735131102</v>
      </c>
      <c r="AD37" s="14">
        <v>0.16989523141646901</v>
      </c>
      <c r="AE37" s="14"/>
      <c r="AF37" s="14">
        <v>0.48742567586518598</v>
      </c>
      <c r="AG37" s="14">
        <v>0.13806852243133599</v>
      </c>
      <c r="AH37" s="14">
        <v>0.27281741501956103</v>
      </c>
      <c r="AI37" s="14">
        <v>0.62051639424500205</v>
      </c>
      <c r="AJ37" s="14">
        <v>0.28930581862821803</v>
      </c>
      <c r="AK37" s="14"/>
      <c r="AL37" s="14">
        <v>0.472686956767496</v>
      </c>
      <c r="AM37" s="14">
        <v>0.123084837269159</v>
      </c>
      <c r="AN37" s="14">
        <v>0.261504993595638</v>
      </c>
      <c r="AO37" s="14">
        <v>0.72137997523921205</v>
      </c>
      <c r="AP37" s="14">
        <v>0.34069681567222299</v>
      </c>
      <c r="AQ37" s="14"/>
      <c r="AR37" s="14">
        <v>2.1819035685462399E-2</v>
      </c>
      <c r="AS37" s="14">
        <v>0.45397170864478598</v>
      </c>
      <c r="AT37" s="14">
        <v>0.23672805448642201</v>
      </c>
      <c r="AU37" s="14">
        <v>0.64597364947205904</v>
      </c>
      <c r="AV37" s="14">
        <v>0.31418056211183398</v>
      </c>
      <c r="AW37" s="14">
        <v>0.25532496105168101</v>
      </c>
      <c r="AX37" s="14"/>
      <c r="AY37" s="14">
        <v>0.44331614351646798</v>
      </c>
      <c r="AZ37" s="14">
        <v>0.38407546683968702</v>
      </c>
      <c r="BA37" s="14">
        <v>0.209742909681949</v>
      </c>
      <c r="BB37" s="14">
        <v>0.124239225232486</v>
      </c>
      <c r="BC37" s="14">
        <v>0.18097403935714401</v>
      </c>
      <c r="BD37" s="14"/>
      <c r="BE37" s="14">
        <v>0.160845637740548</v>
      </c>
      <c r="BF37" s="14">
        <v>0.38328878542366701</v>
      </c>
      <c r="BG37" s="14">
        <v>0.47821125728214903</v>
      </c>
      <c r="BH37" s="14">
        <v>0.42404096987487799</v>
      </c>
      <c r="BI37" s="14">
        <v>0.41611871412586598</v>
      </c>
      <c r="BJ37" s="14">
        <v>0.313843358273168</v>
      </c>
      <c r="BK37" s="14">
        <v>0.33077872174350198</v>
      </c>
      <c r="BL37" s="14">
        <v>0.381079677628199</v>
      </c>
      <c r="BM37" s="14">
        <v>0.34634870977868698</v>
      </c>
      <c r="BN37" s="14">
        <v>0.213018143559667</v>
      </c>
      <c r="BO37" s="14">
        <v>0.25651921586105297</v>
      </c>
      <c r="BP37" s="14">
        <v>0.29364267737116001</v>
      </c>
      <c r="BQ37" s="14">
        <v>0.23418203426082801</v>
      </c>
      <c r="BR37" s="14">
        <v>0.19071871754395001</v>
      </c>
      <c r="BS37" s="14">
        <v>0.162721579075298</v>
      </c>
      <c r="BT37" s="14">
        <v>0.14825094085974999</v>
      </c>
      <c r="BU37" s="14"/>
      <c r="BV37" s="14">
        <v>1.9590302037793501E-2</v>
      </c>
      <c r="BW37" s="14">
        <v>0.27679906200947701</v>
      </c>
      <c r="BX37" s="14"/>
      <c r="BY37" s="14">
        <v>0.187959505527138</v>
      </c>
      <c r="BZ37" s="14"/>
      <c r="CA37" s="14">
        <v>0.425824235534426</v>
      </c>
      <c r="CB37" s="14">
        <v>0.33496985157230502</v>
      </c>
      <c r="CC37" s="14">
        <v>0.27238014922828302</v>
      </c>
      <c r="CD37" s="14">
        <v>0.13720931383079199</v>
      </c>
      <c r="CE37" s="14">
        <v>0.112380019461742</v>
      </c>
    </row>
    <row r="38" spans="2:83" x14ac:dyDescent="0.3">
      <c r="B38" t="s">
        <v>109</v>
      </c>
      <c r="C38" s="14">
        <v>1.04574194984098E-2</v>
      </c>
      <c r="D38" s="14">
        <v>6.0010192239620197E-3</v>
      </c>
      <c r="E38" s="14">
        <v>1.48293418260968E-2</v>
      </c>
      <c r="F38" s="14"/>
      <c r="G38" s="14">
        <v>4.5931393643531701E-2</v>
      </c>
      <c r="H38" s="14">
        <v>6.0516402478116701E-3</v>
      </c>
      <c r="I38" s="14">
        <v>1.2443890176239401E-2</v>
      </c>
      <c r="J38" s="14">
        <v>5.5516819081647996E-3</v>
      </c>
      <c r="K38" s="14">
        <v>0</v>
      </c>
      <c r="L38" s="14">
        <v>0</v>
      </c>
      <c r="M38" s="14"/>
      <c r="N38" s="14">
        <v>8.2428869061419996E-3</v>
      </c>
      <c r="O38" s="14">
        <v>7.2922845362219796E-3</v>
      </c>
      <c r="P38" s="14">
        <v>1.4708292939088E-2</v>
      </c>
      <c r="Q38" s="14">
        <v>1.26216792776819E-2</v>
      </c>
      <c r="R38" s="14"/>
      <c r="S38" s="14">
        <v>9.9634988688675208E-3</v>
      </c>
      <c r="T38" s="14">
        <v>4.0969019754101702E-3</v>
      </c>
      <c r="U38" s="14">
        <v>1.26427803663243E-2</v>
      </c>
      <c r="V38" s="14">
        <v>0</v>
      </c>
      <c r="W38" s="14">
        <v>1.9168263956648501E-2</v>
      </c>
      <c r="X38" s="14">
        <v>2.1726230022792999E-2</v>
      </c>
      <c r="Y38" s="14">
        <v>1.9379442634285399E-2</v>
      </c>
      <c r="Z38" s="14">
        <v>0</v>
      </c>
      <c r="AA38" s="14">
        <v>0</v>
      </c>
      <c r="AB38" s="14">
        <v>7.3524393603760403E-3</v>
      </c>
      <c r="AC38" s="14">
        <v>9.8243204048542292E-3</v>
      </c>
      <c r="AD38" s="14">
        <v>5.0557921797324802E-2</v>
      </c>
      <c r="AE38" s="14"/>
      <c r="AF38" s="14">
        <v>4.3164894368449402E-3</v>
      </c>
      <c r="AG38" s="14">
        <v>0</v>
      </c>
      <c r="AH38" s="14">
        <v>0</v>
      </c>
      <c r="AI38" s="14">
        <v>0</v>
      </c>
      <c r="AJ38" s="14">
        <v>3.0966422121296199E-2</v>
      </c>
      <c r="AK38" s="14"/>
      <c r="AL38" s="14">
        <v>6.30273181140546E-3</v>
      </c>
      <c r="AM38" s="14">
        <v>1.3964865209053301E-3</v>
      </c>
      <c r="AN38" s="14">
        <v>0</v>
      </c>
      <c r="AO38" s="14">
        <v>0</v>
      </c>
      <c r="AP38" s="14">
        <v>2.0781328717012999E-2</v>
      </c>
      <c r="AQ38" s="14"/>
      <c r="AR38" s="14">
        <v>4.05467036717355E-3</v>
      </c>
      <c r="AS38" s="14">
        <v>6.8997365923317002E-3</v>
      </c>
      <c r="AT38" s="14">
        <v>0</v>
      </c>
      <c r="AU38" s="14">
        <v>3.0493793581612399E-3</v>
      </c>
      <c r="AV38" s="14">
        <v>8.3545074744773296E-3</v>
      </c>
      <c r="AW38" s="14">
        <v>3.5742233862093999E-2</v>
      </c>
      <c r="AX38" s="14"/>
      <c r="AY38" s="14">
        <v>1.5669124714363498E-2</v>
      </c>
      <c r="AZ38" s="14">
        <v>1.38376966425739E-2</v>
      </c>
      <c r="BA38" s="14">
        <v>6.7095034809942803E-3</v>
      </c>
      <c r="BB38" s="14">
        <v>5.4345436451437501E-3</v>
      </c>
      <c r="BC38" s="14">
        <v>0</v>
      </c>
      <c r="BD38" s="14"/>
      <c r="BE38" s="14">
        <v>0</v>
      </c>
      <c r="BF38" s="14">
        <v>5.0643701635602001E-2</v>
      </c>
      <c r="BG38" s="14">
        <v>7.0836578231451997E-3</v>
      </c>
      <c r="BH38" s="14">
        <v>1.8540917361044001E-2</v>
      </c>
      <c r="BI38" s="14">
        <v>1.3024002763484799E-2</v>
      </c>
      <c r="BJ38" s="14">
        <v>1.63309978060425E-2</v>
      </c>
      <c r="BK38" s="14">
        <v>1.10966318008324E-2</v>
      </c>
      <c r="BL38" s="14">
        <v>0</v>
      </c>
      <c r="BM38" s="14">
        <v>1.4465532656319601E-2</v>
      </c>
      <c r="BN38" s="14">
        <v>1.89667192476883E-2</v>
      </c>
      <c r="BO38" s="14">
        <v>6.4720286911775903E-3</v>
      </c>
      <c r="BP38" s="14">
        <v>9.4523308286072506E-3</v>
      </c>
      <c r="BQ38" s="14">
        <v>0</v>
      </c>
      <c r="BR38" s="14">
        <v>0</v>
      </c>
      <c r="BS38" s="14">
        <v>0</v>
      </c>
      <c r="BT38" s="14">
        <v>0</v>
      </c>
      <c r="BU38" s="14"/>
      <c r="BV38" s="14">
        <v>2.3367295184686899E-3</v>
      </c>
      <c r="BW38" s="14">
        <v>0</v>
      </c>
      <c r="BX38" s="14"/>
      <c r="BY38" s="14">
        <v>0</v>
      </c>
      <c r="BZ38" s="14"/>
      <c r="CA38" s="14">
        <v>1.20040542482197E-2</v>
      </c>
      <c r="CB38" s="14">
        <v>4.93060892726909E-3</v>
      </c>
      <c r="CC38" s="14">
        <v>1.15379639167558E-2</v>
      </c>
      <c r="CD38" s="14">
        <v>8.4330950508745596E-3</v>
      </c>
      <c r="CE38" s="14">
        <v>0</v>
      </c>
    </row>
    <row r="39" spans="2:83" x14ac:dyDescent="0.3">
      <c r="B39" t="s">
        <v>110</v>
      </c>
      <c r="C39" s="14">
        <v>1.8635682176452398E-2</v>
      </c>
      <c r="D39" s="14">
        <v>6.0542341779115704E-3</v>
      </c>
      <c r="E39" s="14">
        <v>3.09572802824396E-2</v>
      </c>
      <c r="F39" s="14"/>
      <c r="G39" s="14">
        <v>5.3982366468855E-2</v>
      </c>
      <c r="H39" s="14">
        <v>2.1345893846322801E-2</v>
      </c>
      <c r="I39" s="14">
        <v>1.62105702774379E-2</v>
      </c>
      <c r="J39" s="14">
        <v>1.09544413686348E-2</v>
      </c>
      <c r="K39" s="14">
        <v>1.7189974187140199E-2</v>
      </c>
      <c r="L39" s="14">
        <v>2.2258470743239602E-3</v>
      </c>
      <c r="M39" s="14"/>
      <c r="N39" s="14">
        <v>1.7379461830421099E-2</v>
      </c>
      <c r="O39" s="14">
        <v>1.17659874332205E-2</v>
      </c>
      <c r="P39" s="14">
        <v>1.46232474051998E-2</v>
      </c>
      <c r="Q39" s="14">
        <v>2.90795290020366E-2</v>
      </c>
      <c r="R39" s="14"/>
      <c r="S39" s="14">
        <v>3.2045708809853302E-2</v>
      </c>
      <c r="T39" s="14">
        <v>2.6992481142848801E-2</v>
      </c>
      <c r="U39" s="14">
        <v>1.9523587410650599E-2</v>
      </c>
      <c r="V39" s="14">
        <v>1.15292348319026E-2</v>
      </c>
      <c r="W39" s="14">
        <v>2.7111725805844301E-2</v>
      </c>
      <c r="X39" s="14">
        <v>2.98455543012703E-2</v>
      </c>
      <c r="Y39" s="14">
        <v>6.2732366870219798E-3</v>
      </c>
      <c r="Z39" s="14">
        <v>0</v>
      </c>
      <c r="AA39" s="14">
        <v>1.41693472002249E-2</v>
      </c>
      <c r="AB39" s="14">
        <v>1.04843482775054E-2</v>
      </c>
      <c r="AC39" s="14">
        <v>0</v>
      </c>
      <c r="AD39" s="14">
        <v>1.50261839098718E-2</v>
      </c>
      <c r="AE39" s="14"/>
      <c r="AF39" s="14">
        <v>3.44183792206655E-3</v>
      </c>
      <c r="AG39" s="14">
        <v>3.5965905953718501E-3</v>
      </c>
      <c r="AH39" s="14">
        <v>7.8351026417272894E-3</v>
      </c>
      <c r="AI39" s="14">
        <v>0</v>
      </c>
      <c r="AJ39" s="14">
        <v>5.8035684736853797E-2</v>
      </c>
      <c r="AK39" s="14"/>
      <c r="AL39" s="14">
        <v>8.0028340636365703E-3</v>
      </c>
      <c r="AM39" s="14">
        <v>7.1023225865646401E-3</v>
      </c>
      <c r="AN39" s="14">
        <v>7.2189134913593998E-3</v>
      </c>
      <c r="AO39" s="14">
        <v>3.3230717014173699E-3</v>
      </c>
      <c r="AP39" s="14">
        <v>0</v>
      </c>
      <c r="AQ39" s="14"/>
      <c r="AR39" s="14">
        <v>4.2621909800089897E-3</v>
      </c>
      <c r="AS39" s="14">
        <v>1.1668366091502199E-2</v>
      </c>
      <c r="AT39" s="14">
        <v>5.6060091788733904E-3</v>
      </c>
      <c r="AU39" s="14">
        <v>0</v>
      </c>
      <c r="AV39" s="14">
        <v>1.33248722762994E-2</v>
      </c>
      <c r="AW39" s="14">
        <v>6.8398089392967404E-2</v>
      </c>
      <c r="AX39" s="14"/>
      <c r="AY39" s="14">
        <v>4.9879485350012897E-3</v>
      </c>
      <c r="AZ39" s="14">
        <v>3.2329769042475198E-2</v>
      </c>
      <c r="BA39" s="14">
        <v>2.6712794127133E-2</v>
      </c>
      <c r="BB39" s="14">
        <v>1.6542125942415001E-2</v>
      </c>
      <c r="BC39" s="14">
        <v>0</v>
      </c>
      <c r="BD39" s="14"/>
      <c r="BE39" s="14">
        <v>6.5633321850478196E-2</v>
      </c>
      <c r="BF39" s="14">
        <v>3.6670859503466303E-2</v>
      </c>
      <c r="BG39" s="14">
        <v>2.0527845382811199E-2</v>
      </c>
      <c r="BH39" s="14">
        <v>0</v>
      </c>
      <c r="BI39" s="14">
        <v>2.7103024537937299E-2</v>
      </c>
      <c r="BJ39" s="14">
        <v>1.48615255308096E-2</v>
      </c>
      <c r="BK39" s="14">
        <v>2.2087619466866399E-2</v>
      </c>
      <c r="BL39" s="14">
        <v>7.2416800954693099E-3</v>
      </c>
      <c r="BM39" s="14">
        <v>7.6476031294094096E-3</v>
      </c>
      <c r="BN39" s="14">
        <v>1.5999017516515501E-2</v>
      </c>
      <c r="BO39" s="14">
        <v>1.12826816395654E-2</v>
      </c>
      <c r="BP39" s="14">
        <v>0</v>
      </c>
      <c r="BQ39" s="14">
        <v>1.74317364878998E-2</v>
      </c>
      <c r="BR39" s="14">
        <v>5.2451024219634899E-2</v>
      </c>
      <c r="BS39" s="14">
        <v>3.9078303938260603E-2</v>
      </c>
      <c r="BT39" s="14">
        <v>0</v>
      </c>
      <c r="BU39" s="14"/>
      <c r="BV39" s="14">
        <v>4.7894959081667696E-3</v>
      </c>
      <c r="BW39" s="14">
        <v>1.0537425309948899E-2</v>
      </c>
      <c r="BX39" s="14"/>
      <c r="BY39" s="14">
        <v>4.1805761059276999E-3</v>
      </c>
      <c r="BZ39" s="14"/>
      <c r="CA39" s="14">
        <v>8.0256286089215208E-3</v>
      </c>
      <c r="CB39" s="14">
        <v>2.52625201693417E-2</v>
      </c>
      <c r="CC39" s="14">
        <v>2.2599673628097599E-2</v>
      </c>
      <c r="CD39" s="14">
        <v>1.8770162652385999E-2</v>
      </c>
      <c r="CE39" s="14">
        <v>0</v>
      </c>
    </row>
    <row r="40" spans="2:83" x14ac:dyDescent="0.3">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row>
    <row r="41" spans="2:83" x14ac:dyDescent="0.3">
      <c r="B41" s="6" t="s">
        <v>118</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row>
    <row r="42" spans="2:83" x14ac:dyDescent="0.3">
      <c r="B42" s="24" t="s">
        <v>114</v>
      </c>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row>
    <row r="43" spans="2:83" x14ac:dyDescent="0.3">
      <c r="B43" t="s">
        <v>104</v>
      </c>
      <c r="C43" s="14">
        <v>9.3028579930147501E-2</v>
      </c>
      <c r="D43" s="14">
        <v>0.12105157679748101</v>
      </c>
      <c r="E43" s="14">
        <v>6.5848150989023094E-2</v>
      </c>
      <c r="F43" s="14"/>
      <c r="G43" s="14">
        <v>8.3790723341308104E-2</v>
      </c>
      <c r="H43" s="14">
        <v>6.8969666335754506E-2</v>
      </c>
      <c r="I43" s="14">
        <v>7.73600256598347E-2</v>
      </c>
      <c r="J43" s="14">
        <v>0.10334227041715199</v>
      </c>
      <c r="K43" s="14">
        <v>8.5685609467794493E-2</v>
      </c>
      <c r="L43" s="14">
        <v>0.128003743955341</v>
      </c>
      <c r="M43" s="14"/>
      <c r="N43" s="14">
        <v>7.9066928778753306E-2</v>
      </c>
      <c r="O43" s="14">
        <v>5.6194697826331602E-2</v>
      </c>
      <c r="P43" s="14">
        <v>0.12100685217979699</v>
      </c>
      <c r="Q43" s="14">
        <v>0.123747107618287</v>
      </c>
      <c r="R43" s="14"/>
      <c r="S43" s="14">
        <v>7.3492778021820901E-2</v>
      </c>
      <c r="T43" s="14">
        <v>9.9956251298977797E-2</v>
      </c>
      <c r="U43" s="14">
        <v>9.0891340829944794E-2</v>
      </c>
      <c r="V43" s="14">
        <v>0.14681616369827299</v>
      </c>
      <c r="W43" s="14">
        <v>0.111430314537336</v>
      </c>
      <c r="X43" s="14">
        <v>8.1993062953647403E-2</v>
      </c>
      <c r="Y43" s="14">
        <v>0.107571505990172</v>
      </c>
      <c r="Z43" s="14">
        <v>0.10009494132489</v>
      </c>
      <c r="AA43" s="14">
        <v>9.9363900494833804E-2</v>
      </c>
      <c r="AB43" s="14">
        <v>4.28963562755377E-2</v>
      </c>
      <c r="AC43" s="14">
        <v>9.7582242880632303E-2</v>
      </c>
      <c r="AD43" s="14">
        <v>6.0530152076421997E-2</v>
      </c>
      <c r="AE43" s="14"/>
      <c r="AF43" s="14">
        <v>0.14062592426797199</v>
      </c>
      <c r="AG43" s="14">
        <v>5.1225422006740601E-2</v>
      </c>
      <c r="AH43" s="14">
        <v>2.7078909835675399E-2</v>
      </c>
      <c r="AI43" s="14">
        <v>0.46754382226088598</v>
      </c>
      <c r="AJ43" s="14">
        <v>5.4348921430934803E-2</v>
      </c>
      <c r="AK43" s="14"/>
      <c r="AL43" s="14">
        <v>0.105695818397069</v>
      </c>
      <c r="AM43" s="14">
        <v>4.8103722033624799E-2</v>
      </c>
      <c r="AN43" s="14">
        <v>1.19379371898097E-2</v>
      </c>
      <c r="AO43" s="14">
        <v>0.40519747384148402</v>
      </c>
      <c r="AP43" s="14">
        <v>3.5162205551280801E-2</v>
      </c>
      <c r="AQ43" s="14"/>
      <c r="AR43" s="14">
        <v>4.2311242964251199E-2</v>
      </c>
      <c r="AS43" s="14">
        <v>6.95862720988452E-2</v>
      </c>
      <c r="AT43" s="14">
        <v>1.4027036835427499E-2</v>
      </c>
      <c r="AU43" s="14">
        <v>0.34121223750024599</v>
      </c>
      <c r="AV43" s="14">
        <v>2.4403132610980999E-2</v>
      </c>
      <c r="AW43" s="14">
        <v>5.0268418595256197E-3</v>
      </c>
      <c r="AX43" s="14"/>
      <c r="AY43" s="14">
        <v>0.144702414190821</v>
      </c>
      <c r="AZ43" s="14">
        <v>9.8873489048077495E-2</v>
      </c>
      <c r="BA43" s="14">
        <v>6.1284537781333699E-2</v>
      </c>
      <c r="BB43" s="14">
        <v>6.15777765139141E-2</v>
      </c>
      <c r="BC43" s="14">
        <v>0.10092752859199</v>
      </c>
      <c r="BD43" s="14"/>
      <c r="BE43" s="14">
        <v>0.16216535956735101</v>
      </c>
      <c r="BF43" s="14">
        <v>8.3772624469104495E-2</v>
      </c>
      <c r="BG43" s="14">
        <v>9.0149681001580495E-2</v>
      </c>
      <c r="BH43" s="14">
        <v>8.3448578068239104E-2</v>
      </c>
      <c r="BI43" s="14">
        <v>0.13765039874872101</v>
      </c>
      <c r="BJ43" s="14">
        <v>8.4947991633296499E-2</v>
      </c>
      <c r="BK43" s="14">
        <v>0.11254714660328501</v>
      </c>
      <c r="BL43" s="14">
        <v>0.102765957987746</v>
      </c>
      <c r="BM43" s="14">
        <v>7.4440286679706397E-2</v>
      </c>
      <c r="BN43" s="14">
        <v>0.101499493460959</v>
      </c>
      <c r="BO43" s="14">
        <v>8.4785817706020297E-2</v>
      </c>
      <c r="BP43" s="14">
        <v>6.3986288599415797E-2</v>
      </c>
      <c r="BQ43" s="14">
        <v>6.5047326469041794E-2</v>
      </c>
      <c r="BR43" s="14">
        <v>5.2914327678361697E-2</v>
      </c>
      <c r="BS43" s="14">
        <v>0.107149294161828</v>
      </c>
      <c r="BT43" s="14">
        <v>0.112899607459718</v>
      </c>
      <c r="BU43" s="14"/>
      <c r="BV43" s="14">
        <v>4.4487143345212303E-2</v>
      </c>
      <c r="BW43" s="14">
        <v>5.34752094078993E-2</v>
      </c>
      <c r="BX43" s="14"/>
      <c r="BY43" s="14">
        <v>0.116664775650967</v>
      </c>
      <c r="BZ43" s="14"/>
      <c r="CA43" s="14">
        <v>0.112220633618949</v>
      </c>
      <c r="CB43" s="14">
        <v>5.9090325854537003E-2</v>
      </c>
      <c r="CC43" s="14">
        <v>9.1184960289623307E-2</v>
      </c>
      <c r="CD43" s="14">
        <v>9.0232916689078194E-2</v>
      </c>
      <c r="CE43" s="14">
        <v>0.20244611468796</v>
      </c>
    </row>
    <row r="44" spans="2:83" x14ac:dyDescent="0.3">
      <c r="B44" t="s">
        <v>105</v>
      </c>
      <c r="C44" s="14">
        <v>0.20383068841975199</v>
      </c>
      <c r="D44" s="14">
        <v>0.235101958202901</v>
      </c>
      <c r="E44" s="14">
        <v>0.17369576803109199</v>
      </c>
      <c r="F44" s="14"/>
      <c r="G44" s="14">
        <v>0.16904792794340201</v>
      </c>
      <c r="H44" s="14">
        <v>0.223510747222052</v>
      </c>
      <c r="I44" s="14">
        <v>0.22798000530524401</v>
      </c>
      <c r="J44" s="14">
        <v>0.212663558480924</v>
      </c>
      <c r="K44" s="14">
        <v>0.19130545759047399</v>
      </c>
      <c r="L44" s="14">
        <v>0.19248924928320699</v>
      </c>
      <c r="M44" s="14"/>
      <c r="N44" s="14">
        <v>0.207247540097142</v>
      </c>
      <c r="O44" s="14">
        <v>0.203585410726564</v>
      </c>
      <c r="P44" s="14">
        <v>0.20336037605217</v>
      </c>
      <c r="Q44" s="14">
        <v>0.19713000626267499</v>
      </c>
      <c r="R44" s="14"/>
      <c r="S44" s="14">
        <v>0.213447590161888</v>
      </c>
      <c r="T44" s="14">
        <v>0.20069039598163299</v>
      </c>
      <c r="U44" s="14">
        <v>0.19455591084281701</v>
      </c>
      <c r="V44" s="14">
        <v>0.20045002952179899</v>
      </c>
      <c r="W44" s="14">
        <v>0.22820007803702</v>
      </c>
      <c r="X44" s="14">
        <v>0.24105728507265001</v>
      </c>
      <c r="Y44" s="14">
        <v>0.22681428757594399</v>
      </c>
      <c r="Z44" s="14">
        <v>0.28470611640070698</v>
      </c>
      <c r="AA44" s="14">
        <v>0.17764478341885401</v>
      </c>
      <c r="AB44" s="14">
        <v>0.16633544715415899</v>
      </c>
      <c r="AC44" s="14">
        <v>0.18988092193926001</v>
      </c>
      <c r="AD44" s="14">
        <v>0.10213635556669801</v>
      </c>
      <c r="AE44" s="14"/>
      <c r="AF44" s="14">
        <v>0.29306168633012802</v>
      </c>
      <c r="AG44" s="14">
        <v>0.17834301876382999</v>
      </c>
      <c r="AH44" s="14">
        <v>0.122122515290991</v>
      </c>
      <c r="AI44" s="14">
        <v>0.25213030289730298</v>
      </c>
      <c r="AJ44" s="14">
        <v>0.19233436658709399</v>
      </c>
      <c r="AK44" s="14"/>
      <c r="AL44" s="14">
        <v>0.26102425827925002</v>
      </c>
      <c r="AM44" s="14">
        <v>0.18247914506235799</v>
      </c>
      <c r="AN44" s="14">
        <v>0.110486024267829</v>
      </c>
      <c r="AO44" s="14">
        <v>0.419184981772386</v>
      </c>
      <c r="AP44" s="14">
        <v>6.6820804901044098E-2</v>
      </c>
      <c r="AQ44" s="14"/>
      <c r="AR44" s="14">
        <v>0.16323193354137999</v>
      </c>
      <c r="AS44" s="14">
        <v>0.208212294295159</v>
      </c>
      <c r="AT44" s="14">
        <v>0.136596006977694</v>
      </c>
      <c r="AU44" s="14">
        <v>0.46022896692724002</v>
      </c>
      <c r="AV44" s="14">
        <v>6.0388254144435202E-2</v>
      </c>
      <c r="AW44" s="14">
        <v>0.10712484959390001</v>
      </c>
      <c r="AX44" s="14"/>
      <c r="AY44" s="14">
        <v>0.22562199482248699</v>
      </c>
      <c r="AZ44" s="14">
        <v>0.18863763442040701</v>
      </c>
      <c r="BA44" s="14">
        <v>0.20438989593069501</v>
      </c>
      <c r="BB44" s="14">
        <v>0.20188964912538299</v>
      </c>
      <c r="BC44" s="14">
        <v>0.266695921267879</v>
      </c>
      <c r="BD44" s="14"/>
      <c r="BE44" s="14">
        <v>6.7794701126496104E-2</v>
      </c>
      <c r="BF44" s="14">
        <v>0.16858041795377399</v>
      </c>
      <c r="BG44" s="14">
        <v>0.20531523804108301</v>
      </c>
      <c r="BH44" s="14">
        <v>0.23829553086549901</v>
      </c>
      <c r="BI44" s="14">
        <v>0.16663984346382199</v>
      </c>
      <c r="BJ44" s="14">
        <v>0.201839313458897</v>
      </c>
      <c r="BK44" s="14">
        <v>0.17928801778741801</v>
      </c>
      <c r="BL44" s="14">
        <v>0.21321055774265099</v>
      </c>
      <c r="BM44" s="14">
        <v>0.19185005927474699</v>
      </c>
      <c r="BN44" s="14">
        <v>0.151642834707061</v>
      </c>
      <c r="BO44" s="14">
        <v>0.23298307777590599</v>
      </c>
      <c r="BP44" s="14">
        <v>0.231116787155907</v>
      </c>
      <c r="BQ44" s="14">
        <v>0.28792428572461198</v>
      </c>
      <c r="BR44" s="14">
        <v>0.219729249641583</v>
      </c>
      <c r="BS44" s="14">
        <v>0.11859700806991599</v>
      </c>
      <c r="BT44" s="14">
        <v>0.29381963666629601</v>
      </c>
      <c r="BU44" s="14"/>
      <c r="BV44" s="14">
        <v>0.162535622727698</v>
      </c>
      <c r="BW44" s="14">
        <v>0.212100062412344</v>
      </c>
      <c r="BX44" s="14"/>
      <c r="BY44" s="14">
        <v>0.38841888832986898</v>
      </c>
      <c r="BZ44" s="14"/>
      <c r="CA44" s="14">
        <v>0.19754494904605599</v>
      </c>
      <c r="CB44" s="14">
        <v>0.165701164250349</v>
      </c>
      <c r="CC44" s="14">
        <v>0.20412510347494101</v>
      </c>
      <c r="CD44" s="14">
        <v>0.322776461797599</v>
      </c>
      <c r="CE44" s="14">
        <v>0.32891101260665101</v>
      </c>
    </row>
    <row r="45" spans="2:83" x14ac:dyDescent="0.3">
      <c r="B45" t="s">
        <v>106</v>
      </c>
      <c r="C45" s="14">
        <v>0.22543463690528801</v>
      </c>
      <c r="D45" s="14">
        <v>0.21646119188976001</v>
      </c>
      <c r="E45" s="14">
        <v>0.233609636750405</v>
      </c>
      <c r="F45" s="14"/>
      <c r="G45" s="14">
        <v>0.24331835733115301</v>
      </c>
      <c r="H45" s="14">
        <v>0.28509597508271201</v>
      </c>
      <c r="I45" s="14">
        <v>0.25097365421075402</v>
      </c>
      <c r="J45" s="14">
        <v>0.19280393977750199</v>
      </c>
      <c r="K45" s="14">
        <v>0.17061639716153201</v>
      </c>
      <c r="L45" s="14">
        <v>0.20771670386167199</v>
      </c>
      <c r="M45" s="14"/>
      <c r="N45" s="14">
        <v>0.22897944696650399</v>
      </c>
      <c r="O45" s="14">
        <v>0.20305149991497601</v>
      </c>
      <c r="P45" s="14">
        <v>0.24885799093434</v>
      </c>
      <c r="Q45" s="14">
        <v>0.22338327053321</v>
      </c>
      <c r="R45" s="14"/>
      <c r="S45" s="14">
        <v>0.25024656012492802</v>
      </c>
      <c r="T45" s="14">
        <v>0.226962281572721</v>
      </c>
      <c r="U45" s="14">
        <v>0.22299202640667901</v>
      </c>
      <c r="V45" s="14">
        <v>0.23150044891107899</v>
      </c>
      <c r="W45" s="14">
        <v>0.21518502829872799</v>
      </c>
      <c r="X45" s="14">
        <v>0.25056469777833101</v>
      </c>
      <c r="Y45" s="14">
        <v>0.22917299999152399</v>
      </c>
      <c r="Z45" s="14">
        <v>0.19931206684056299</v>
      </c>
      <c r="AA45" s="14">
        <v>0.21324341306542599</v>
      </c>
      <c r="AB45" s="14">
        <v>0.21928548168646</v>
      </c>
      <c r="AC45" s="14">
        <v>0.15591089340828199</v>
      </c>
      <c r="AD45" s="14">
        <v>0.24346228299977199</v>
      </c>
      <c r="AE45" s="14"/>
      <c r="AF45" s="14">
        <v>0.27080554935082302</v>
      </c>
      <c r="AG45" s="14">
        <v>0.18191033828823699</v>
      </c>
      <c r="AH45" s="14">
        <v>0.13398558452093201</v>
      </c>
      <c r="AI45" s="14">
        <v>0.22430348921604201</v>
      </c>
      <c r="AJ45" s="14">
        <v>0.32480396799797001</v>
      </c>
      <c r="AK45" s="14"/>
      <c r="AL45" s="14">
        <v>0.280008439630827</v>
      </c>
      <c r="AM45" s="14">
        <v>0.22687923787478601</v>
      </c>
      <c r="AN45" s="14">
        <v>0.17632027823141999</v>
      </c>
      <c r="AO45" s="14">
        <v>0.12299004060277</v>
      </c>
      <c r="AP45" s="14">
        <v>0.202389789010225</v>
      </c>
      <c r="AQ45" s="14"/>
      <c r="AR45" s="14">
        <v>0.20599695467363999</v>
      </c>
      <c r="AS45" s="14">
        <v>0.33274753692486803</v>
      </c>
      <c r="AT45" s="14">
        <v>0.128521955257142</v>
      </c>
      <c r="AU45" s="14">
        <v>0.140414771678495</v>
      </c>
      <c r="AV45" s="14">
        <v>0.17879731875058899</v>
      </c>
      <c r="AW45" s="14">
        <v>0.32131029349770701</v>
      </c>
      <c r="AX45" s="14"/>
      <c r="AY45" s="14">
        <v>0.220753419149778</v>
      </c>
      <c r="AZ45" s="14">
        <v>0.18416244005396601</v>
      </c>
      <c r="BA45" s="14">
        <v>0.25095912338957099</v>
      </c>
      <c r="BB45" s="14">
        <v>0.21802611434003299</v>
      </c>
      <c r="BC45" s="14">
        <v>0.217392437187717</v>
      </c>
      <c r="BD45" s="14"/>
      <c r="BE45" s="14">
        <v>0.30609482303439101</v>
      </c>
      <c r="BF45" s="14">
        <v>0.22832685451144499</v>
      </c>
      <c r="BG45" s="14">
        <v>0.21316936025415201</v>
      </c>
      <c r="BH45" s="14">
        <v>0.22874851353381501</v>
      </c>
      <c r="BI45" s="14">
        <v>0.23836530076228099</v>
      </c>
      <c r="BJ45" s="14">
        <v>0.196253567705474</v>
      </c>
      <c r="BK45" s="14">
        <v>0.24251537394185799</v>
      </c>
      <c r="BL45" s="14">
        <v>0.19524759636886799</v>
      </c>
      <c r="BM45" s="14">
        <v>0.19102858069439099</v>
      </c>
      <c r="BN45" s="14">
        <v>0.18747581009528</v>
      </c>
      <c r="BO45" s="14">
        <v>0.20605450983843601</v>
      </c>
      <c r="BP45" s="14">
        <v>0.25927702280443898</v>
      </c>
      <c r="BQ45" s="14">
        <v>0.15836670585670901</v>
      </c>
      <c r="BR45" s="14">
        <v>0.282824190211383</v>
      </c>
      <c r="BS45" s="14">
        <v>0.27526745542235698</v>
      </c>
      <c r="BT45" s="14">
        <v>0.26883395076308803</v>
      </c>
      <c r="BU45" s="14"/>
      <c r="BV45" s="14">
        <v>0.203579570465964</v>
      </c>
      <c r="BW45" s="14">
        <v>0.26148483617471502</v>
      </c>
      <c r="BX45" s="14"/>
      <c r="BY45" s="14">
        <v>0.34255638477218903</v>
      </c>
      <c r="BZ45" s="14"/>
      <c r="CA45" s="14">
        <v>0.20892765917644901</v>
      </c>
      <c r="CB45" s="14">
        <v>0.19564583843048899</v>
      </c>
      <c r="CC45" s="14">
        <v>0.234243203658385</v>
      </c>
      <c r="CD45" s="14">
        <v>0.28464091717252299</v>
      </c>
      <c r="CE45" s="14">
        <v>0.33310693296041199</v>
      </c>
    </row>
    <row r="46" spans="2:83" x14ac:dyDescent="0.3">
      <c r="B46" t="s">
        <v>107</v>
      </c>
      <c r="C46" s="14">
        <v>0.13115596392412299</v>
      </c>
      <c r="D46" s="14">
        <v>0.117837113986627</v>
      </c>
      <c r="E46" s="14">
        <v>0.144418220906534</v>
      </c>
      <c r="F46" s="14"/>
      <c r="G46" s="14">
        <v>0.147445751278381</v>
      </c>
      <c r="H46" s="14">
        <v>0.11445992145492299</v>
      </c>
      <c r="I46" s="14">
        <v>0.14479518644759001</v>
      </c>
      <c r="J46" s="14">
        <v>9.6773466841292996E-2</v>
      </c>
      <c r="K46" s="14">
        <v>0.15578476572073399</v>
      </c>
      <c r="L46" s="14">
        <v>0.134295211907828</v>
      </c>
      <c r="M46" s="14"/>
      <c r="N46" s="14">
        <v>0.11810832410312699</v>
      </c>
      <c r="O46" s="14">
        <v>0.13655186422337501</v>
      </c>
      <c r="P46" s="14">
        <v>0.148263794788666</v>
      </c>
      <c r="Q46" s="14">
        <v>0.12561109572919199</v>
      </c>
      <c r="R46" s="14"/>
      <c r="S46" s="14">
        <v>0.132059075669611</v>
      </c>
      <c r="T46" s="14">
        <v>0.15456973602940999</v>
      </c>
      <c r="U46" s="14">
        <v>0.138427391608618</v>
      </c>
      <c r="V46" s="14">
        <v>0.131297695261401</v>
      </c>
      <c r="W46" s="14">
        <v>8.9981819401866406E-2</v>
      </c>
      <c r="X46" s="14">
        <v>7.4358973506229706E-2</v>
      </c>
      <c r="Y46" s="14">
        <v>0.13382510783353699</v>
      </c>
      <c r="Z46" s="14">
        <v>0.157663925329248</v>
      </c>
      <c r="AA46" s="14">
        <v>0.142964933050439</v>
      </c>
      <c r="AB46" s="14">
        <v>0.12724869419400001</v>
      </c>
      <c r="AC46" s="14">
        <v>0.16413463932135899</v>
      </c>
      <c r="AD46" s="14">
        <v>0.14286153749536101</v>
      </c>
      <c r="AE46" s="14"/>
      <c r="AF46" s="14">
        <v>0.12854154528070499</v>
      </c>
      <c r="AG46" s="14">
        <v>0.135448076095878</v>
      </c>
      <c r="AH46" s="14">
        <v>0.14893962240317499</v>
      </c>
      <c r="AI46" s="14">
        <v>2.9313462293832901E-2</v>
      </c>
      <c r="AJ46" s="14">
        <v>0.122545504934624</v>
      </c>
      <c r="AK46" s="14"/>
      <c r="AL46" s="14">
        <v>0.15033939443970401</v>
      </c>
      <c r="AM46" s="14">
        <v>0.13108223079731199</v>
      </c>
      <c r="AN46" s="14">
        <v>0.14981395605700501</v>
      </c>
      <c r="AO46" s="14">
        <v>2.3275726073083199E-2</v>
      </c>
      <c r="AP46" s="14">
        <v>0.118740023499214</v>
      </c>
      <c r="AQ46" s="14"/>
      <c r="AR46" s="14">
        <v>0.119737061454374</v>
      </c>
      <c r="AS46" s="14">
        <v>0.15073780185253099</v>
      </c>
      <c r="AT46" s="14">
        <v>0.17726857489400399</v>
      </c>
      <c r="AU46" s="14">
        <v>2.6081348680000501E-2</v>
      </c>
      <c r="AV46" s="14">
        <v>0.16724675925788099</v>
      </c>
      <c r="AW46" s="14">
        <v>0.19199276272104299</v>
      </c>
      <c r="AX46" s="14"/>
      <c r="AY46" s="14">
        <v>0.14070368798882099</v>
      </c>
      <c r="AZ46" s="14">
        <v>0.15407461847698101</v>
      </c>
      <c r="BA46" s="14">
        <v>0.10153177357705299</v>
      </c>
      <c r="BB46" s="14">
        <v>0.12239415355387601</v>
      </c>
      <c r="BC46" s="14">
        <v>0.19511513480166501</v>
      </c>
      <c r="BD46" s="14"/>
      <c r="BE46" s="14">
        <v>0</v>
      </c>
      <c r="BF46" s="14">
        <v>0.13314902577846</v>
      </c>
      <c r="BG46" s="14">
        <v>0.12341756741721201</v>
      </c>
      <c r="BH46" s="14">
        <v>0.16508147471870299</v>
      </c>
      <c r="BI46" s="14">
        <v>0.13476207802435</v>
      </c>
      <c r="BJ46" s="14">
        <v>0.11861635639302701</v>
      </c>
      <c r="BK46" s="14">
        <v>0.130008330563022</v>
      </c>
      <c r="BL46" s="14">
        <v>0.13676052709594499</v>
      </c>
      <c r="BM46" s="14">
        <v>0.21685515208063799</v>
      </c>
      <c r="BN46" s="14">
        <v>0.180264076789905</v>
      </c>
      <c r="BO46" s="14">
        <v>0.154490477570736</v>
      </c>
      <c r="BP46" s="14">
        <v>0.105054083708358</v>
      </c>
      <c r="BQ46" s="14">
        <v>0.14397679366584301</v>
      </c>
      <c r="BR46" s="14">
        <v>0.108981966381335</v>
      </c>
      <c r="BS46" s="14">
        <v>8.4261111060629001E-2</v>
      </c>
      <c r="BT46" s="14">
        <v>4.62347562994537E-2</v>
      </c>
      <c r="BU46" s="14"/>
      <c r="BV46" s="14">
        <v>0.118353997713515</v>
      </c>
      <c r="BW46" s="14">
        <v>0.14998671185436699</v>
      </c>
      <c r="BX46" s="14"/>
      <c r="BY46" s="14">
        <v>8.10274225839544E-2</v>
      </c>
      <c r="BZ46" s="14"/>
      <c r="CA46" s="14">
        <v>0.13747707138430501</v>
      </c>
      <c r="CB46" s="14">
        <v>0.143079964948468</v>
      </c>
      <c r="CC46" s="14">
        <v>0.134846661175057</v>
      </c>
      <c r="CD46" s="14">
        <v>8.1834297135632506E-2</v>
      </c>
      <c r="CE46" s="14">
        <v>2.50384409600653E-2</v>
      </c>
    </row>
    <row r="47" spans="2:83" x14ac:dyDescent="0.3">
      <c r="B47" t="s">
        <v>108</v>
      </c>
      <c r="C47" s="14">
        <v>0.30954710258789597</v>
      </c>
      <c r="D47" s="14">
        <v>0.29393417212996598</v>
      </c>
      <c r="E47" s="14">
        <v>0.32446747628455302</v>
      </c>
      <c r="F47" s="14"/>
      <c r="G47" s="14">
        <v>0.26489540599013001</v>
      </c>
      <c r="H47" s="14">
        <v>0.25935769240540302</v>
      </c>
      <c r="I47" s="14">
        <v>0.25985780503392097</v>
      </c>
      <c r="J47" s="14">
        <v>0.369566602151569</v>
      </c>
      <c r="K47" s="14">
        <v>0.376342114301285</v>
      </c>
      <c r="L47" s="14">
        <v>0.32649855334783101</v>
      </c>
      <c r="M47" s="14"/>
      <c r="N47" s="14">
        <v>0.32741687949371201</v>
      </c>
      <c r="O47" s="14">
        <v>0.371936628790766</v>
      </c>
      <c r="P47" s="14">
        <v>0.243357045924737</v>
      </c>
      <c r="Q47" s="14">
        <v>0.28637296239407201</v>
      </c>
      <c r="R47" s="14"/>
      <c r="S47" s="14">
        <v>0.272444311757369</v>
      </c>
      <c r="T47" s="14">
        <v>0.28280933008846298</v>
      </c>
      <c r="U47" s="14">
        <v>0.33360974290128997</v>
      </c>
      <c r="V47" s="14">
        <v>0.27758378029344699</v>
      </c>
      <c r="W47" s="14">
        <v>0.28158333704383098</v>
      </c>
      <c r="X47" s="14">
        <v>0.29523909216473199</v>
      </c>
      <c r="Y47" s="14">
        <v>0.27828139690461201</v>
      </c>
      <c r="Z47" s="14">
        <v>0.25822295010459301</v>
      </c>
      <c r="AA47" s="14">
        <v>0.32664086150050498</v>
      </c>
      <c r="AB47" s="14">
        <v>0.41531056077079698</v>
      </c>
      <c r="AC47" s="14">
        <v>0.37376758011560202</v>
      </c>
      <c r="AD47" s="14">
        <v>0.40271125151714898</v>
      </c>
      <c r="AE47" s="14"/>
      <c r="AF47" s="14">
        <v>0.15822451953613301</v>
      </c>
      <c r="AG47" s="14">
        <v>0.433605672538524</v>
      </c>
      <c r="AH47" s="14">
        <v>0.53948545613968901</v>
      </c>
      <c r="AI47" s="14">
        <v>2.67089233319362E-2</v>
      </c>
      <c r="AJ47" s="14">
        <v>0.207218452245821</v>
      </c>
      <c r="AK47" s="14"/>
      <c r="AL47" s="14">
        <v>0.19574154490196499</v>
      </c>
      <c r="AM47" s="14">
        <v>0.39371763988769498</v>
      </c>
      <c r="AN47" s="14">
        <v>0.52544368189740098</v>
      </c>
      <c r="AO47" s="14">
        <v>2.12755452172569E-2</v>
      </c>
      <c r="AP47" s="14">
        <v>0.54855612750925098</v>
      </c>
      <c r="AQ47" s="14"/>
      <c r="AR47" s="14">
        <v>0.45117242796434098</v>
      </c>
      <c r="AS47" s="14">
        <v>0.23036301169489301</v>
      </c>
      <c r="AT47" s="14">
        <v>0.51333697173555304</v>
      </c>
      <c r="AU47" s="14">
        <v>2.2636792647843299E-2</v>
      </c>
      <c r="AV47" s="14">
        <v>0.54462686887376599</v>
      </c>
      <c r="AW47" s="14">
        <v>0.24979632684598199</v>
      </c>
      <c r="AX47" s="14"/>
      <c r="AY47" s="14">
        <v>0.246314411526636</v>
      </c>
      <c r="AZ47" s="14">
        <v>0.32837742063689701</v>
      </c>
      <c r="BA47" s="14">
        <v>0.33601405226620001</v>
      </c>
      <c r="BB47" s="14">
        <v>0.36365363304954001</v>
      </c>
      <c r="BC47" s="14">
        <v>0.21986897815074999</v>
      </c>
      <c r="BD47" s="14"/>
      <c r="BE47" s="14">
        <v>0.27065610692233</v>
      </c>
      <c r="BF47" s="14">
        <v>0.26410398816437203</v>
      </c>
      <c r="BG47" s="14">
        <v>0.32091659952928497</v>
      </c>
      <c r="BH47" s="14">
        <v>0.25861130852561898</v>
      </c>
      <c r="BI47" s="14">
        <v>0.296429264281589</v>
      </c>
      <c r="BJ47" s="14">
        <v>0.35418578973502102</v>
      </c>
      <c r="BK47" s="14">
        <v>0.28439561081503001</v>
      </c>
      <c r="BL47" s="14">
        <v>0.34580759383324999</v>
      </c>
      <c r="BM47" s="14">
        <v>0.316599844008424</v>
      </c>
      <c r="BN47" s="14">
        <v>0.369807493640677</v>
      </c>
      <c r="BO47" s="14">
        <v>0.29274566786550799</v>
      </c>
      <c r="BP47" s="14">
        <v>0.33111348690327402</v>
      </c>
      <c r="BQ47" s="14">
        <v>0.296399326642936</v>
      </c>
      <c r="BR47" s="14">
        <v>0.28309924186770302</v>
      </c>
      <c r="BS47" s="14">
        <v>0.35576996524523502</v>
      </c>
      <c r="BT47" s="14">
        <v>0.25833930440938202</v>
      </c>
      <c r="BU47" s="14"/>
      <c r="BV47" s="14">
        <v>0.45584653876854297</v>
      </c>
      <c r="BW47" s="14">
        <v>0.30144131337354901</v>
      </c>
      <c r="BX47" s="14"/>
      <c r="BY47" s="14">
        <v>4.5872064001765203E-2</v>
      </c>
      <c r="BZ47" s="14"/>
      <c r="CA47" s="14">
        <v>0.31419126805951803</v>
      </c>
      <c r="CB47" s="14">
        <v>0.39930690486597897</v>
      </c>
      <c r="CC47" s="14">
        <v>0.29859283627435701</v>
      </c>
      <c r="CD47" s="14">
        <v>0.17672728015998601</v>
      </c>
      <c r="CE47" s="14">
        <v>9.3933349091829293E-2</v>
      </c>
    </row>
    <row r="48" spans="2:83" x14ac:dyDescent="0.3">
      <c r="B48" t="s">
        <v>109</v>
      </c>
      <c r="C48" s="14">
        <v>1.43429673718635E-2</v>
      </c>
      <c r="D48" s="14">
        <v>9.60556253462015E-3</v>
      </c>
      <c r="E48" s="14">
        <v>1.89968931661888E-2</v>
      </c>
      <c r="F48" s="14"/>
      <c r="G48" s="14">
        <v>4.4275655780851797E-2</v>
      </c>
      <c r="H48" s="14">
        <v>1.41485901303157E-2</v>
      </c>
      <c r="I48" s="14">
        <v>2.2978379097534599E-2</v>
      </c>
      <c r="J48" s="14">
        <v>5.7701473070796896E-3</v>
      </c>
      <c r="K48" s="14">
        <v>3.15409545869857E-3</v>
      </c>
      <c r="L48" s="14">
        <v>2.2043737376140401E-3</v>
      </c>
      <c r="M48" s="14"/>
      <c r="N48" s="14">
        <v>1.8232252562119501E-2</v>
      </c>
      <c r="O48" s="14">
        <v>1.1799941604815701E-2</v>
      </c>
      <c r="P48" s="14">
        <v>1.8050531892191201E-2</v>
      </c>
      <c r="Q48" s="14">
        <v>9.8469355634856707E-3</v>
      </c>
      <c r="R48" s="14"/>
      <c r="S48" s="14">
        <v>1.38352889001225E-2</v>
      </c>
      <c r="T48" s="14">
        <v>1.48497517301682E-2</v>
      </c>
      <c r="U48" s="14">
        <v>0</v>
      </c>
      <c r="V48" s="14">
        <v>6.6036879473849999E-3</v>
      </c>
      <c r="W48" s="14">
        <v>2.8442331997185599E-2</v>
      </c>
      <c r="X48" s="14">
        <v>3.3231707383652699E-2</v>
      </c>
      <c r="Y48" s="14">
        <v>1.20227846138613E-2</v>
      </c>
      <c r="Z48" s="14">
        <v>0</v>
      </c>
      <c r="AA48" s="14">
        <v>1.32922423038667E-2</v>
      </c>
      <c r="AB48" s="14">
        <v>1.12243366808414E-2</v>
      </c>
      <c r="AC48" s="14">
        <v>1.8723722334864801E-2</v>
      </c>
      <c r="AD48" s="14">
        <v>1.7565405865406201E-2</v>
      </c>
      <c r="AE48" s="14"/>
      <c r="AF48" s="14">
        <v>4.4704459338244301E-3</v>
      </c>
      <c r="AG48" s="14">
        <v>9.7569353643464397E-3</v>
      </c>
      <c r="AH48" s="14">
        <v>2.05528091678111E-2</v>
      </c>
      <c r="AI48" s="14">
        <v>0</v>
      </c>
      <c r="AJ48" s="14">
        <v>3.8930574561562598E-2</v>
      </c>
      <c r="AK48" s="14"/>
      <c r="AL48" s="14">
        <v>2.6343163899808101E-3</v>
      </c>
      <c r="AM48" s="14">
        <v>8.4168848604065996E-3</v>
      </c>
      <c r="AN48" s="14">
        <v>1.87792088651762E-2</v>
      </c>
      <c r="AO48" s="14">
        <v>3.6244638445017698E-3</v>
      </c>
      <c r="AP48" s="14">
        <v>8.2558155143186603E-3</v>
      </c>
      <c r="AQ48" s="14"/>
      <c r="AR48" s="14">
        <v>9.8451972357291497E-3</v>
      </c>
      <c r="AS48" s="14">
        <v>2.8838430280086198E-3</v>
      </c>
      <c r="AT48" s="14">
        <v>1.9979309196979999E-2</v>
      </c>
      <c r="AU48" s="14">
        <v>2.0669741112397701E-3</v>
      </c>
      <c r="AV48" s="14">
        <v>1.00027373486782E-2</v>
      </c>
      <c r="AW48" s="14">
        <v>3.7023981943790397E-2</v>
      </c>
      <c r="AX48" s="14"/>
      <c r="AY48" s="14">
        <v>1.4206388233058699E-2</v>
      </c>
      <c r="AZ48" s="14">
        <v>1.02901006113793E-2</v>
      </c>
      <c r="BA48" s="14">
        <v>1.5810286945966999E-2</v>
      </c>
      <c r="BB48" s="14">
        <v>1.9222722807491401E-2</v>
      </c>
      <c r="BC48" s="14">
        <v>0</v>
      </c>
      <c r="BD48" s="14"/>
      <c r="BE48" s="14">
        <v>6.3827843749476906E-2</v>
      </c>
      <c r="BF48" s="14">
        <v>8.5396229619379094E-2</v>
      </c>
      <c r="BG48" s="14">
        <v>6.8987105524798698E-3</v>
      </c>
      <c r="BH48" s="14">
        <v>1.7881610783608899E-2</v>
      </c>
      <c r="BI48" s="14">
        <v>0</v>
      </c>
      <c r="BJ48" s="14">
        <v>2.27833115694554E-2</v>
      </c>
      <c r="BK48" s="14">
        <v>2.64415883902459E-2</v>
      </c>
      <c r="BL48" s="14">
        <v>0</v>
      </c>
      <c r="BM48" s="14">
        <v>9.2260772620939898E-3</v>
      </c>
      <c r="BN48" s="14">
        <v>0</v>
      </c>
      <c r="BO48" s="14">
        <v>5.9653857348371097E-3</v>
      </c>
      <c r="BP48" s="14">
        <v>9.4523308286072506E-3</v>
      </c>
      <c r="BQ48" s="14">
        <v>3.0166293053517101E-2</v>
      </c>
      <c r="BR48" s="14">
        <v>0</v>
      </c>
      <c r="BS48" s="14">
        <v>1.9876862101775701E-2</v>
      </c>
      <c r="BT48" s="14">
        <v>1.4279201512614701E-2</v>
      </c>
      <c r="BU48" s="14"/>
      <c r="BV48" s="14">
        <v>8.8436422478974097E-3</v>
      </c>
      <c r="BW48" s="14">
        <v>7.78304771312433E-3</v>
      </c>
      <c r="BX48" s="14"/>
      <c r="BY48" s="14">
        <v>1.4102179270929899E-2</v>
      </c>
      <c r="BZ48" s="14"/>
      <c r="CA48" s="14">
        <v>1.2200436153697401E-2</v>
      </c>
      <c r="CB48" s="14">
        <v>1.4783874193940401E-2</v>
      </c>
      <c r="CC48" s="14">
        <v>1.4884375701988899E-2</v>
      </c>
      <c r="CD48" s="14">
        <v>1.2324629833605201E-2</v>
      </c>
      <c r="CE48" s="14">
        <v>1.6564149693081901E-2</v>
      </c>
    </row>
    <row r="49" spans="2:83" x14ac:dyDescent="0.3">
      <c r="B49" t="s">
        <v>110</v>
      </c>
      <c r="C49" s="14">
        <v>2.2660060860929601E-2</v>
      </c>
      <c r="D49" s="14">
        <v>6.00842445864486E-3</v>
      </c>
      <c r="E49" s="14">
        <v>3.8963853872204801E-2</v>
      </c>
      <c r="F49" s="14"/>
      <c r="G49" s="14">
        <v>4.72261783347733E-2</v>
      </c>
      <c r="H49" s="14">
        <v>3.4457407368839198E-2</v>
      </c>
      <c r="I49" s="14">
        <v>1.6054944245122601E-2</v>
      </c>
      <c r="J49" s="14">
        <v>1.9080015024479601E-2</v>
      </c>
      <c r="K49" s="14">
        <v>1.71115602994809E-2</v>
      </c>
      <c r="L49" s="14">
        <v>8.7921639065069793E-3</v>
      </c>
      <c r="M49" s="14"/>
      <c r="N49" s="14">
        <v>2.0948627998641601E-2</v>
      </c>
      <c r="O49" s="14">
        <v>1.6879956913172699E-2</v>
      </c>
      <c r="P49" s="14">
        <v>1.7103408228099599E-2</v>
      </c>
      <c r="Q49" s="14">
        <v>3.3908621899077701E-2</v>
      </c>
      <c r="R49" s="14"/>
      <c r="S49" s="14">
        <v>4.4474395364260899E-2</v>
      </c>
      <c r="T49" s="14">
        <v>2.0162253298626299E-2</v>
      </c>
      <c r="U49" s="14">
        <v>1.9523587410650599E-2</v>
      </c>
      <c r="V49" s="14">
        <v>5.7481943666153196E-3</v>
      </c>
      <c r="W49" s="14">
        <v>4.5177090684032799E-2</v>
      </c>
      <c r="X49" s="14">
        <v>2.3555181140757098E-2</v>
      </c>
      <c r="Y49" s="14">
        <v>1.23119170903499E-2</v>
      </c>
      <c r="Z49" s="14">
        <v>0</v>
      </c>
      <c r="AA49" s="14">
        <v>2.6849866166074699E-2</v>
      </c>
      <c r="AB49" s="14">
        <v>1.7699123238204301E-2</v>
      </c>
      <c r="AC49" s="14">
        <v>0</v>
      </c>
      <c r="AD49" s="14">
        <v>3.0733014479192598E-2</v>
      </c>
      <c r="AE49" s="14"/>
      <c r="AF49" s="14">
        <v>4.2703293004133797E-3</v>
      </c>
      <c r="AG49" s="14">
        <v>9.7105369424441996E-3</v>
      </c>
      <c r="AH49" s="14">
        <v>7.8351026417272894E-3</v>
      </c>
      <c r="AI49" s="14">
        <v>0</v>
      </c>
      <c r="AJ49" s="14">
        <v>5.9818212241994899E-2</v>
      </c>
      <c r="AK49" s="14"/>
      <c r="AL49" s="14">
        <v>4.5562279612035199E-3</v>
      </c>
      <c r="AM49" s="14">
        <v>9.3211394838169006E-3</v>
      </c>
      <c r="AN49" s="14">
        <v>7.2189134913593998E-3</v>
      </c>
      <c r="AO49" s="14">
        <v>4.4517686485182296E-3</v>
      </c>
      <c r="AP49" s="14">
        <v>2.0075234014666099E-2</v>
      </c>
      <c r="AQ49" s="14"/>
      <c r="AR49" s="14">
        <v>7.7051821662839004E-3</v>
      </c>
      <c r="AS49" s="14">
        <v>5.4692401056959401E-3</v>
      </c>
      <c r="AT49" s="14">
        <v>1.0270145103199201E-2</v>
      </c>
      <c r="AU49" s="14">
        <v>7.3589084549355302E-3</v>
      </c>
      <c r="AV49" s="14">
        <v>1.45349290136696E-2</v>
      </c>
      <c r="AW49" s="14">
        <v>8.7724943538052297E-2</v>
      </c>
      <c r="AX49" s="14"/>
      <c r="AY49" s="14">
        <v>7.6976840883985599E-3</v>
      </c>
      <c r="AZ49" s="14">
        <v>3.55842967522925E-2</v>
      </c>
      <c r="BA49" s="14">
        <v>3.00103301091816E-2</v>
      </c>
      <c r="BB49" s="14">
        <v>1.3235950609763099E-2</v>
      </c>
      <c r="BC49" s="14">
        <v>0</v>
      </c>
      <c r="BD49" s="14"/>
      <c r="BE49" s="14">
        <v>0.12946116559995499</v>
      </c>
      <c r="BF49" s="14">
        <v>3.6670859503466303E-2</v>
      </c>
      <c r="BG49" s="14">
        <v>4.0132843204207798E-2</v>
      </c>
      <c r="BH49" s="14">
        <v>7.9329835045150298E-3</v>
      </c>
      <c r="BI49" s="14">
        <v>2.6153114719237699E-2</v>
      </c>
      <c r="BJ49" s="14">
        <v>2.1373669504829201E-2</v>
      </c>
      <c r="BK49" s="14">
        <v>2.4803931899140801E-2</v>
      </c>
      <c r="BL49" s="14">
        <v>6.2077669715410698E-3</v>
      </c>
      <c r="BM49" s="14">
        <v>0</v>
      </c>
      <c r="BN49" s="14">
        <v>9.3102913061185403E-3</v>
      </c>
      <c r="BO49" s="14">
        <v>2.2975063508556499E-2</v>
      </c>
      <c r="BP49" s="14">
        <v>0</v>
      </c>
      <c r="BQ49" s="14">
        <v>1.8119268587341399E-2</v>
      </c>
      <c r="BR49" s="14">
        <v>5.2451024219634899E-2</v>
      </c>
      <c r="BS49" s="14">
        <v>3.9078303938260603E-2</v>
      </c>
      <c r="BT49" s="14">
        <v>5.5935428894478799E-3</v>
      </c>
      <c r="BU49" s="14"/>
      <c r="BV49" s="14">
        <v>6.3534847311703304E-3</v>
      </c>
      <c r="BW49" s="14">
        <v>1.37288190640015E-2</v>
      </c>
      <c r="BX49" s="14"/>
      <c r="BY49" s="14">
        <v>1.1358285390325001E-2</v>
      </c>
      <c r="BZ49" s="14"/>
      <c r="CA49" s="14">
        <v>1.7437982561025502E-2</v>
      </c>
      <c r="CB49" s="14">
        <v>2.2391927456238199E-2</v>
      </c>
      <c r="CC49" s="14">
        <v>2.2122859425648199E-2</v>
      </c>
      <c r="CD49" s="14">
        <v>3.1463497211575903E-2</v>
      </c>
      <c r="CE49" s="14">
        <v>0</v>
      </c>
    </row>
    <row r="50" spans="2:83" x14ac:dyDescent="0.3">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row>
    <row r="51" spans="2:83" x14ac:dyDescent="0.3">
      <c r="B51" s="6" t="s">
        <v>119</v>
      </c>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row>
    <row r="52" spans="2:83" x14ac:dyDescent="0.3">
      <c r="B52" s="24" t="s">
        <v>114</v>
      </c>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row>
    <row r="53" spans="2:83" x14ac:dyDescent="0.3">
      <c r="B53" t="s">
        <v>104</v>
      </c>
      <c r="C53" s="14">
        <v>4.5594925325010097E-2</v>
      </c>
      <c r="D53" s="14">
        <v>4.8787091841671203E-2</v>
      </c>
      <c r="E53" s="14">
        <v>4.2567361048239098E-2</v>
      </c>
      <c r="F53" s="14"/>
      <c r="G53" s="14">
        <v>6.1009223842599901E-2</v>
      </c>
      <c r="H53" s="14">
        <v>7.8632530038943702E-2</v>
      </c>
      <c r="I53" s="14">
        <v>3.5160927911285701E-2</v>
      </c>
      <c r="J53" s="14">
        <v>3.4093352544703803E-2</v>
      </c>
      <c r="K53" s="14">
        <v>3.05121488911206E-2</v>
      </c>
      <c r="L53" s="14">
        <v>3.6430197708851399E-2</v>
      </c>
      <c r="M53" s="14"/>
      <c r="N53" s="14">
        <v>6.5740245664276206E-2</v>
      </c>
      <c r="O53" s="14">
        <v>3.2333553457815398E-2</v>
      </c>
      <c r="P53" s="14">
        <v>4.1177032014935E-2</v>
      </c>
      <c r="Q53" s="14">
        <v>4.2529170876544099E-2</v>
      </c>
      <c r="R53" s="14"/>
      <c r="S53" s="14">
        <v>5.0493115403730401E-2</v>
      </c>
      <c r="T53" s="14">
        <v>5.0878812755982598E-2</v>
      </c>
      <c r="U53" s="14">
        <v>3.8224031152244403E-2</v>
      </c>
      <c r="V53" s="14">
        <v>6.7735381658904401E-2</v>
      </c>
      <c r="W53" s="14">
        <v>3.9339381568826402E-2</v>
      </c>
      <c r="X53" s="14">
        <v>6.7869092680771903E-2</v>
      </c>
      <c r="Y53" s="14">
        <v>4.0901976801877502E-2</v>
      </c>
      <c r="Z53" s="14">
        <v>3.2556074945348498E-2</v>
      </c>
      <c r="AA53" s="14">
        <v>2.2443255417559298E-2</v>
      </c>
      <c r="AB53" s="14">
        <v>4.9661922421825697E-2</v>
      </c>
      <c r="AC53" s="14">
        <v>3.1605515657473902E-2</v>
      </c>
      <c r="AD53" s="14">
        <v>2.64726331142945E-2</v>
      </c>
      <c r="AE53" s="14"/>
      <c r="AF53" s="14">
        <v>6.9734558824369103E-2</v>
      </c>
      <c r="AG53" s="14">
        <v>4.5756343092615399E-2</v>
      </c>
      <c r="AH53" s="14">
        <v>6.6235577536621001E-3</v>
      </c>
      <c r="AI53" s="14">
        <v>0</v>
      </c>
      <c r="AJ53" s="14">
        <v>3.2369739197858703E-2</v>
      </c>
      <c r="AK53" s="14"/>
      <c r="AL53" s="14">
        <v>0.10491503594497099</v>
      </c>
      <c r="AM53" s="14">
        <v>4.0172756393511901E-2</v>
      </c>
      <c r="AN53" s="14">
        <v>0</v>
      </c>
      <c r="AO53" s="14">
        <v>2.8088728579585599E-2</v>
      </c>
      <c r="AP53" s="14">
        <v>1.8464898742374E-2</v>
      </c>
      <c r="AQ53" s="14"/>
      <c r="AR53" s="14">
        <v>4.9684297593494797E-2</v>
      </c>
      <c r="AS53" s="14">
        <v>0.133050734236035</v>
      </c>
      <c r="AT53" s="14">
        <v>8.6821600359072507E-3</v>
      </c>
      <c r="AU53" s="14">
        <v>1.9671735390648801E-2</v>
      </c>
      <c r="AV53" s="14">
        <v>2.71094048348497E-2</v>
      </c>
      <c r="AW53" s="14">
        <v>7.3896058299372097E-3</v>
      </c>
      <c r="AX53" s="14"/>
      <c r="AY53" s="14">
        <v>3.4344041604874198E-2</v>
      </c>
      <c r="AZ53" s="14">
        <v>3.3548324791700002E-2</v>
      </c>
      <c r="BA53" s="14">
        <v>4.8015787597435002E-2</v>
      </c>
      <c r="BB53" s="14">
        <v>6.8880302962366705E-2</v>
      </c>
      <c r="BC53" s="14">
        <v>0.15350566433451601</v>
      </c>
      <c r="BD53" s="14"/>
      <c r="BE53" s="14">
        <v>9.7017793991071299E-2</v>
      </c>
      <c r="BF53" s="14">
        <v>0.100479274447785</v>
      </c>
      <c r="BG53" s="14">
        <v>1.48675436227746E-2</v>
      </c>
      <c r="BH53" s="14">
        <v>3.3397661654999203E-2</v>
      </c>
      <c r="BI53" s="14">
        <v>2.8675184175977701E-2</v>
      </c>
      <c r="BJ53" s="14">
        <v>5.5663375817799003E-2</v>
      </c>
      <c r="BK53" s="14">
        <v>5.2084419493494101E-3</v>
      </c>
      <c r="BL53" s="14">
        <v>4.24762906089639E-2</v>
      </c>
      <c r="BM53" s="14">
        <v>3.9062570208616303E-2</v>
      </c>
      <c r="BN53" s="14">
        <v>3.5424376717501302E-2</v>
      </c>
      <c r="BO53" s="14">
        <v>4.1908819904351198E-2</v>
      </c>
      <c r="BP53" s="14">
        <v>3.8421540763927002E-2</v>
      </c>
      <c r="BQ53" s="14">
        <v>3.7439239283618399E-2</v>
      </c>
      <c r="BR53" s="14">
        <v>0.10749696959683699</v>
      </c>
      <c r="BS53" s="14">
        <v>9.6063352899186202E-2</v>
      </c>
      <c r="BT53" s="14">
        <v>0.12293120319888701</v>
      </c>
      <c r="BU53" s="14"/>
      <c r="BV53" s="14">
        <v>4.9599340078327697E-2</v>
      </c>
      <c r="BW53" s="14">
        <v>2.6172017129144801E-2</v>
      </c>
      <c r="BX53" s="14"/>
      <c r="BY53" s="14">
        <v>8.6252720640170893E-2</v>
      </c>
      <c r="BZ53" s="14"/>
      <c r="CA53" s="14">
        <v>2.3979605641804399E-2</v>
      </c>
      <c r="CB53" s="14">
        <v>3.1772387778198401E-2</v>
      </c>
      <c r="CC53" s="14">
        <v>4.88379730725488E-2</v>
      </c>
      <c r="CD53" s="14">
        <v>9.3541511376528705E-2</v>
      </c>
      <c r="CE53" s="14">
        <v>0.29829626002624599</v>
      </c>
    </row>
    <row r="54" spans="2:83" x14ac:dyDescent="0.3">
      <c r="B54" t="s">
        <v>105</v>
      </c>
      <c r="C54" s="14">
        <v>0.15337442388004299</v>
      </c>
      <c r="D54" s="14">
        <v>0.17589503947146301</v>
      </c>
      <c r="E54" s="14">
        <v>0.13168507796005</v>
      </c>
      <c r="F54" s="14"/>
      <c r="G54" s="14">
        <v>0.12187465898680901</v>
      </c>
      <c r="H54" s="14">
        <v>0.17734896880241099</v>
      </c>
      <c r="I54" s="14">
        <v>0.15909377828497401</v>
      </c>
      <c r="J54" s="14">
        <v>0.10896161831845699</v>
      </c>
      <c r="K54" s="14">
        <v>0.11457776860802101</v>
      </c>
      <c r="L54" s="14">
        <v>0.212252964931336</v>
      </c>
      <c r="M54" s="14"/>
      <c r="N54" s="14">
        <v>0.18208354866551499</v>
      </c>
      <c r="O54" s="14">
        <v>0.13106093477311401</v>
      </c>
      <c r="P54" s="14">
        <v>0.158722990876765</v>
      </c>
      <c r="Q54" s="14">
        <v>0.13838088652973399</v>
      </c>
      <c r="R54" s="14"/>
      <c r="S54" s="14">
        <v>0.182910869650422</v>
      </c>
      <c r="T54" s="14">
        <v>0.15804686183512001</v>
      </c>
      <c r="U54" s="14">
        <v>0.182549050808122</v>
      </c>
      <c r="V54" s="14">
        <v>0.14216276043793</v>
      </c>
      <c r="W54" s="14">
        <v>0.15834719764742</v>
      </c>
      <c r="X54" s="14">
        <v>0.125309766844553</v>
      </c>
      <c r="Y54" s="14">
        <v>0.16741804868202401</v>
      </c>
      <c r="Z54" s="14">
        <v>0.13835975134426101</v>
      </c>
      <c r="AA54" s="14">
        <v>0.14658990729692001</v>
      </c>
      <c r="AB54" s="14">
        <v>0.110637961030531</v>
      </c>
      <c r="AC54" s="14">
        <v>0.17894932965090399</v>
      </c>
      <c r="AD54" s="14">
        <v>0.117620258434684</v>
      </c>
      <c r="AE54" s="14"/>
      <c r="AF54" s="14">
        <v>0.25635755657036402</v>
      </c>
      <c r="AG54" s="14">
        <v>0.120317797641767</v>
      </c>
      <c r="AH54" s="14">
        <v>0.170497867860568</v>
      </c>
      <c r="AI54" s="14">
        <v>0.10106341775141001</v>
      </c>
      <c r="AJ54" s="14">
        <v>6.3153449903013706E-2</v>
      </c>
      <c r="AK54" s="14"/>
      <c r="AL54" s="14">
        <v>0.30603989551942301</v>
      </c>
      <c r="AM54" s="14">
        <v>0.121639791492456</v>
      </c>
      <c r="AN54" s="14">
        <v>0.1450714653132</v>
      </c>
      <c r="AO54" s="14">
        <v>0.166354902688783</v>
      </c>
      <c r="AP54" s="14">
        <v>0.101565487606535</v>
      </c>
      <c r="AQ54" s="14"/>
      <c r="AR54" s="14">
        <v>0.12908630222546699</v>
      </c>
      <c r="AS54" s="14">
        <v>0.33305363578140201</v>
      </c>
      <c r="AT54" s="14">
        <v>0.14068546126169101</v>
      </c>
      <c r="AU54" s="14">
        <v>0.14538148140749799</v>
      </c>
      <c r="AV54" s="14">
        <v>9.3277221864000601E-2</v>
      </c>
      <c r="AW54" s="14">
        <v>8.3495626673420101E-2</v>
      </c>
      <c r="AX54" s="14"/>
      <c r="AY54" s="14">
        <v>0.16089668869927801</v>
      </c>
      <c r="AZ54" s="14">
        <v>0.1371188967876</v>
      </c>
      <c r="BA54" s="14">
        <v>0.149108704866391</v>
      </c>
      <c r="BB54" s="14">
        <v>0.17309919654509101</v>
      </c>
      <c r="BC54" s="14">
        <v>0.18007346859977799</v>
      </c>
      <c r="BD54" s="14"/>
      <c r="BE54" s="14">
        <v>0.20791231046566999</v>
      </c>
      <c r="BF54" s="14">
        <v>0.14163259898993799</v>
      </c>
      <c r="BG54" s="14">
        <v>0.114962305267211</v>
      </c>
      <c r="BH54" s="14">
        <v>0.14040470580627701</v>
      </c>
      <c r="BI54" s="14">
        <v>0.15140084241985999</v>
      </c>
      <c r="BJ54" s="14">
        <v>0.144785607856105</v>
      </c>
      <c r="BK54" s="14">
        <v>0.195479676695307</v>
      </c>
      <c r="BL54" s="14">
        <v>0.13159506642129701</v>
      </c>
      <c r="BM54" s="14">
        <v>0.17514643283853801</v>
      </c>
      <c r="BN54" s="14">
        <v>8.6767239432107499E-2</v>
      </c>
      <c r="BO54" s="14">
        <v>0.106296724430365</v>
      </c>
      <c r="BP54" s="14">
        <v>0.15564968106610799</v>
      </c>
      <c r="BQ54" s="14">
        <v>0.200352365002512</v>
      </c>
      <c r="BR54" s="14">
        <v>0.20832506366036599</v>
      </c>
      <c r="BS54" s="14">
        <v>0.20618109894643599</v>
      </c>
      <c r="BT54" s="14">
        <v>0.26363403834708599</v>
      </c>
      <c r="BU54" s="14"/>
      <c r="BV54" s="14">
        <v>0.122695237730093</v>
      </c>
      <c r="BW54" s="14">
        <v>0.12007220050989099</v>
      </c>
      <c r="BX54" s="14"/>
      <c r="BY54" s="14">
        <v>0.230394817143562</v>
      </c>
      <c r="BZ54" s="14"/>
      <c r="CA54" s="14">
        <v>0.13481687809022899</v>
      </c>
      <c r="CB54" s="14">
        <v>0.11608049807608101</v>
      </c>
      <c r="CC54" s="14">
        <v>0.16158483974391599</v>
      </c>
      <c r="CD54" s="14">
        <v>0.22962575069722299</v>
      </c>
      <c r="CE54" s="14">
        <v>0.353730240712536</v>
      </c>
    </row>
    <row r="55" spans="2:83" x14ac:dyDescent="0.3">
      <c r="B55" t="s">
        <v>106</v>
      </c>
      <c r="C55" s="14">
        <v>0.319642028196643</v>
      </c>
      <c r="D55" s="14">
        <v>0.31594051237401299</v>
      </c>
      <c r="E55" s="14">
        <v>0.32388309504033203</v>
      </c>
      <c r="F55" s="14"/>
      <c r="G55" s="14">
        <v>0.27213798748870599</v>
      </c>
      <c r="H55" s="14">
        <v>0.23669753724765899</v>
      </c>
      <c r="I55" s="14">
        <v>0.33589776530957199</v>
      </c>
      <c r="J55" s="14">
        <v>0.33740417054756999</v>
      </c>
      <c r="K55" s="14">
        <v>0.33116022733864098</v>
      </c>
      <c r="L55" s="14">
        <v>0.383300936955841</v>
      </c>
      <c r="M55" s="14"/>
      <c r="N55" s="14">
        <v>0.30382082803551202</v>
      </c>
      <c r="O55" s="14">
        <v>0.31123015142294402</v>
      </c>
      <c r="P55" s="14">
        <v>0.31883242768810699</v>
      </c>
      <c r="Q55" s="14">
        <v>0.345142099586847</v>
      </c>
      <c r="R55" s="14"/>
      <c r="S55" s="14">
        <v>0.31690590726915302</v>
      </c>
      <c r="T55" s="14">
        <v>0.32977014500427998</v>
      </c>
      <c r="U55" s="14">
        <v>0.33759658519818198</v>
      </c>
      <c r="V55" s="14">
        <v>0.32078964677313099</v>
      </c>
      <c r="W55" s="14">
        <v>0.361447857243822</v>
      </c>
      <c r="X55" s="14">
        <v>0.27251276536674801</v>
      </c>
      <c r="Y55" s="14">
        <v>0.26061413475581102</v>
      </c>
      <c r="Z55" s="14">
        <v>0.36452617582671698</v>
      </c>
      <c r="AA55" s="14">
        <v>0.332738460756271</v>
      </c>
      <c r="AB55" s="14">
        <v>0.36586275937032098</v>
      </c>
      <c r="AC55" s="14">
        <v>0.27246544018399299</v>
      </c>
      <c r="AD55" s="14">
        <v>0.27055222484810199</v>
      </c>
      <c r="AE55" s="14"/>
      <c r="AF55" s="14">
        <v>0.37525177029599999</v>
      </c>
      <c r="AG55" s="14">
        <v>0.27216124554183402</v>
      </c>
      <c r="AH55" s="14">
        <v>0.38806033183663402</v>
      </c>
      <c r="AI55" s="14">
        <v>0.35049588096657303</v>
      </c>
      <c r="AJ55" s="14">
        <v>0.32394334194844998</v>
      </c>
      <c r="AK55" s="14"/>
      <c r="AL55" s="14">
        <v>0.38012847045145198</v>
      </c>
      <c r="AM55" s="14">
        <v>0.29252899622412298</v>
      </c>
      <c r="AN55" s="14">
        <v>0.40241801836427799</v>
      </c>
      <c r="AO55" s="14">
        <v>0.34197655235124302</v>
      </c>
      <c r="AP55" s="14">
        <v>0.21683703481895</v>
      </c>
      <c r="AQ55" s="14"/>
      <c r="AR55" s="14">
        <v>0.294394705031089</v>
      </c>
      <c r="AS55" s="14">
        <v>0.347356010052293</v>
      </c>
      <c r="AT55" s="14">
        <v>0.36298081171872099</v>
      </c>
      <c r="AU55" s="14">
        <v>0.38233026717723101</v>
      </c>
      <c r="AV55" s="14">
        <v>0.173489698038989</v>
      </c>
      <c r="AW55" s="14">
        <v>0.36023126202363198</v>
      </c>
      <c r="AX55" s="14"/>
      <c r="AY55" s="14">
        <v>0.35615775935988803</v>
      </c>
      <c r="AZ55" s="14">
        <v>0.29178848785279898</v>
      </c>
      <c r="BA55" s="14">
        <v>0.33199016397981701</v>
      </c>
      <c r="BB55" s="14">
        <v>0.28178370236238098</v>
      </c>
      <c r="BC55" s="14">
        <v>0.29343201131301799</v>
      </c>
      <c r="BD55" s="14"/>
      <c r="BE55" s="14">
        <v>0.43436983266005602</v>
      </c>
      <c r="BF55" s="14">
        <v>0.18454132152432301</v>
      </c>
      <c r="BG55" s="14">
        <v>0.30024310729970799</v>
      </c>
      <c r="BH55" s="14">
        <v>0.38462232472146202</v>
      </c>
      <c r="BI55" s="14">
        <v>0.325893355714378</v>
      </c>
      <c r="BJ55" s="14">
        <v>0.333706488884981</v>
      </c>
      <c r="BK55" s="14">
        <v>0.35658081789051899</v>
      </c>
      <c r="BL55" s="14">
        <v>0.28063865754730899</v>
      </c>
      <c r="BM55" s="14">
        <v>0.31622843741422102</v>
      </c>
      <c r="BN55" s="14">
        <v>0.31650066261485199</v>
      </c>
      <c r="BO55" s="14">
        <v>0.396187050725408</v>
      </c>
      <c r="BP55" s="14">
        <v>0.31305944479777598</v>
      </c>
      <c r="BQ55" s="14">
        <v>0.339646200515415</v>
      </c>
      <c r="BR55" s="14">
        <v>0.298804790945293</v>
      </c>
      <c r="BS55" s="14">
        <v>0.229578019499109</v>
      </c>
      <c r="BT55" s="14">
        <v>0.24138299362177201</v>
      </c>
      <c r="BU55" s="14"/>
      <c r="BV55" s="14">
        <v>0.29739772549676802</v>
      </c>
      <c r="BW55" s="14">
        <v>0.285297764701201</v>
      </c>
      <c r="BX55" s="14"/>
      <c r="BY55" s="14">
        <v>0.31338426685989901</v>
      </c>
      <c r="BZ55" s="14"/>
      <c r="CA55" s="14">
        <v>0.30235583816961098</v>
      </c>
      <c r="CB55" s="14">
        <v>0.31722253345717699</v>
      </c>
      <c r="CC55" s="14">
        <v>0.33513138438777501</v>
      </c>
      <c r="CD55" s="14">
        <v>0.35778678421801002</v>
      </c>
      <c r="CE55" s="14">
        <v>0.22612577590688901</v>
      </c>
    </row>
    <row r="56" spans="2:83" x14ac:dyDescent="0.3">
      <c r="B56" t="s">
        <v>107</v>
      </c>
      <c r="C56" s="14">
        <v>0.14905444248953501</v>
      </c>
      <c r="D56" s="14">
        <v>0.162421977374888</v>
      </c>
      <c r="E56" s="14">
        <v>0.13526500010367901</v>
      </c>
      <c r="F56" s="14"/>
      <c r="G56" s="14">
        <v>9.5298150701739304E-2</v>
      </c>
      <c r="H56" s="14">
        <v>0.147759158644863</v>
      </c>
      <c r="I56" s="14">
        <v>0.14517151308582599</v>
      </c>
      <c r="J56" s="14">
        <v>0.16068444366522999</v>
      </c>
      <c r="K56" s="14">
        <v>0.151483142676859</v>
      </c>
      <c r="L56" s="14">
        <v>0.17772920881871401</v>
      </c>
      <c r="M56" s="14"/>
      <c r="N56" s="14">
        <v>0.15365830364003999</v>
      </c>
      <c r="O56" s="14">
        <v>0.16210026666753699</v>
      </c>
      <c r="P56" s="14">
        <v>0.145704697400626</v>
      </c>
      <c r="Q56" s="14">
        <v>0.13478582902851899</v>
      </c>
      <c r="R56" s="14"/>
      <c r="S56" s="14">
        <v>0.131636160722711</v>
      </c>
      <c r="T56" s="14">
        <v>0.151117762683491</v>
      </c>
      <c r="U56" s="14">
        <v>0.10745889530637801</v>
      </c>
      <c r="V56" s="14">
        <v>0.19934566760299099</v>
      </c>
      <c r="W56" s="14">
        <v>0.10963154563498</v>
      </c>
      <c r="X56" s="14">
        <v>0.137353704877125</v>
      </c>
      <c r="Y56" s="14">
        <v>0.14484512707580799</v>
      </c>
      <c r="Z56" s="14">
        <v>0.186981246737766</v>
      </c>
      <c r="AA56" s="14">
        <v>0.15696168476845199</v>
      </c>
      <c r="AB56" s="14">
        <v>0.146662850752521</v>
      </c>
      <c r="AC56" s="14">
        <v>0.19231043738975001</v>
      </c>
      <c r="AD56" s="14">
        <v>0.17422401869856299</v>
      </c>
      <c r="AE56" s="14"/>
      <c r="AF56" s="14">
        <v>0.158207313838991</v>
      </c>
      <c r="AG56" s="14">
        <v>0.17293267825988501</v>
      </c>
      <c r="AH56" s="14">
        <v>0.120149028633512</v>
      </c>
      <c r="AI56" s="14">
        <v>0.19584997599551199</v>
      </c>
      <c r="AJ56" s="14">
        <v>0.10279652047412099</v>
      </c>
      <c r="AK56" s="14"/>
      <c r="AL56" s="14">
        <v>0.102795106303984</v>
      </c>
      <c r="AM56" s="14">
        <v>0.181008355059773</v>
      </c>
      <c r="AN56" s="14">
        <v>0.124892872031973</v>
      </c>
      <c r="AO56" s="14">
        <v>0.181518939665086</v>
      </c>
      <c r="AP56" s="14">
        <v>0.15879294992666701</v>
      </c>
      <c r="AQ56" s="14"/>
      <c r="AR56" s="14">
        <v>0.17264971757724801</v>
      </c>
      <c r="AS56" s="14">
        <v>6.6724502328116997E-2</v>
      </c>
      <c r="AT56" s="14">
        <v>0.15407731836543101</v>
      </c>
      <c r="AU56" s="14">
        <v>0.19206677236905201</v>
      </c>
      <c r="AV56" s="14">
        <v>0.16684250360667099</v>
      </c>
      <c r="AW56" s="14">
        <v>0.13403198248873199</v>
      </c>
      <c r="AX56" s="14"/>
      <c r="AY56" s="14">
        <v>0.15986313339584299</v>
      </c>
      <c r="AZ56" s="14">
        <v>0.157249701879668</v>
      </c>
      <c r="BA56" s="14">
        <v>0.136690943956459</v>
      </c>
      <c r="BB56" s="14">
        <v>0.13818259595583399</v>
      </c>
      <c r="BC56" s="14">
        <v>0.21952097628730599</v>
      </c>
      <c r="BD56" s="14"/>
      <c r="BE56" s="14">
        <v>6.5147565576279501E-2</v>
      </c>
      <c r="BF56" s="14">
        <v>9.6959649354389998E-2</v>
      </c>
      <c r="BG56" s="14">
        <v>0.14757986422038399</v>
      </c>
      <c r="BH56" s="14">
        <v>0.12688829595478701</v>
      </c>
      <c r="BI56" s="14">
        <v>0.15177771049022001</v>
      </c>
      <c r="BJ56" s="14">
        <v>0.17865047785683799</v>
      </c>
      <c r="BK56" s="14">
        <v>0.13612896480386899</v>
      </c>
      <c r="BL56" s="14">
        <v>0.17693557584906699</v>
      </c>
      <c r="BM56" s="14">
        <v>0.138111350107921</v>
      </c>
      <c r="BN56" s="14">
        <v>0.22828126725148101</v>
      </c>
      <c r="BO56" s="14">
        <v>0.146454225326903</v>
      </c>
      <c r="BP56" s="14">
        <v>0.17081897365218701</v>
      </c>
      <c r="BQ56" s="14">
        <v>0.152066371527594</v>
      </c>
      <c r="BR56" s="14">
        <v>0.210575717312212</v>
      </c>
      <c r="BS56" s="14">
        <v>0.11296687717540101</v>
      </c>
      <c r="BT56" s="14">
        <v>0.100666733361312</v>
      </c>
      <c r="BU56" s="14"/>
      <c r="BV56" s="14">
        <v>0.18287731899769999</v>
      </c>
      <c r="BW56" s="14">
        <v>0.17823249503833399</v>
      </c>
      <c r="BX56" s="14"/>
      <c r="BY56" s="14">
        <v>0.13291308975173899</v>
      </c>
      <c r="BZ56" s="14"/>
      <c r="CA56" s="14">
        <v>0.14601918362647701</v>
      </c>
      <c r="CB56" s="14">
        <v>0.188689384697073</v>
      </c>
      <c r="CC56" s="14">
        <v>0.14140161926617101</v>
      </c>
      <c r="CD56" s="14">
        <v>0.12606800914378799</v>
      </c>
      <c r="CE56" s="14">
        <v>5.7968365143084802E-2</v>
      </c>
    </row>
    <row r="57" spans="2:83" x14ac:dyDescent="0.3">
      <c r="B57" t="s">
        <v>108</v>
      </c>
      <c r="C57" s="14">
        <v>0.183592851538186</v>
      </c>
      <c r="D57" s="14">
        <v>0.210030881874084</v>
      </c>
      <c r="E57" s="14">
        <v>0.15720592054561899</v>
      </c>
      <c r="F57" s="14"/>
      <c r="G57" s="14">
        <v>0.160524586339473</v>
      </c>
      <c r="H57" s="14">
        <v>0.18356259733772101</v>
      </c>
      <c r="I57" s="14">
        <v>0.14007180744296699</v>
      </c>
      <c r="J57" s="14">
        <v>0.25869052151137101</v>
      </c>
      <c r="K57" s="14">
        <v>0.24302557969688199</v>
      </c>
      <c r="L57" s="14">
        <v>0.13309529895310401</v>
      </c>
      <c r="M57" s="14"/>
      <c r="N57" s="14">
        <v>0.19203838943281201</v>
      </c>
      <c r="O57" s="14">
        <v>0.21643615424498</v>
      </c>
      <c r="P57" s="14">
        <v>0.168511924334037</v>
      </c>
      <c r="Q57" s="14">
        <v>0.15566132622440201</v>
      </c>
      <c r="R57" s="14"/>
      <c r="S57" s="14">
        <v>0.180933380748491</v>
      </c>
      <c r="T57" s="14">
        <v>0.16035914948677099</v>
      </c>
      <c r="U57" s="14">
        <v>0.20640771653906101</v>
      </c>
      <c r="V57" s="14">
        <v>0.169308956921326</v>
      </c>
      <c r="W57" s="14">
        <v>0.119280799196016</v>
      </c>
      <c r="X57" s="14">
        <v>0.187391532500532</v>
      </c>
      <c r="Y57" s="14">
        <v>0.203718906677406</v>
      </c>
      <c r="Z57" s="14">
        <v>0.19622264783836199</v>
      </c>
      <c r="AA57" s="14">
        <v>0.197828131044232</v>
      </c>
      <c r="AB57" s="14">
        <v>0.19994564075983201</v>
      </c>
      <c r="AC57" s="14">
        <v>0.20781401308853001</v>
      </c>
      <c r="AD57" s="14">
        <v>0.20524843003572901</v>
      </c>
      <c r="AE57" s="14"/>
      <c r="AF57" s="14">
        <v>5.7444448222260101E-2</v>
      </c>
      <c r="AG57" s="14">
        <v>0.28027419116428298</v>
      </c>
      <c r="AH57" s="14">
        <v>0.239405071483797</v>
      </c>
      <c r="AI57" s="14">
        <v>0.23705328686475999</v>
      </c>
      <c r="AJ57" s="14">
        <v>0.14612282463121301</v>
      </c>
      <c r="AK57" s="14"/>
      <c r="AL57" s="14">
        <v>2.3716340822034599E-2</v>
      </c>
      <c r="AM57" s="14">
        <v>0.246863661292133</v>
      </c>
      <c r="AN57" s="14">
        <v>0.24374191900769801</v>
      </c>
      <c r="AO57" s="14">
        <v>0.13792340853051199</v>
      </c>
      <c r="AP57" s="14">
        <v>0.38861939889900998</v>
      </c>
      <c r="AQ57" s="14"/>
      <c r="AR57" s="14">
        <v>0.25709619372737003</v>
      </c>
      <c r="AS57" s="14">
        <v>2.8571432270321599E-2</v>
      </c>
      <c r="AT57" s="14">
        <v>0.268257908631853</v>
      </c>
      <c r="AU57" s="14">
        <v>0.13356550259809999</v>
      </c>
      <c r="AV57" s="14">
        <v>0.36192422921647599</v>
      </c>
      <c r="AW57" s="14">
        <v>0.13344844133880701</v>
      </c>
      <c r="AX57" s="14"/>
      <c r="AY57" s="14">
        <v>0.13988568514281299</v>
      </c>
      <c r="AZ57" s="14">
        <v>0.16680112398695601</v>
      </c>
      <c r="BA57" s="14">
        <v>0.18543753893797699</v>
      </c>
      <c r="BB57" s="14">
        <v>0.26012666779531102</v>
      </c>
      <c r="BC57" s="14">
        <v>8.6124403437906602E-2</v>
      </c>
      <c r="BD57" s="14"/>
      <c r="BE57" s="14">
        <v>0.12991917545644399</v>
      </c>
      <c r="BF57" s="14">
        <v>0.21182893217315299</v>
      </c>
      <c r="BG57" s="14">
        <v>0.23750226769510499</v>
      </c>
      <c r="BH57" s="14">
        <v>0.13635873352616901</v>
      </c>
      <c r="BI57" s="14">
        <v>0.15149347073741201</v>
      </c>
      <c r="BJ57" s="14">
        <v>0.12839848527533501</v>
      </c>
      <c r="BK57" s="14">
        <v>0.15304902482861399</v>
      </c>
      <c r="BL57" s="14">
        <v>0.22115685724096801</v>
      </c>
      <c r="BM57" s="14">
        <v>0.226991015076043</v>
      </c>
      <c r="BN57" s="14">
        <v>0.23613239787264301</v>
      </c>
      <c r="BO57" s="14">
        <v>0.202309267954176</v>
      </c>
      <c r="BP57" s="14">
        <v>0.16880104096148299</v>
      </c>
      <c r="BQ57" s="14">
        <v>0.15207790565190199</v>
      </c>
      <c r="BR57" s="14">
        <v>0.138558054283243</v>
      </c>
      <c r="BS57" s="14">
        <v>0.201174770435432</v>
      </c>
      <c r="BT57" s="14">
        <v>0.218193553397486</v>
      </c>
      <c r="BU57" s="14"/>
      <c r="BV57" s="14">
        <v>0.25769810007449301</v>
      </c>
      <c r="BW57" s="14">
        <v>0.23077191930591401</v>
      </c>
      <c r="BX57" s="14"/>
      <c r="BY57" s="14">
        <v>0.133637566497701</v>
      </c>
      <c r="BZ57" s="14"/>
      <c r="CA57" s="14">
        <v>0.20910984002082</v>
      </c>
      <c r="CB57" s="14">
        <v>0.21180413179955801</v>
      </c>
      <c r="CC57" s="14">
        <v>0.17550870077964101</v>
      </c>
      <c r="CD57" s="14">
        <v>0.113297734662482</v>
      </c>
      <c r="CE57" s="14">
        <v>2.42593326306694E-2</v>
      </c>
    </row>
    <row r="58" spans="2:83" x14ac:dyDescent="0.3">
      <c r="B58" t="s">
        <v>109</v>
      </c>
      <c r="C58" s="14">
        <v>0.101255199350245</v>
      </c>
      <c r="D58" s="14">
        <v>6.3417041738893204E-2</v>
      </c>
      <c r="E58" s="14">
        <v>0.13840051537880199</v>
      </c>
      <c r="F58" s="14"/>
      <c r="G58" s="14">
        <v>0.233869261947664</v>
      </c>
      <c r="H58" s="14">
        <v>0.13476169678783301</v>
      </c>
      <c r="I58" s="14">
        <v>0.12589960697518601</v>
      </c>
      <c r="J58" s="14">
        <v>5.0459315590375399E-2</v>
      </c>
      <c r="K58" s="14">
        <v>8.1537308768950406E-2</v>
      </c>
      <c r="L58" s="14">
        <v>2.0813253739138001E-2</v>
      </c>
      <c r="M58" s="14"/>
      <c r="N58" s="14">
        <v>7.4395952743061294E-2</v>
      </c>
      <c r="O58" s="14">
        <v>0.111275061936512</v>
      </c>
      <c r="P58" s="14">
        <v>0.108973378247828</v>
      </c>
      <c r="Q58" s="14">
        <v>0.111196593371541</v>
      </c>
      <c r="R58" s="14"/>
      <c r="S58" s="14">
        <v>8.8476348495671597E-2</v>
      </c>
      <c r="T58" s="14">
        <v>8.9245653082912393E-2</v>
      </c>
      <c r="U58" s="14">
        <v>7.6130162327475104E-2</v>
      </c>
      <c r="V58" s="14">
        <v>7.7829986700689496E-2</v>
      </c>
      <c r="W58" s="14">
        <v>0.15620799693235399</v>
      </c>
      <c r="X58" s="14">
        <v>0.14154087506629201</v>
      </c>
      <c r="Y58" s="14">
        <v>0.133868174178781</v>
      </c>
      <c r="Z58" s="14">
        <v>3.5913760242908502E-2</v>
      </c>
      <c r="AA58" s="14">
        <v>0.103016270451994</v>
      </c>
      <c r="AB58" s="14">
        <v>9.1624909569988602E-2</v>
      </c>
      <c r="AC58" s="14">
        <v>9.8038265440917594E-2</v>
      </c>
      <c r="AD58" s="14">
        <v>0.12965062038023001</v>
      </c>
      <c r="AE58" s="14"/>
      <c r="AF58" s="14">
        <v>5.0092642980361098E-2</v>
      </c>
      <c r="AG58" s="14">
        <v>8.2935318393056401E-2</v>
      </c>
      <c r="AH58" s="14">
        <v>4.70201018615947E-2</v>
      </c>
      <c r="AI58" s="14">
        <v>0.11553743842174601</v>
      </c>
      <c r="AJ58" s="14">
        <v>0.22110573152806601</v>
      </c>
      <c r="AK58" s="14"/>
      <c r="AL58" s="14">
        <v>5.5481040735251702E-2</v>
      </c>
      <c r="AM58" s="14">
        <v>9.7749846654486799E-2</v>
      </c>
      <c r="AN58" s="14">
        <v>3.8584858801465803E-2</v>
      </c>
      <c r="AO58" s="14">
        <v>7.4856148931903496E-2</v>
      </c>
      <c r="AP58" s="14">
        <v>8.9711663954631302E-2</v>
      </c>
      <c r="AQ58" s="14"/>
      <c r="AR58" s="14">
        <v>8.5657543577127904E-2</v>
      </c>
      <c r="AS58" s="14">
        <v>6.3538042942957604E-2</v>
      </c>
      <c r="AT58" s="14">
        <v>4.5805485852380097E-2</v>
      </c>
      <c r="AU58" s="14">
        <v>8.0332453804759105E-2</v>
      </c>
      <c r="AV58" s="14">
        <v>0.14019350825802701</v>
      </c>
      <c r="AW58" s="14">
        <v>0.14684991763122099</v>
      </c>
      <c r="AX58" s="14"/>
      <c r="AY58" s="14">
        <v>0.11240436700273899</v>
      </c>
      <c r="AZ58" s="14">
        <v>0.13494191975619599</v>
      </c>
      <c r="BA58" s="14">
        <v>0.1088177188324</v>
      </c>
      <c r="BB58" s="14">
        <v>5.4571778391239299E-2</v>
      </c>
      <c r="BC58" s="14">
        <v>4.4481208202923297E-2</v>
      </c>
      <c r="BD58" s="14"/>
      <c r="BE58" s="14">
        <v>0</v>
      </c>
      <c r="BF58" s="14">
        <v>0.18369791968529001</v>
      </c>
      <c r="BG58" s="14">
        <v>0.12841208823041</v>
      </c>
      <c r="BH58" s="14">
        <v>0.12932669240199501</v>
      </c>
      <c r="BI58" s="14">
        <v>0.12374559098153599</v>
      </c>
      <c r="BJ58" s="14">
        <v>0.114317663282389</v>
      </c>
      <c r="BK58" s="14">
        <v>0.11472073307486801</v>
      </c>
      <c r="BL58" s="14">
        <v>5.70038648857508E-2</v>
      </c>
      <c r="BM58" s="14">
        <v>7.4509980842151199E-2</v>
      </c>
      <c r="BN58" s="14">
        <v>6.9630036963896899E-2</v>
      </c>
      <c r="BO58" s="14">
        <v>7.7481256194592701E-2</v>
      </c>
      <c r="BP58" s="14">
        <v>0.13344197369060201</v>
      </c>
      <c r="BQ58" s="14">
        <v>0.101213751475894</v>
      </c>
      <c r="BR58" s="14">
        <v>3.6239404202049602E-2</v>
      </c>
      <c r="BS58" s="14">
        <v>0.114957577106175</v>
      </c>
      <c r="BT58" s="14">
        <v>2.2418926977156799E-2</v>
      </c>
      <c r="BU58" s="14"/>
      <c r="BV58" s="14">
        <v>8.5052965189942403E-2</v>
      </c>
      <c r="BW58" s="14">
        <v>0.11660776303218801</v>
      </c>
      <c r="BX58" s="14"/>
      <c r="BY58" s="14">
        <v>8.4073760186880703E-2</v>
      </c>
      <c r="BZ58" s="14"/>
      <c r="CA58" s="14">
        <v>0.12762517042160099</v>
      </c>
      <c r="CB58" s="14">
        <v>9.8929225068633803E-2</v>
      </c>
      <c r="CC58" s="14">
        <v>9.3950111687787996E-2</v>
      </c>
      <c r="CD58" s="14">
        <v>4.3312504840881297E-2</v>
      </c>
      <c r="CE58" s="14">
        <v>3.9620025580574099E-2</v>
      </c>
    </row>
    <row r="59" spans="2:83" x14ac:dyDescent="0.3">
      <c r="B59" t="s">
        <v>110</v>
      </c>
      <c r="C59" s="14">
        <v>4.7486129220338097E-2</v>
      </c>
      <c r="D59" s="14">
        <v>2.3507455324986701E-2</v>
      </c>
      <c r="E59" s="14">
        <v>7.0993029923278397E-2</v>
      </c>
      <c r="F59" s="14"/>
      <c r="G59" s="14">
        <v>5.5286130693008001E-2</v>
      </c>
      <c r="H59" s="14">
        <v>4.1237511140569699E-2</v>
      </c>
      <c r="I59" s="14">
        <v>5.8704600990189502E-2</v>
      </c>
      <c r="J59" s="14">
        <v>4.9706577822293797E-2</v>
      </c>
      <c r="K59" s="14">
        <v>4.7703824019524901E-2</v>
      </c>
      <c r="L59" s="14">
        <v>3.6378138893015402E-2</v>
      </c>
      <c r="M59" s="14"/>
      <c r="N59" s="14">
        <v>2.8262731818783599E-2</v>
      </c>
      <c r="O59" s="14">
        <v>3.5563877497096601E-2</v>
      </c>
      <c r="P59" s="14">
        <v>5.8077549437702297E-2</v>
      </c>
      <c r="Q59" s="14">
        <v>7.2304094382412198E-2</v>
      </c>
      <c r="R59" s="14"/>
      <c r="S59" s="14">
        <v>4.8644217709822003E-2</v>
      </c>
      <c r="T59" s="14">
        <v>6.0581615151443301E-2</v>
      </c>
      <c r="U59" s="14">
        <v>5.1633558668536597E-2</v>
      </c>
      <c r="V59" s="14">
        <v>2.2827599905028799E-2</v>
      </c>
      <c r="W59" s="14">
        <v>5.5745221776581901E-2</v>
      </c>
      <c r="X59" s="14">
        <v>6.8022262663978497E-2</v>
      </c>
      <c r="Y59" s="14">
        <v>4.8633631828292397E-2</v>
      </c>
      <c r="Z59" s="14">
        <v>4.54403430646367E-2</v>
      </c>
      <c r="AA59" s="14">
        <v>4.0422290264572197E-2</v>
      </c>
      <c r="AB59" s="14">
        <v>3.56039560949813E-2</v>
      </c>
      <c r="AC59" s="14">
        <v>1.8816998588431801E-2</v>
      </c>
      <c r="AD59" s="14">
        <v>7.62318144883984E-2</v>
      </c>
      <c r="AE59" s="14"/>
      <c r="AF59" s="14">
        <v>3.2911709267654701E-2</v>
      </c>
      <c r="AG59" s="14">
        <v>2.56224259065598E-2</v>
      </c>
      <c r="AH59" s="14">
        <v>2.8244040570232699E-2</v>
      </c>
      <c r="AI59" s="14">
        <v>0</v>
      </c>
      <c r="AJ59" s="14">
        <v>0.11050839231727801</v>
      </c>
      <c r="AK59" s="14"/>
      <c r="AL59" s="14">
        <v>2.6924110222883602E-2</v>
      </c>
      <c r="AM59" s="14">
        <v>2.0036592883517002E-2</v>
      </c>
      <c r="AN59" s="14">
        <v>4.5290866481385299E-2</v>
      </c>
      <c r="AO59" s="14">
        <v>6.9281319252887399E-2</v>
      </c>
      <c r="AP59" s="14">
        <v>2.60085660518319E-2</v>
      </c>
      <c r="AQ59" s="14"/>
      <c r="AR59" s="14">
        <v>1.14312402682032E-2</v>
      </c>
      <c r="AS59" s="14">
        <v>2.7705642388873901E-2</v>
      </c>
      <c r="AT59" s="14">
        <v>1.9510854134016101E-2</v>
      </c>
      <c r="AU59" s="14">
        <v>4.6651787252710998E-2</v>
      </c>
      <c r="AV59" s="14">
        <v>3.71634341809862E-2</v>
      </c>
      <c r="AW59" s="14">
        <v>0.13455316401424999</v>
      </c>
      <c r="AX59" s="14"/>
      <c r="AY59" s="14">
        <v>3.6448324794565397E-2</v>
      </c>
      <c r="AZ59" s="14">
        <v>7.8551544945080307E-2</v>
      </c>
      <c r="BA59" s="14">
        <v>3.99391418295197E-2</v>
      </c>
      <c r="BB59" s="14">
        <v>2.3355755987776401E-2</v>
      </c>
      <c r="BC59" s="14">
        <v>2.2862267824551599E-2</v>
      </c>
      <c r="BD59" s="14"/>
      <c r="BE59" s="14">
        <v>6.5633321850478196E-2</v>
      </c>
      <c r="BF59" s="14">
        <v>8.0860303825121702E-2</v>
      </c>
      <c r="BG59" s="14">
        <v>5.6432823664407203E-2</v>
      </c>
      <c r="BH59" s="14">
        <v>4.9001585934310601E-2</v>
      </c>
      <c r="BI59" s="14">
        <v>6.70138454806158E-2</v>
      </c>
      <c r="BJ59" s="14">
        <v>4.4477901026553003E-2</v>
      </c>
      <c r="BK59" s="14">
        <v>3.8832340757473501E-2</v>
      </c>
      <c r="BL59" s="14">
        <v>9.0193687446644799E-2</v>
      </c>
      <c r="BM59" s="14">
        <v>2.9950213512509798E-2</v>
      </c>
      <c r="BN59" s="14">
        <v>2.7264019147518199E-2</v>
      </c>
      <c r="BO59" s="14">
        <v>2.9362655464204399E-2</v>
      </c>
      <c r="BP59" s="14">
        <v>1.9807345067916499E-2</v>
      </c>
      <c r="BQ59" s="14">
        <v>1.7204166543064201E-2</v>
      </c>
      <c r="BR59" s="14">
        <v>0</v>
      </c>
      <c r="BS59" s="14">
        <v>3.9078303938260603E-2</v>
      </c>
      <c r="BT59" s="14">
        <v>3.0772551096299901E-2</v>
      </c>
      <c r="BU59" s="14"/>
      <c r="BV59" s="14">
        <v>4.6793124326761602E-3</v>
      </c>
      <c r="BW59" s="14">
        <v>4.2845840283327698E-2</v>
      </c>
      <c r="BX59" s="14"/>
      <c r="BY59" s="14">
        <v>1.9343778920047398E-2</v>
      </c>
      <c r="BZ59" s="14"/>
      <c r="CA59" s="14">
        <v>5.6093484029457699E-2</v>
      </c>
      <c r="CB59" s="14">
        <v>3.5501839123278402E-2</v>
      </c>
      <c r="CC59" s="14">
        <v>4.35853710621616E-2</v>
      </c>
      <c r="CD59" s="14">
        <v>3.6367705061086997E-2</v>
      </c>
      <c r="CE59" s="14">
        <v>0</v>
      </c>
    </row>
    <row r="60" spans="2:83" x14ac:dyDescent="0.3">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row>
    <row r="61" spans="2:83" x14ac:dyDescent="0.3">
      <c r="B61" s="6" t="s">
        <v>120</v>
      </c>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row>
    <row r="62" spans="2:83" x14ac:dyDescent="0.3">
      <c r="B62" s="24" t="s">
        <v>114</v>
      </c>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row>
    <row r="63" spans="2:83" x14ac:dyDescent="0.3">
      <c r="B63" t="s">
        <v>104</v>
      </c>
      <c r="C63" s="14">
        <v>0.18630001589709699</v>
      </c>
      <c r="D63" s="14">
        <v>0.195268516146196</v>
      </c>
      <c r="E63" s="14">
        <v>0.177908088184212</v>
      </c>
      <c r="F63" s="14"/>
      <c r="G63" s="14">
        <v>0.12795840309863599</v>
      </c>
      <c r="H63" s="14">
        <v>0.14992274786941601</v>
      </c>
      <c r="I63" s="14">
        <v>0.13569188602875401</v>
      </c>
      <c r="J63" s="14">
        <v>0.15775150537004301</v>
      </c>
      <c r="K63" s="14">
        <v>0.23268399323275399</v>
      </c>
      <c r="L63" s="14">
        <v>0.28751393476961401</v>
      </c>
      <c r="M63" s="14"/>
      <c r="N63" s="14">
        <v>0.19328010563265</v>
      </c>
      <c r="O63" s="14">
        <v>0.144678363770886</v>
      </c>
      <c r="P63" s="14">
        <v>0.213736234285055</v>
      </c>
      <c r="Q63" s="14">
        <v>0.198076098399004</v>
      </c>
      <c r="R63" s="14"/>
      <c r="S63" s="14">
        <v>0.19671910582450799</v>
      </c>
      <c r="T63" s="14">
        <v>0.23142124931594399</v>
      </c>
      <c r="U63" s="14">
        <v>0.186311369505652</v>
      </c>
      <c r="V63" s="14">
        <v>0.234433866186921</v>
      </c>
      <c r="W63" s="14">
        <v>0.139301487427857</v>
      </c>
      <c r="X63" s="14">
        <v>0.23302422838141501</v>
      </c>
      <c r="Y63" s="14">
        <v>0.14433507216067201</v>
      </c>
      <c r="Z63" s="14">
        <v>0.17184979585183899</v>
      </c>
      <c r="AA63" s="14">
        <v>0.15403360833256499</v>
      </c>
      <c r="AB63" s="14">
        <v>0.144760985440199</v>
      </c>
      <c r="AC63" s="14">
        <v>0.198378746133763</v>
      </c>
      <c r="AD63" s="14">
        <v>0.120327379271849</v>
      </c>
      <c r="AE63" s="14"/>
      <c r="AF63" s="14">
        <v>0.309347264035984</v>
      </c>
      <c r="AG63" s="14">
        <v>0.127301550379287</v>
      </c>
      <c r="AH63" s="14">
        <v>0.21491062162157101</v>
      </c>
      <c r="AI63" s="14">
        <v>5.3465605488737501E-2</v>
      </c>
      <c r="AJ63" s="14">
        <v>0.111230982800154</v>
      </c>
      <c r="AK63" s="14"/>
      <c r="AL63" s="14">
        <v>0.34457236873906499</v>
      </c>
      <c r="AM63" s="14">
        <v>0.17801563773219101</v>
      </c>
      <c r="AN63" s="14">
        <v>0.210739279572909</v>
      </c>
      <c r="AO63" s="14">
        <v>0.12656704252247999</v>
      </c>
      <c r="AP63" s="14">
        <v>7.50047855929762E-2</v>
      </c>
      <c r="AQ63" s="14"/>
      <c r="AR63" s="14">
        <v>0.17328786395085</v>
      </c>
      <c r="AS63" s="14">
        <v>0.33377741998164501</v>
      </c>
      <c r="AT63" s="14">
        <v>0.20766338106471999</v>
      </c>
      <c r="AU63" s="14">
        <v>0.171763143015154</v>
      </c>
      <c r="AV63" s="14">
        <v>8.6211147746293099E-2</v>
      </c>
      <c r="AW63" s="14">
        <v>0.16035117876718399</v>
      </c>
      <c r="AX63" s="14"/>
      <c r="AY63" s="14">
        <v>0.23900084237649999</v>
      </c>
      <c r="AZ63" s="14">
        <v>0.15875098350012001</v>
      </c>
      <c r="BA63" s="14">
        <v>0.16816190101464701</v>
      </c>
      <c r="BB63" s="14">
        <v>0.144833091872269</v>
      </c>
      <c r="BC63" s="14">
        <v>0.210091199656704</v>
      </c>
      <c r="BD63" s="14"/>
      <c r="BE63" s="14">
        <v>0</v>
      </c>
      <c r="BF63" s="14">
        <v>0.108021892171731</v>
      </c>
      <c r="BG63" s="14">
        <v>0.18087305679351301</v>
      </c>
      <c r="BH63" s="14">
        <v>0.27716446550324098</v>
      </c>
      <c r="BI63" s="14">
        <v>0.215472798452334</v>
      </c>
      <c r="BJ63" s="14">
        <v>0.14337596315665499</v>
      </c>
      <c r="BK63" s="14">
        <v>0.14857375220352301</v>
      </c>
      <c r="BL63" s="14">
        <v>0.15578620506111099</v>
      </c>
      <c r="BM63" s="14">
        <v>0.18063771930018799</v>
      </c>
      <c r="BN63" s="14">
        <v>0.18646030976982</v>
      </c>
      <c r="BO63" s="14">
        <v>0.17655072818846801</v>
      </c>
      <c r="BP63" s="14">
        <v>0.16755789795073101</v>
      </c>
      <c r="BQ63" s="14">
        <v>0.114634539289836</v>
      </c>
      <c r="BR63" s="14">
        <v>0.41881378031135702</v>
      </c>
      <c r="BS63" s="14">
        <v>0.24826613697028699</v>
      </c>
      <c r="BT63" s="14">
        <v>0.21561007466794899</v>
      </c>
      <c r="BU63" s="14"/>
      <c r="BV63" s="14">
        <v>0.17976273571746901</v>
      </c>
      <c r="BW63" s="14">
        <v>0.175420777899716</v>
      </c>
      <c r="BX63" s="14"/>
      <c r="BY63" s="14">
        <v>0.22094978626873299</v>
      </c>
      <c r="BZ63" s="14"/>
      <c r="CA63" s="14">
        <v>0.154814393833625</v>
      </c>
      <c r="CB63" s="14">
        <v>0.192950805799743</v>
      </c>
      <c r="CC63" s="14">
        <v>0.19615182610772899</v>
      </c>
      <c r="CD63" s="14">
        <v>0.15164899474238999</v>
      </c>
      <c r="CE63" s="14">
        <v>0.432486922330728</v>
      </c>
    </row>
    <row r="64" spans="2:83" x14ac:dyDescent="0.3">
      <c r="B64" t="s">
        <v>105</v>
      </c>
      <c r="C64" s="14">
        <v>0.334489844519891</v>
      </c>
      <c r="D64" s="14">
        <v>0.330303168598304</v>
      </c>
      <c r="E64" s="14">
        <v>0.33923375561146801</v>
      </c>
      <c r="F64" s="14"/>
      <c r="G64" s="14">
        <v>0.25214876988747298</v>
      </c>
      <c r="H64" s="14">
        <v>0.367419348127135</v>
      </c>
      <c r="I64" s="14">
        <v>0.31935002989371802</v>
      </c>
      <c r="J64" s="14">
        <v>0.33126906700817998</v>
      </c>
      <c r="K64" s="14">
        <v>0.32453499176420503</v>
      </c>
      <c r="L64" s="14">
        <v>0.38370878431413702</v>
      </c>
      <c r="M64" s="14"/>
      <c r="N64" s="14">
        <v>0.35931982241405902</v>
      </c>
      <c r="O64" s="14">
        <v>0.33113906323853798</v>
      </c>
      <c r="P64" s="14">
        <v>0.29569480400163101</v>
      </c>
      <c r="Q64" s="14">
        <v>0.34656164957750601</v>
      </c>
      <c r="R64" s="14"/>
      <c r="S64" s="14">
        <v>0.34305245340297602</v>
      </c>
      <c r="T64" s="14">
        <v>0.30087709172166599</v>
      </c>
      <c r="U64" s="14">
        <v>0.35296059149855302</v>
      </c>
      <c r="V64" s="14">
        <v>0.38105052224154901</v>
      </c>
      <c r="W64" s="14">
        <v>0.34894048277707401</v>
      </c>
      <c r="X64" s="14">
        <v>0.337135645505868</v>
      </c>
      <c r="Y64" s="14">
        <v>0.30650522044703998</v>
      </c>
      <c r="Z64" s="14">
        <v>0.43740112057626701</v>
      </c>
      <c r="AA64" s="14">
        <v>0.37521449670438101</v>
      </c>
      <c r="AB64" s="14">
        <v>0.28424237032351102</v>
      </c>
      <c r="AC64" s="14">
        <v>0.27658244940263799</v>
      </c>
      <c r="AD64" s="14">
        <v>0.24551695627695</v>
      </c>
      <c r="AE64" s="14"/>
      <c r="AF64" s="14">
        <v>0.37561308485936201</v>
      </c>
      <c r="AG64" s="14">
        <v>0.37857295010180297</v>
      </c>
      <c r="AH64" s="14">
        <v>0.35066699430210702</v>
      </c>
      <c r="AI64" s="14">
        <v>0.32566393760219398</v>
      </c>
      <c r="AJ64" s="14">
        <v>0.23155871598054401</v>
      </c>
      <c r="AK64" s="14"/>
      <c r="AL64" s="14">
        <v>0.37113275509785298</v>
      </c>
      <c r="AM64" s="14">
        <v>0.37341846156802599</v>
      </c>
      <c r="AN64" s="14">
        <v>0.353174661904891</v>
      </c>
      <c r="AO64" s="14">
        <v>0.309250206822268</v>
      </c>
      <c r="AP64" s="14">
        <v>0.30130650259698899</v>
      </c>
      <c r="AQ64" s="14"/>
      <c r="AR64" s="14">
        <v>0.39784851997788501</v>
      </c>
      <c r="AS64" s="14">
        <v>0.35672171339106601</v>
      </c>
      <c r="AT64" s="14">
        <v>0.35816707450372498</v>
      </c>
      <c r="AU64" s="14">
        <v>0.33258096731463399</v>
      </c>
      <c r="AV64" s="14">
        <v>0.24275664174285699</v>
      </c>
      <c r="AW64" s="14">
        <v>0.313173432307644</v>
      </c>
      <c r="AX64" s="14"/>
      <c r="AY64" s="14">
        <v>0.34499101965321899</v>
      </c>
      <c r="AZ64" s="14">
        <v>0.31964688257923901</v>
      </c>
      <c r="BA64" s="14">
        <v>0.33775043831816098</v>
      </c>
      <c r="BB64" s="14">
        <v>0.34701312250625499</v>
      </c>
      <c r="BC64" s="14">
        <v>0.38934562959696301</v>
      </c>
      <c r="BD64" s="14"/>
      <c r="BE64" s="14">
        <v>0.37643752966326399</v>
      </c>
      <c r="BF64" s="14">
        <v>0.27041471335260098</v>
      </c>
      <c r="BG64" s="14">
        <v>0.37450397762237603</v>
      </c>
      <c r="BH64" s="14">
        <v>0.323189776377098</v>
      </c>
      <c r="BI64" s="14">
        <v>0.33177634128345201</v>
      </c>
      <c r="BJ64" s="14">
        <v>0.31027228571572602</v>
      </c>
      <c r="BK64" s="14">
        <v>0.32665708487443401</v>
      </c>
      <c r="BL64" s="14">
        <v>0.358759910164762</v>
      </c>
      <c r="BM64" s="14">
        <v>0.361291646332764</v>
      </c>
      <c r="BN64" s="14">
        <v>0.313573767785367</v>
      </c>
      <c r="BO64" s="14">
        <v>0.30144557040407999</v>
      </c>
      <c r="BP64" s="14">
        <v>0.33571828644395502</v>
      </c>
      <c r="BQ64" s="14">
        <v>0.39411381680427399</v>
      </c>
      <c r="BR64" s="14">
        <v>0.27770582224989399</v>
      </c>
      <c r="BS64" s="14">
        <v>0.30188345691796298</v>
      </c>
      <c r="BT64" s="14">
        <v>0.43853394138055501</v>
      </c>
      <c r="BU64" s="14"/>
      <c r="BV64" s="14">
        <v>0.403763089860743</v>
      </c>
      <c r="BW64" s="14">
        <v>0.32834940548095198</v>
      </c>
      <c r="BX64" s="14"/>
      <c r="BY64" s="14">
        <v>0.37695788244436901</v>
      </c>
      <c r="BZ64" s="14"/>
      <c r="CA64" s="14">
        <v>0.30298125790568903</v>
      </c>
      <c r="CB64" s="14">
        <v>0.33280314614748802</v>
      </c>
      <c r="CC64" s="14">
        <v>0.354482854410478</v>
      </c>
      <c r="CD64" s="14">
        <v>0.42710045227976901</v>
      </c>
      <c r="CE64" s="14">
        <v>0.26995924686813</v>
      </c>
    </row>
    <row r="65" spans="2:83" x14ac:dyDescent="0.3">
      <c r="B65" t="s">
        <v>106</v>
      </c>
      <c r="C65" s="14">
        <v>0.25978390201627599</v>
      </c>
      <c r="D65" s="14">
        <v>0.26513353209699903</v>
      </c>
      <c r="E65" s="14">
        <v>0.25506967840877198</v>
      </c>
      <c r="F65" s="14"/>
      <c r="G65" s="14">
        <v>0.30627295874986299</v>
      </c>
      <c r="H65" s="14">
        <v>0.277026480336518</v>
      </c>
      <c r="I65" s="14">
        <v>0.32237528025421502</v>
      </c>
      <c r="J65" s="14">
        <v>0.259562236097305</v>
      </c>
      <c r="K65" s="14">
        <v>0.22217658315265501</v>
      </c>
      <c r="L65" s="14">
        <v>0.189766369660196</v>
      </c>
      <c r="M65" s="14"/>
      <c r="N65" s="14">
        <v>0.27485235605984598</v>
      </c>
      <c r="O65" s="14">
        <v>0.284250291013736</v>
      </c>
      <c r="P65" s="14">
        <v>0.27358441133410699</v>
      </c>
      <c r="Q65" s="14">
        <v>0.20969658150585099</v>
      </c>
      <c r="R65" s="14"/>
      <c r="S65" s="14">
        <v>0.283948197171012</v>
      </c>
      <c r="T65" s="14">
        <v>0.25627219417939701</v>
      </c>
      <c r="U65" s="14">
        <v>0.24387185331234201</v>
      </c>
      <c r="V65" s="14">
        <v>0.24450869464178199</v>
      </c>
      <c r="W65" s="14">
        <v>0.28295297081861398</v>
      </c>
      <c r="X65" s="14">
        <v>0.20426855549032799</v>
      </c>
      <c r="Y65" s="14">
        <v>0.26056504251710599</v>
      </c>
      <c r="Z65" s="14">
        <v>0.191252271568296</v>
      </c>
      <c r="AA65" s="14">
        <v>0.241639037525093</v>
      </c>
      <c r="AB65" s="14">
        <v>0.28474624521766601</v>
      </c>
      <c r="AC65" s="14">
        <v>0.30852678713791998</v>
      </c>
      <c r="AD65" s="14">
        <v>0.36227247409221602</v>
      </c>
      <c r="AE65" s="14"/>
      <c r="AF65" s="14">
        <v>0.18694982998658799</v>
      </c>
      <c r="AG65" s="14">
        <v>0.25648099492364601</v>
      </c>
      <c r="AH65" s="14">
        <v>0.23997194643184</v>
      </c>
      <c r="AI65" s="14">
        <v>0.28040646621763898</v>
      </c>
      <c r="AJ65" s="14">
        <v>0.40301287915769501</v>
      </c>
      <c r="AK65" s="14"/>
      <c r="AL65" s="14">
        <v>0.17763523649494301</v>
      </c>
      <c r="AM65" s="14">
        <v>0.25785904079634098</v>
      </c>
      <c r="AN65" s="14">
        <v>0.244823433851903</v>
      </c>
      <c r="AO65" s="14">
        <v>0.27899557060283098</v>
      </c>
      <c r="AP65" s="14">
        <v>0.215497918394537</v>
      </c>
      <c r="AQ65" s="14"/>
      <c r="AR65" s="14">
        <v>0.264386745014078</v>
      </c>
      <c r="AS65" s="14">
        <v>0.18910332477036501</v>
      </c>
      <c r="AT65" s="14">
        <v>0.24229313288078699</v>
      </c>
      <c r="AU65" s="14">
        <v>0.25473770500971699</v>
      </c>
      <c r="AV65" s="14">
        <v>0.206164891422322</v>
      </c>
      <c r="AW65" s="14">
        <v>0.29038066962293901</v>
      </c>
      <c r="AX65" s="14"/>
      <c r="AY65" s="14">
        <v>0.237334793397419</v>
      </c>
      <c r="AZ65" s="14">
        <v>0.25895300562703799</v>
      </c>
      <c r="BA65" s="14">
        <v>0.27865200094761799</v>
      </c>
      <c r="BB65" s="14">
        <v>0.29917412806885701</v>
      </c>
      <c r="BC65" s="14">
        <v>0.27229898550467402</v>
      </c>
      <c r="BD65" s="14"/>
      <c r="BE65" s="14">
        <v>0.34435129906001499</v>
      </c>
      <c r="BF65" s="14">
        <v>0.17683556132530001</v>
      </c>
      <c r="BG65" s="14">
        <v>0.250467530545393</v>
      </c>
      <c r="BH65" s="14">
        <v>0.249138066285716</v>
      </c>
      <c r="BI65" s="14">
        <v>0.24445109660997999</v>
      </c>
      <c r="BJ65" s="14">
        <v>0.31641761542496499</v>
      </c>
      <c r="BK65" s="14">
        <v>0.30544556276240098</v>
      </c>
      <c r="BL65" s="14">
        <v>0.19687591012582201</v>
      </c>
      <c r="BM65" s="14">
        <v>0.227446726684675</v>
      </c>
      <c r="BN65" s="14">
        <v>0.25869902930476502</v>
      </c>
      <c r="BO65" s="14">
        <v>0.328859832626269</v>
      </c>
      <c r="BP65" s="14">
        <v>0.25493418557440201</v>
      </c>
      <c r="BQ65" s="14">
        <v>0.270955958731178</v>
      </c>
      <c r="BR65" s="14">
        <v>0.179713308795898</v>
      </c>
      <c r="BS65" s="14">
        <v>0.29047519632864599</v>
      </c>
      <c r="BT65" s="14">
        <v>0.219932520483785</v>
      </c>
      <c r="BU65" s="14"/>
      <c r="BV65" s="14">
        <v>0.254918669983141</v>
      </c>
      <c r="BW65" s="14">
        <v>0.26222619717797602</v>
      </c>
      <c r="BX65" s="14"/>
      <c r="BY65" s="14">
        <v>0.25567651482250298</v>
      </c>
      <c r="BZ65" s="14"/>
      <c r="CA65" s="14">
        <v>0.26058342315280097</v>
      </c>
      <c r="CB65" s="14">
        <v>0.241810820089294</v>
      </c>
      <c r="CC65" s="14">
        <v>0.262122712604894</v>
      </c>
      <c r="CD65" s="14">
        <v>0.27678333689746598</v>
      </c>
      <c r="CE65" s="14">
        <v>0.22424009244107401</v>
      </c>
    </row>
    <row r="66" spans="2:83" x14ac:dyDescent="0.3">
      <c r="B66" t="s">
        <v>107</v>
      </c>
      <c r="C66" s="14">
        <v>0.10833913316287</v>
      </c>
      <c r="D66" s="14">
        <v>9.2008127537115306E-2</v>
      </c>
      <c r="E66" s="14">
        <v>0.12449784726609001</v>
      </c>
      <c r="F66" s="14"/>
      <c r="G66" s="14">
        <v>0.17047778991322701</v>
      </c>
      <c r="H66" s="14">
        <v>0.10659925244042601</v>
      </c>
      <c r="I66" s="14">
        <v>0.11471028471700601</v>
      </c>
      <c r="J66" s="14">
        <v>0.115289550525374</v>
      </c>
      <c r="K66" s="14">
        <v>8.7143633646474594E-2</v>
      </c>
      <c r="L66" s="14">
        <v>7.2112582939831901E-2</v>
      </c>
      <c r="M66" s="14"/>
      <c r="N66" s="14">
        <v>8.7631476715183898E-2</v>
      </c>
      <c r="O66" s="14">
        <v>0.13528745435417799</v>
      </c>
      <c r="P66" s="14">
        <v>0.104550457335698</v>
      </c>
      <c r="Q66" s="14">
        <v>0.104206969980873</v>
      </c>
      <c r="R66" s="14"/>
      <c r="S66" s="14">
        <v>7.1340099865921394E-2</v>
      </c>
      <c r="T66" s="14">
        <v>0.105957464447739</v>
      </c>
      <c r="U66" s="14">
        <v>0.118045538640856</v>
      </c>
      <c r="V66" s="14">
        <v>6.6841611069718504E-2</v>
      </c>
      <c r="W66" s="14">
        <v>0.124238747185501</v>
      </c>
      <c r="X66" s="14">
        <v>9.7187790278293801E-2</v>
      </c>
      <c r="Y66" s="14">
        <v>0.14332459611166001</v>
      </c>
      <c r="Z66" s="14">
        <v>0.104665398393404</v>
      </c>
      <c r="AA66" s="14">
        <v>0.12687329793774599</v>
      </c>
      <c r="AB66" s="14">
        <v>0.14902938923342901</v>
      </c>
      <c r="AC66" s="14">
        <v>0.11588840567643</v>
      </c>
      <c r="AD66" s="14">
        <v>9.6134680377546106E-2</v>
      </c>
      <c r="AE66" s="14"/>
      <c r="AF66" s="14">
        <v>7.1092918459932194E-2</v>
      </c>
      <c r="AG66" s="14">
        <v>0.120055815256115</v>
      </c>
      <c r="AH66" s="14">
        <v>7.4117495234015507E-2</v>
      </c>
      <c r="AI66" s="14">
        <v>0.144723652435852</v>
      </c>
      <c r="AJ66" s="14">
        <v>0.10868648915691199</v>
      </c>
      <c r="AK66" s="14"/>
      <c r="AL66" s="14">
        <v>4.5462851449123098E-2</v>
      </c>
      <c r="AM66" s="14">
        <v>0.104929196511879</v>
      </c>
      <c r="AN66" s="14">
        <v>8.6400671681908195E-2</v>
      </c>
      <c r="AO66" s="14">
        <v>0.14451219145572899</v>
      </c>
      <c r="AP66" s="14">
        <v>0.19997986282820299</v>
      </c>
      <c r="AQ66" s="14"/>
      <c r="AR66" s="14">
        <v>9.6300157120962904E-2</v>
      </c>
      <c r="AS66" s="14">
        <v>5.1823912451814197E-2</v>
      </c>
      <c r="AT66" s="14">
        <v>7.8875027403511794E-2</v>
      </c>
      <c r="AU66" s="14">
        <v>0.11328078226744299</v>
      </c>
      <c r="AV66" s="14">
        <v>0.28284026098718601</v>
      </c>
      <c r="AW66" s="14">
        <v>9.9645955747880599E-2</v>
      </c>
      <c r="AX66" s="14"/>
      <c r="AY66" s="14">
        <v>9.0873039266295599E-2</v>
      </c>
      <c r="AZ66" s="14">
        <v>0.129536204915462</v>
      </c>
      <c r="BA66" s="14">
        <v>0.107520785716281</v>
      </c>
      <c r="BB66" s="14">
        <v>0.111249994366924</v>
      </c>
      <c r="BC66" s="14">
        <v>6.0920709214183799E-2</v>
      </c>
      <c r="BD66" s="14"/>
      <c r="BE66" s="14">
        <v>6.9504149576444907E-2</v>
      </c>
      <c r="BF66" s="14">
        <v>0.16278050114553899</v>
      </c>
      <c r="BG66" s="14">
        <v>0.101653498182987</v>
      </c>
      <c r="BH66" s="14">
        <v>5.9792176747019497E-2</v>
      </c>
      <c r="BI66" s="14">
        <v>7.4278990335428299E-2</v>
      </c>
      <c r="BJ66" s="14">
        <v>0.13373530849745</v>
      </c>
      <c r="BK66" s="14">
        <v>9.6478948241896206E-2</v>
      </c>
      <c r="BL66" s="14">
        <v>0.151557655016654</v>
      </c>
      <c r="BM66" s="14">
        <v>0.130631002656244</v>
      </c>
      <c r="BN66" s="14">
        <v>0.13566707692414701</v>
      </c>
      <c r="BO66" s="14">
        <v>0.10284643610817799</v>
      </c>
      <c r="BP66" s="14">
        <v>0.143487481672083</v>
      </c>
      <c r="BQ66" s="14">
        <v>0.12506122828343699</v>
      </c>
      <c r="BR66" s="14">
        <v>3.5268177278766799E-2</v>
      </c>
      <c r="BS66" s="14">
        <v>6.2203434390976302E-2</v>
      </c>
      <c r="BT66" s="14">
        <v>5.0188770000634798E-2</v>
      </c>
      <c r="BU66" s="14"/>
      <c r="BV66" s="14">
        <v>9.6412053900619701E-2</v>
      </c>
      <c r="BW66" s="14">
        <v>0.11757919750531901</v>
      </c>
      <c r="BX66" s="14"/>
      <c r="BY66" s="14">
        <v>8.6898532766955097E-2</v>
      </c>
      <c r="BZ66" s="14"/>
      <c r="CA66" s="14">
        <v>0.13124980205933101</v>
      </c>
      <c r="CB66" s="14">
        <v>0.12528545479411399</v>
      </c>
      <c r="CC66" s="14">
        <v>9.7130603162961196E-2</v>
      </c>
      <c r="CD66" s="14">
        <v>8.5352382830031104E-2</v>
      </c>
      <c r="CE66" s="14">
        <v>4.8864253742884098E-2</v>
      </c>
    </row>
    <row r="67" spans="2:83" x14ac:dyDescent="0.3">
      <c r="B67" t="s">
        <v>108</v>
      </c>
      <c r="C67" s="14">
        <v>9.1728746468242903E-2</v>
      </c>
      <c r="D67" s="14">
        <v>0.107335443470811</v>
      </c>
      <c r="E67" s="14">
        <v>7.4708780290477297E-2</v>
      </c>
      <c r="F67" s="14"/>
      <c r="G67" s="14">
        <v>9.5740928381843005E-2</v>
      </c>
      <c r="H67" s="14">
        <v>7.7970569353710106E-2</v>
      </c>
      <c r="I67" s="14">
        <v>8.1535874143613102E-2</v>
      </c>
      <c r="J67" s="14">
        <v>0.119718690112706</v>
      </c>
      <c r="K67" s="14">
        <v>0.11980151673065099</v>
      </c>
      <c r="L67" s="14">
        <v>6.6898328316220598E-2</v>
      </c>
      <c r="M67" s="14"/>
      <c r="N67" s="14">
        <v>6.2073217930088999E-2</v>
      </c>
      <c r="O67" s="14">
        <v>9.8726421558999397E-2</v>
      </c>
      <c r="P67" s="14">
        <v>9.4282842255454594E-2</v>
      </c>
      <c r="Q67" s="14">
        <v>0.11251435930053599</v>
      </c>
      <c r="R67" s="14"/>
      <c r="S67" s="14">
        <v>7.6162244842076302E-2</v>
      </c>
      <c r="T67" s="14">
        <v>7.5941683438584803E-2</v>
      </c>
      <c r="U67" s="14">
        <v>7.8713154537834895E-2</v>
      </c>
      <c r="V67" s="14">
        <v>6.0419160908332201E-2</v>
      </c>
      <c r="W67" s="14">
        <v>7.7017464432584906E-2</v>
      </c>
      <c r="X67" s="14">
        <v>0.11343242187405</v>
      </c>
      <c r="Y67" s="14">
        <v>0.120765535986897</v>
      </c>
      <c r="Z67" s="14">
        <v>9.4831413610194606E-2</v>
      </c>
      <c r="AA67" s="14">
        <v>8.73177927805487E-2</v>
      </c>
      <c r="AB67" s="14">
        <v>0.12697054710788</v>
      </c>
      <c r="AC67" s="14">
        <v>9.0799291244394897E-2</v>
      </c>
      <c r="AD67" s="14">
        <v>0.160722326071567</v>
      </c>
      <c r="AE67" s="14"/>
      <c r="AF67" s="14">
        <v>5.5030221421172497E-2</v>
      </c>
      <c r="AG67" s="14">
        <v>0.105186530766403</v>
      </c>
      <c r="AH67" s="14">
        <v>0.104401125696514</v>
      </c>
      <c r="AI67" s="14">
        <v>0.19574033825557799</v>
      </c>
      <c r="AJ67" s="14">
        <v>9.5371300969202599E-2</v>
      </c>
      <c r="AK67" s="14"/>
      <c r="AL67" s="14">
        <v>5.2570686974312997E-2</v>
      </c>
      <c r="AM67" s="14">
        <v>7.6023871572979795E-2</v>
      </c>
      <c r="AN67" s="14">
        <v>9.0183088922752799E-2</v>
      </c>
      <c r="AO67" s="14">
        <v>0.13705052475219001</v>
      </c>
      <c r="AP67" s="14">
        <v>0.187648857127582</v>
      </c>
      <c r="AQ67" s="14"/>
      <c r="AR67" s="14">
        <v>6.16175768550907E-2</v>
      </c>
      <c r="AS67" s="14">
        <v>5.3383470068199601E-2</v>
      </c>
      <c r="AT67" s="14">
        <v>0.107395374968383</v>
      </c>
      <c r="AU67" s="14">
        <v>0.120541881737132</v>
      </c>
      <c r="AV67" s="14">
        <v>0.16713964618412899</v>
      </c>
      <c r="AW67" s="14">
        <v>7.6997948227424007E-2</v>
      </c>
      <c r="AX67" s="14"/>
      <c r="AY67" s="14">
        <v>7.3696580006730697E-2</v>
      </c>
      <c r="AZ67" s="14">
        <v>0.10474254311412499</v>
      </c>
      <c r="BA67" s="14">
        <v>9.2705646890423904E-2</v>
      </c>
      <c r="BB67" s="14">
        <v>7.2893696127219507E-2</v>
      </c>
      <c r="BC67" s="14">
        <v>6.7343476027474897E-2</v>
      </c>
      <c r="BD67" s="14"/>
      <c r="BE67" s="14">
        <v>0.14407369984979701</v>
      </c>
      <c r="BF67" s="14">
        <v>0.19735097423301301</v>
      </c>
      <c r="BG67" s="14">
        <v>5.8522309997761097E-2</v>
      </c>
      <c r="BH67" s="14">
        <v>9.0715515086925297E-2</v>
      </c>
      <c r="BI67" s="14">
        <v>0.117547725540121</v>
      </c>
      <c r="BJ67" s="14">
        <v>8.5892878015479304E-2</v>
      </c>
      <c r="BK67" s="14">
        <v>9.0645407358803096E-2</v>
      </c>
      <c r="BL67" s="14">
        <v>0.12977863953618199</v>
      </c>
      <c r="BM67" s="14">
        <v>9.9992905026128301E-2</v>
      </c>
      <c r="BN67" s="14">
        <v>0.105599816215901</v>
      </c>
      <c r="BO67" s="14">
        <v>6.7353367286882501E-2</v>
      </c>
      <c r="BP67" s="14">
        <v>7.8830790014813204E-2</v>
      </c>
      <c r="BQ67" s="14">
        <v>7.5851157523945598E-2</v>
      </c>
      <c r="BR67" s="14">
        <v>8.8498911364085095E-2</v>
      </c>
      <c r="BS67" s="14">
        <v>7.63220684483501E-2</v>
      </c>
      <c r="BT67" s="14">
        <v>4.6424686548642603E-2</v>
      </c>
      <c r="BU67" s="14"/>
      <c r="BV67" s="14">
        <v>5.7772837546132098E-2</v>
      </c>
      <c r="BW67" s="14">
        <v>0.103131037568502</v>
      </c>
      <c r="BX67" s="14"/>
      <c r="BY67" s="14">
        <v>4.7907524912246702E-2</v>
      </c>
      <c r="BZ67" s="14"/>
      <c r="CA67" s="14">
        <v>0.13262090326112999</v>
      </c>
      <c r="CB67" s="14">
        <v>9.2204038176857697E-2</v>
      </c>
      <c r="CC67" s="14">
        <v>6.6694216042977095E-2</v>
      </c>
      <c r="CD67" s="14">
        <v>5.2901889599351402E-2</v>
      </c>
      <c r="CE67" s="14">
        <v>2.4449484617183999E-2</v>
      </c>
    </row>
    <row r="68" spans="2:83" x14ac:dyDescent="0.3">
      <c r="B68" t="s">
        <v>109</v>
      </c>
      <c r="C68" s="14">
        <v>3.0598496975901899E-3</v>
      </c>
      <c r="D68" s="14">
        <v>2.1997659176231799E-3</v>
      </c>
      <c r="E68" s="14">
        <v>3.9056715624627199E-3</v>
      </c>
      <c r="F68" s="14"/>
      <c r="G68" s="14">
        <v>3.4443851089197E-3</v>
      </c>
      <c r="H68" s="14">
        <v>5.9975371579228803E-3</v>
      </c>
      <c r="I68" s="14">
        <v>6.3982869624165002E-3</v>
      </c>
      <c r="J68" s="14">
        <v>2.7726745083689998E-3</v>
      </c>
      <c r="K68" s="14">
        <v>0</v>
      </c>
      <c r="L68" s="14">
        <v>0</v>
      </c>
      <c r="M68" s="14"/>
      <c r="N68" s="14">
        <v>4.0463211199432501E-3</v>
      </c>
      <c r="O68" s="14">
        <v>1.9007944355012899E-3</v>
      </c>
      <c r="P68" s="14">
        <v>2.1576543909703201E-3</v>
      </c>
      <c r="Q68" s="14">
        <v>4.0594282425097002E-3</v>
      </c>
      <c r="R68" s="14"/>
      <c r="S68" s="14">
        <v>6.9107784267887096E-3</v>
      </c>
      <c r="T68" s="14">
        <v>4.0969019754101702E-3</v>
      </c>
      <c r="U68" s="14">
        <v>0</v>
      </c>
      <c r="V68" s="14">
        <v>6.6036879473849999E-3</v>
      </c>
      <c r="W68" s="14">
        <v>0</v>
      </c>
      <c r="X68" s="14">
        <v>0</v>
      </c>
      <c r="Y68" s="14">
        <v>5.92329298519958E-3</v>
      </c>
      <c r="Z68" s="14">
        <v>0</v>
      </c>
      <c r="AA68" s="14">
        <v>0</v>
      </c>
      <c r="AB68" s="14">
        <v>0</v>
      </c>
      <c r="AC68" s="14">
        <v>9.8243204048542292E-3</v>
      </c>
      <c r="AD68" s="14">
        <v>0</v>
      </c>
      <c r="AE68" s="14"/>
      <c r="AF68" s="14">
        <v>0</v>
      </c>
      <c r="AG68" s="14">
        <v>3.8101025523430902E-3</v>
      </c>
      <c r="AH68" s="14">
        <v>0</v>
      </c>
      <c r="AI68" s="14">
        <v>0</v>
      </c>
      <c r="AJ68" s="14">
        <v>1.1624383366672699E-2</v>
      </c>
      <c r="AK68" s="14"/>
      <c r="AL68" s="14">
        <v>0</v>
      </c>
      <c r="AM68" s="14">
        <v>4.3508268663423099E-3</v>
      </c>
      <c r="AN68" s="14">
        <v>0</v>
      </c>
      <c r="AO68" s="14">
        <v>0</v>
      </c>
      <c r="AP68" s="14">
        <v>0</v>
      </c>
      <c r="AQ68" s="14"/>
      <c r="AR68" s="14">
        <v>2.4745939784625299E-3</v>
      </c>
      <c r="AS68" s="14">
        <v>2.6493763837725001E-3</v>
      </c>
      <c r="AT68" s="14">
        <v>0</v>
      </c>
      <c r="AU68" s="14">
        <v>0</v>
      </c>
      <c r="AV68" s="14">
        <v>0</v>
      </c>
      <c r="AW68" s="14">
        <v>8.8402942380689693E-3</v>
      </c>
      <c r="AX68" s="14"/>
      <c r="AY68" s="14">
        <v>6.96336407862971E-3</v>
      </c>
      <c r="AZ68" s="14">
        <v>0</v>
      </c>
      <c r="BA68" s="14">
        <v>0</v>
      </c>
      <c r="BB68" s="14">
        <v>7.4338354149959896E-3</v>
      </c>
      <c r="BC68" s="14">
        <v>0</v>
      </c>
      <c r="BD68" s="14"/>
      <c r="BE68" s="14">
        <v>0</v>
      </c>
      <c r="BF68" s="14">
        <v>3.4536687722866499E-2</v>
      </c>
      <c r="BG68" s="14">
        <v>0</v>
      </c>
      <c r="BH68" s="14">
        <v>0</v>
      </c>
      <c r="BI68" s="14">
        <v>4.9564777972714701E-3</v>
      </c>
      <c r="BJ68" s="14">
        <v>0</v>
      </c>
      <c r="BK68" s="14">
        <v>0</v>
      </c>
      <c r="BL68" s="14">
        <v>0</v>
      </c>
      <c r="BM68" s="14">
        <v>0</v>
      </c>
      <c r="BN68" s="14">
        <v>0</v>
      </c>
      <c r="BO68" s="14">
        <v>5.9849561751708904E-3</v>
      </c>
      <c r="BP68" s="14">
        <v>9.4523308286072506E-3</v>
      </c>
      <c r="BQ68" s="14">
        <v>1.1064076154904399E-2</v>
      </c>
      <c r="BR68" s="14">
        <v>0</v>
      </c>
      <c r="BS68" s="14">
        <v>0</v>
      </c>
      <c r="BT68" s="14">
        <v>0</v>
      </c>
      <c r="BU68" s="14"/>
      <c r="BV68" s="14">
        <v>2.78074300044514E-3</v>
      </c>
      <c r="BW68" s="14">
        <v>6.68277824603721E-3</v>
      </c>
      <c r="BX68" s="14"/>
      <c r="BY68" s="14">
        <v>3.8584256419065201E-3</v>
      </c>
      <c r="BZ68" s="14"/>
      <c r="CA68" s="14">
        <v>3.2938121059315098E-3</v>
      </c>
      <c r="CB68" s="14">
        <v>0</v>
      </c>
      <c r="CC68" s="14">
        <v>2.9919389221223498E-3</v>
      </c>
      <c r="CD68" s="14">
        <v>0</v>
      </c>
      <c r="CE68" s="14">
        <v>0</v>
      </c>
    </row>
    <row r="69" spans="2:83" x14ac:dyDescent="0.3">
      <c r="B69" t="s">
        <v>110</v>
      </c>
      <c r="C69" s="14">
        <v>1.6298508238033301E-2</v>
      </c>
      <c r="D69" s="14">
        <v>7.75144623295253E-3</v>
      </c>
      <c r="E69" s="14">
        <v>2.4676178676518001E-2</v>
      </c>
      <c r="F69" s="14"/>
      <c r="G69" s="14">
        <v>4.3956764860037703E-2</v>
      </c>
      <c r="H69" s="14">
        <v>1.5064064714871799E-2</v>
      </c>
      <c r="I69" s="14">
        <v>1.9938358000277101E-2</v>
      </c>
      <c r="J69" s="14">
        <v>1.3636276378023501E-2</v>
      </c>
      <c r="K69" s="14">
        <v>1.3659281473260201E-2</v>
      </c>
      <c r="L69" s="14">
        <v>0</v>
      </c>
      <c r="M69" s="14"/>
      <c r="N69" s="14">
        <v>1.8796700128228198E-2</v>
      </c>
      <c r="O69" s="14">
        <v>4.0176116281617404E-3</v>
      </c>
      <c r="P69" s="14">
        <v>1.5993596397084201E-2</v>
      </c>
      <c r="Q69" s="14">
        <v>2.4884912993719598E-2</v>
      </c>
      <c r="R69" s="14"/>
      <c r="S69" s="14">
        <v>2.1867120466718199E-2</v>
      </c>
      <c r="T69" s="14">
        <v>2.5433414921259199E-2</v>
      </c>
      <c r="U69" s="14">
        <v>2.0097492504761699E-2</v>
      </c>
      <c r="V69" s="14">
        <v>6.1424570043130296E-3</v>
      </c>
      <c r="W69" s="14">
        <v>2.7548847358368201E-2</v>
      </c>
      <c r="X69" s="14">
        <v>1.49513584700451E-2</v>
      </c>
      <c r="Y69" s="14">
        <v>1.85812397914254E-2</v>
      </c>
      <c r="Z69" s="14">
        <v>0</v>
      </c>
      <c r="AA69" s="14">
        <v>1.49217667196651E-2</v>
      </c>
      <c r="AB69" s="14">
        <v>1.02504626773149E-2</v>
      </c>
      <c r="AC69" s="14">
        <v>0</v>
      </c>
      <c r="AD69" s="14">
        <v>1.50261839098718E-2</v>
      </c>
      <c r="AE69" s="14"/>
      <c r="AF69" s="14">
        <v>1.9666812369614501E-3</v>
      </c>
      <c r="AG69" s="14">
        <v>8.5920560204036708E-3</v>
      </c>
      <c r="AH69" s="14">
        <v>1.59318167139527E-2</v>
      </c>
      <c r="AI69" s="14">
        <v>0</v>
      </c>
      <c r="AJ69" s="14">
        <v>3.8515248568820298E-2</v>
      </c>
      <c r="AK69" s="14"/>
      <c r="AL69" s="14">
        <v>8.6261012447033502E-3</v>
      </c>
      <c r="AM69" s="14">
        <v>5.4029649522417999E-3</v>
      </c>
      <c r="AN69" s="14">
        <v>1.46788640656357E-2</v>
      </c>
      <c r="AO69" s="14">
        <v>3.6244638445017698E-3</v>
      </c>
      <c r="AP69" s="14">
        <v>2.0562073459712098E-2</v>
      </c>
      <c r="AQ69" s="14"/>
      <c r="AR69" s="14">
        <v>4.0845431026702702E-3</v>
      </c>
      <c r="AS69" s="14">
        <v>1.25407829531381E-2</v>
      </c>
      <c r="AT69" s="14">
        <v>5.6060091788733904E-3</v>
      </c>
      <c r="AU69" s="14">
        <v>7.0955206559213798E-3</v>
      </c>
      <c r="AV69" s="14">
        <v>1.48874119172128E-2</v>
      </c>
      <c r="AW69" s="14">
        <v>5.06105210888603E-2</v>
      </c>
      <c r="AX69" s="14"/>
      <c r="AY69" s="14">
        <v>7.1403612212064503E-3</v>
      </c>
      <c r="AZ69" s="14">
        <v>2.83703802640159E-2</v>
      </c>
      <c r="BA69" s="14">
        <v>1.52092271128689E-2</v>
      </c>
      <c r="BB69" s="14">
        <v>1.7402131643479701E-2</v>
      </c>
      <c r="BC69" s="14">
        <v>0</v>
      </c>
      <c r="BD69" s="14"/>
      <c r="BE69" s="14">
        <v>6.5633321850478196E-2</v>
      </c>
      <c r="BF69" s="14">
        <v>5.0059670048948998E-2</v>
      </c>
      <c r="BG69" s="14">
        <v>3.3979626857970402E-2</v>
      </c>
      <c r="BH69" s="14">
        <v>0</v>
      </c>
      <c r="BI69" s="14">
        <v>1.15165699814138E-2</v>
      </c>
      <c r="BJ69" s="14">
        <v>1.0305949189724301E-2</v>
      </c>
      <c r="BK69" s="14">
        <v>3.2199244558942901E-2</v>
      </c>
      <c r="BL69" s="14">
        <v>7.2416800954693099E-3</v>
      </c>
      <c r="BM69" s="14">
        <v>0</v>
      </c>
      <c r="BN69" s="14">
        <v>0</v>
      </c>
      <c r="BO69" s="14">
        <v>1.69591092109516E-2</v>
      </c>
      <c r="BP69" s="14">
        <v>1.00190275154079E-2</v>
      </c>
      <c r="BQ69" s="14">
        <v>8.3192232124252898E-3</v>
      </c>
      <c r="BR69" s="14">
        <v>0</v>
      </c>
      <c r="BS69" s="14">
        <v>2.0849706943777E-2</v>
      </c>
      <c r="BT69" s="14">
        <v>2.9310006918433801E-2</v>
      </c>
      <c r="BU69" s="14"/>
      <c r="BV69" s="14">
        <v>4.5898699914495101E-3</v>
      </c>
      <c r="BW69" s="14">
        <v>6.6106061214981204E-3</v>
      </c>
      <c r="BX69" s="14"/>
      <c r="BY69" s="14">
        <v>7.7513331432856698E-3</v>
      </c>
      <c r="BZ69" s="14"/>
      <c r="CA69" s="14">
        <v>1.4456407681493101E-2</v>
      </c>
      <c r="CB69" s="14">
        <v>1.4945734992504E-2</v>
      </c>
      <c r="CC69" s="14">
        <v>2.0425848748838599E-2</v>
      </c>
      <c r="CD69" s="14">
        <v>6.2129436509927097E-3</v>
      </c>
      <c r="CE69" s="14">
        <v>0</v>
      </c>
    </row>
    <row r="70" spans="2:83" x14ac:dyDescent="0.3">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row>
    <row r="71" spans="2:83" x14ac:dyDescent="0.3">
      <c r="B71" s="6" t="s">
        <v>121</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row>
    <row r="72" spans="2:83" x14ac:dyDescent="0.3">
      <c r="B72" s="24" t="s">
        <v>114</v>
      </c>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row>
    <row r="73" spans="2:83" x14ac:dyDescent="0.3">
      <c r="B73" t="s">
        <v>104</v>
      </c>
      <c r="C73" s="14">
        <v>7.3740624479220598E-2</v>
      </c>
      <c r="D73" s="14">
        <v>7.6388644583493107E-2</v>
      </c>
      <c r="E73" s="14">
        <v>7.1299575513718599E-2</v>
      </c>
      <c r="F73" s="14"/>
      <c r="G73" s="14">
        <v>0.119135463775654</v>
      </c>
      <c r="H73" s="14">
        <v>0.11197809862484399</v>
      </c>
      <c r="I73" s="14">
        <v>8.9336700054649595E-2</v>
      </c>
      <c r="J73" s="14">
        <v>6.7775764886730497E-2</v>
      </c>
      <c r="K73" s="14">
        <v>4.408198106182E-2</v>
      </c>
      <c r="L73" s="14">
        <v>2.4729917253239801E-2</v>
      </c>
      <c r="M73" s="14"/>
      <c r="N73" s="14">
        <v>9.1773608436245394E-2</v>
      </c>
      <c r="O73" s="14">
        <v>6.2956424035143094E-2</v>
      </c>
      <c r="P73" s="14">
        <v>6.1902817113842497E-2</v>
      </c>
      <c r="Q73" s="14">
        <v>7.3218433477653194E-2</v>
      </c>
      <c r="R73" s="14"/>
      <c r="S73" s="14">
        <v>0.11145813165816</v>
      </c>
      <c r="T73" s="14">
        <v>6.6331921648203104E-2</v>
      </c>
      <c r="U73" s="14">
        <v>5.7134534579430199E-2</v>
      </c>
      <c r="V73" s="14">
        <v>5.0796484675962497E-2</v>
      </c>
      <c r="W73" s="14">
        <v>6.9582351484490906E-2</v>
      </c>
      <c r="X73" s="14">
        <v>0.111854928494505</v>
      </c>
      <c r="Y73" s="14">
        <v>6.5791829871225102E-2</v>
      </c>
      <c r="Z73" s="14">
        <v>0.100915293663943</v>
      </c>
      <c r="AA73" s="14">
        <v>6.1789837843496197E-2</v>
      </c>
      <c r="AB73" s="14">
        <v>7.2087439856042795E-2</v>
      </c>
      <c r="AC73" s="14">
        <v>2.7947985498501901E-2</v>
      </c>
      <c r="AD73" s="14">
        <v>4.8053247688324502E-2</v>
      </c>
      <c r="AE73" s="14"/>
      <c r="AF73" s="14">
        <v>7.4405405192610796E-2</v>
      </c>
      <c r="AG73" s="14">
        <v>9.5622137465413107E-2</v>
      </c>
      <c r="AH73" s="14">
        <v>6.8625393831719506E-2</v>
      </c>
      <c r="AI73" s="14">
        <v>2.77585762632282E-2</v>
      </c>
      <c r="AJ73" s="14">
        <v>6.9792776554008798E-2</v>
      </c>
      <c r="AK73" s="14"/>
      <c r="AL73" s="14">
        <v>8.5026853383754E-2</v>
      </c>
      <c r="AM73" s="14">
        <v>0.102819679254959</v>
      </c>
      <c r="AN73" s="14">
        <v>5.6733970327216603E-2</v>
      </c>
      <c r="AO73" s="14">
        <v>2.1939672133757498E-2</v>
      </c>
      <c r="AP73" s="14">
        <v>3.7177734752169699E-2</v>
      </c>
      <c r="AQ73" s="14"/>
      <c r="AR73" s="14">
        <v>0.115470085556356</v>
      </c>
      <c r="AS73" s="14">
        <v>9.9111985947859998E-2</v>
      </c>
      <c r="AT73" s="14">
        <v>4.9574822360329097E-2</v>
      </c>
      <c r="AU73" s="14">
        <v>5.2315614442288598E-2</v>
      </c>
      <c r="AV73" s="14">
        <v>6.0038548841044002E-2</v>
      </c>
      <c r="AW73" s="14">
        <v>2.8822564437631999E-2</v>
      </c>
      <c r="AX73" s="14"/>
      <c r="AY73" s="14">
        <v>6.4001734378302394E-2</v>
      </c>
      <c r="AZ73" s="14">
        <v>4.6584411775271901E-2</v>
      </c>
      <c r="BA73" s="14">
        <v>7.8993961449653899E-2</v>
      </c>
      <c r="BB73" s="14">
        <v>0.10927942474790001</v>
      </c>
      <c r="BC73" s="14">
        <v>0.184410325853682</v>
      </c>
      <c r="BD73" s="14"/>
      <c r="BE73" s="14">
        <v>6.5147565576279501E-2</v>
      </c>
      <c r="BF73" s="14">
        <v>0.12956981008388599</v>
      </c>
      <c r="BG73" s="14">
        <v>3.97536588411024E-2</v>
      </c>
      <c r="BH73" s="14">
        <v>0.110795502894408</v>
      </c>
      <c r="BI73" s="14">
        <v>5.1373286678852E-2</v>
      </c>
      <c r="BJ73" s="14">
        <v>4.6659219799533899E-2</v>
      </c>
      <c r="BK73" s="14">
        <v>5.95866084992938E-2</v>
      </c>
      <c r="BL73" s="14">
        <v>5.7462554573352601E-2</v>
      </c>
      <c r="BM73" s="14">
        <v>3.8817247092951299E-2</v>
      </c>
      <c r="BN73" s="14">
        <v>5.5203935038774597E-2</v>
      </c>
      <c r="BO73" s="14">
        <v>4.6104148115194199E-2</v>
      </c>
      <c r="BP73" s="14">
        <v>0.15679061982593601</v>
      </c>
      <c r="BQ73" s="14">
        <v>5.2528510592808102E-2</v>
      </c>
      <c r="BR73" s="14">
        <v>0.112304740124505</v>
      </c>
      <c r="BS73" s="14">
        <v>0.14948399244826899</v>
      </c>
      <c r="BT73" s="14">
        <v>0.165993931800581</v>
      </c>
      <c r="BU73" s="14"/>
      <c r="BV73" s="14">
        <v>0.115730046134601</v>
      </c>
      <c r="BW73" s="14">
        <v>8.3644685796795099E-2</v>
      </c>
      <c r="BX73" s="14"/>
      <c r="BY73" s="14">
        <v>0.162863710557684</v>
      </c>
      <c r="BZ73" s="14"/>
      <c r="CA73" s="14">
        <v>5.6473835205279897E-2</v>
      </c>
      <c r="CB73" s="14">
        <v>3.8415455778935403E-2</v>
      </c>
      <c r="CC73" s="14">
        <v>7.5419442954305999E-2</v>
      </c>
      <c r="CD73" s="14">
        <v>0.150952489491641</v>
      </c>
      <c r="CE73" s="14">
        <v>0.386021230825491</v>
      </c>
    </row>
    <row r="74" spans="2:83" x14ac:dyDescent="0.3">
      <c r="B74" t="s">
        <v>105</v>
      </c>
      <c r="C74" s="14">
        <v>0.224724542058065</v>
      </c>
      <c r="D74" s="14">
        <v>0.21156024679177701</v>
      </c>
      <c r="E74" s="14">
        <v>0.23801935351099501</v>
      </c>
      <c r="F74" s="14"/>
      <c r="G74" s="14">
        <v>0.32233876583999599</v>
      </c>
      <c r="H74" s="14">
        <v>0.32968136892831801</v>
      </c>
      <c r="I74" s="14">
        <v>0.28777691304346098</v>
      </c>
      <c r="J74" s="14">
        <v>0.20337666076265601</v>
      </c>
      <c r="K74" s="14">
        <v>0.13076592754386801</v>
      </c>
      <c r="L74" s="14">
        <v>0.104140196711051</v>
      </c>
      <c r="M74" s="14"/>
      <c r="N74" s="14">
        <v>0.26236092607372602</v>
      </c>
      <c r="O74" s="14">
        <v>0.25215846187622298</v>
      </c>
      <c r="P74" s="14">
        <v>0.20785173665551901</v>
      </c>
      <c r="Q74" s="14">
        <v>0.16951098685600799</v>
      </c>
      <c r="R74" s="14"/>
      <c r="S74" s="14">
        <v>0.28005368949593901</v>
      </c>
      <c r="T74" s="14">
        <v>0.19198010239577901</v>
      </c>
      <c r="U74" s="14">
        <v>0.15441087711533699</v>
      </c>
      <c r="V74" s="14">
        <v>0.18680608483408701</v>
      </c>
      <c r="W74" s="14">
        <v>0.26089679306305902</v>
      </c>
      <c r="X74" s="14">
        <v>0.26893830440328997</v>
      </c>
      <c r="Y74" s="14">
        <v>0.201526017880435</v>
      </c>
      <c r="Z74" s="14">
        <v>0.27946528209853</v>
      </c>
      <c r="AA74" s="14">
        <v>0.26967288286857399</v>
      </c>
      <c r="AB74" s="14">
        <v>0.173739972265403</v>
      </c>
      <c r="AC74" s="14">
        <v>0.17229435409601801</v>
      </c>
      <c r="AD74" s="14">
        <v>0.25636145617747702</v>
      </c>
      <c r="AE74" s="14"/>
      <c r="AF74" s="14">
        <v>0.156766508205926</v>
      </c>
      <c r="AG74" s="14">
        <v>0.31218809130658898</v>
      </c>
      <c r="AH74" s="14">
        <v>0.18774295041744099</v>
      </c>
      <c r="AI74" s="14">
        <v>0.15496704916699999</v>
      </c>
      <c r="AJ74" s="14">
        <v>0.26483250880467601</v>
      </c>
      <c r="AK74" s="14"/>
      <c r="AL74" s="14">
        <v>0.16879735330933399</v>
      </c>
      <c r="AM74" s="14">
        <v>0.31754959923179699</v>
      </c>
      <c r="AN74" s="14">
        <v>0.16125521758283201</v>
      </c>
      <c r="AO74" s="14">
        <v>0.12485202518042</v>
      </c>
      <c r="AP74" s="14">
        <v>0.15062814097545901</v>
      </c>
      <c r="AQ74" s="14"/>
      <c r="AR74" s="14">
        <v>0.32479536521549501</v>
      </c>
      <c r="AS74" s="14">
        <v>0.18787156482409201</v>
      </c>
      <c r="AT74" s="14">
        <v>0.24295210621164601</v>
      </c>
      <c r="AU74" s="14">
        <v>0.17421747040719601</v>
      </c>
      <c r="AV74" s="14">
        <v>0.22028362355862399</v>
      </c>
      <c r="AW74" s="14">
        <v>0.196291261538832</v>
      </c>
      <c r="AX74" s="14"/>
      <c r="AY74" s="14">
        <v>0.17250423255577199</v>
      </c>
      <c r="AZ74" s="14">
        <v>0.17908487939624301</v>
      </c>
      <c r="BA74" s="14">
        <v>0.27134711941338402</v>
      </c>
      <c r="BB74" s="14">
        <v>0.31778861532535702</v>
      </c>
      <c r="BC74" s="14">
        <v>0.30015634232446597</v>
      </c>
      <c r="BD74" s="14"/>
      <c r="BE74" s="14">
        <v>6.7794701126496104E-2</v>
      </c>
      <c r="BF74" s="14">
        <v>0.174706865842223</v>
      </c>
      <c r="BG74" s="14">
        <v>0.213443035060076</v>
      </c>
      <c r="BH74" s="14">
        <v>0.18430028140438601</v>
      </c>
      <c r="BI74" s="14">
        <v>0.222965089203467</v>
      </c>
      <c r="BJ74" s="14">
        <v>0.139476994882831</v>
      </c>
      <c r="BK74" s="14">
        <v>0.22596272825532701</v>
      </c>
      <c r="BL74" s="14">
        <v>0.24631262238829099</v>
      </c>
      <c r="BM74" s="14">
        <v>0.231377885686048</v>
      </c>
      <c r="BN74" s="14">
        <v>0.171795098740994</v>
      </c>
      <c r="BO74" s="14">
        <v>0.213737319023204</v>
      </c>
      <c r="BP74" s="14">
        <v>0.30250859901057697</v>
      </c>
      <c r="BQ74" s="14">
        <v>0.39028264714976102</v>
      </c>
      <c r="BR74" s="14">
        <v>0.24846597807896201</v>
      </c>
      <c r="BS74" s="14">
        <v>0.15565762070022399</v>
      </c>
      <c r="BT74" s="14">
        <v>0.32711729922729399</v>
      </c>
      <c r="BU74" s="14"/>
      <c r="BV74" s="14">
        <v>0.32322735474391501</v>
      </c>
      <c r="BW74" s="14">
        <v>0.30911676956732098</v>
      </c>
      <c r="BX74" s="14"/>
      <c r="BY74" s="14">
        <v>0.36946366621938798</v>
      </c>
      <c r="BZ74" s="14"/>
      <c r="CA74" s="14">
        <v>0.17325395473441399</v>
      </c>
      <c r="CB74" s="14">
        <v>0.22003506299546799</v>
      </c>
      <c r="CC74" s="14">
        <v>0.241142412314761</v>
      </c>
      <c r="CD74" s="14">
        <v>0.338354858263684</v>
      </c>
      <c r="CE74" s="14">
        <v>0.305428311947952</v>
      </c>
    </row>
    <row r="75" spans="2:83" x14ac:dyDescent="0.3">
      <c r="B75" t="s">
        <v>106</v>
      </c>
      <c r="C75" s="14">
        <v>0.290903007888626</v>
      </c>
      <c r="D75" s="14">
        <v>0.28957574714357498</v>
      </c>
      <c r="E75" s="14">
        <v>0.29183769288740702</v>
      </c>
      <c r="F75" s="14"/>
      <c r="G75" s="14">
        <v>0.33217428132292098</v>
      </c>
      <c r="H75" s="14">
        <v>0.33001429915194702</v>
      </c>
      <c r="I75" s="14">
        <v>0.30962582920429399</v>
      </c>
      <c r="J75" s="14">
        <v>0.26541888402104602</v>
      </c>
      <c r="K75" s="14">
        <v>0.29385723206936798</v>
      </c>
      <c r="L75" s="14">
        <v>0.23527955623209201</v>
      </c>
      <c r="M75" s="14"/>
      <c r="N75" s="14">
        <v>0.28651046641601002</v>
      </c>
      <c r="O75" s="14">
        <v>0.28129123303915299</v>
      </c>
      <c r="P75" s="14">
        <v>0.29939453874205002</v>
      </c>
      <c r="Q75" s="14">
        <v>0.30242006423270201</v>
      </c>
      <c r="R75" s="14"/>
      <c r="S75" s="14">
        <v>0.280339880580949</v>
      </c>
      <c r="T75" s="14">
        <v>0.26126157512214798</v>
      </c>
      <c r="U75" s="14">
        <v>0.35320571925558603</v>
      </c>
      <c r="V75" s="14">
        <v>0.270729704913313</v>
      </c>
      <c r="W75" s="14">
        <v>0.264289418032364</v>
      </c>
      <c r="X75" s="14">
        <v>0.22933552590675901</v>
      </c>
      <c r="Y75" s="14">
        <v>0.29921774531510698</v>
      </c>
      <c r="Z75" s="14">
        <v>0.23089219134525699</v>
      </c>
      <c r="AA75" s="14">
        <v>0.34892968716897399</v>
      </c>
      <c r="AB75" s="14">
        <v>0.28810676125457502</v>
      </c>
      <c r="AC75" s="14">
        <v>0.31987244529525399</v>
      </c>
      <c r="AD75" s="14">
        <v>0.41560536611295301</v>
      </c>
      <c r="AE75" s="14"/>
      <c r="AF75" s="14">
        <v>0.22668566540457699</v>
      </c>
      <c r="AG75" s="14">
        <v>0.32653025013790898</v>
      </c>
      <c r="AH75" s="14">
        <v>0.26980408315757998</v>
      </c>
      <c r="AI75" s="14">
        <v>0.28922621436685803</v>
      </c>
      <c r="AJ75" s="14">
        <v>0.289915463656714</v>
      </c>
      <c r="AK75" s="14"/>
      <c r="AL75" s="14">
        <v>0.20832198149129599</v>
      </c>
      <c r="AM75" s="14">
        <v>0.30740475965888298</v>
      </c>
      <c r="AN75" s="14">
        <v>0.28108722980880801</v>
      </c>
      <c r="AO75" s="14">
        <v>0.25863392439635202</v>
      </c>
      <c r="AP75" s="14">
        <v>0.40036485158729701</v>
      </c>
      <c r="AQ75" s="14"/>
      <c r="AR75" s="14">
        <v>0.339145617606322</v>
      </c>
      <c r="AS75" s="14">
        <v>0.20304179430136199</v>
      </c>
      <c r="AT75" s="14">
        <v>0.30143707451201701</v>
      </c>
      <c r="AU75" s="14">
        <v>0.24006983240775501</v>
      </c>
      <c r="AV75" s="14">
        <v>0.38619093049116598</v>
      </c>
      <c r="AW75" s="14">
        <v>0.31741289386690202</v>
      </c>
      <c r="AX75" s="14"/>
      <c r="AY75" s="14">
        <v>0.29054209878629</v>
      </c>
      <c r="AZ75" s="14">
        <v>0.30884814841431302</v>
      </c>
      <c r="BA75" s="14">
        <v>0.296749947800105</v>
      </c>
      <c r="BB75" s="14">
        <v>0.28414504849348898</v>
      </c>
      <c r="BC75" s="14">
        <v>0.31037656242667</v>
      </c>
      <c r="BD75" s="14"/>
      <c r="BE75" s="14">
        <v>0.52142922397986702</v>
      </c>
      <c r="BF75" s="14">
        <v>0.33013957730792198</v>
      </c>
      <c r="BG75" s="14">
        <v>0.28465668896339602</v>
      </c>
      <c r="BH75" s="14">
        <v>0.26828471584880698</v>
      </c>
      <c r="BI75" s="14">
        <v>0.211286352797284</v>
      </c>
      <c r="BJ75" s="14">
        <v>0.382959394808432</v>
      </c>
      <c r="BK75" s="14">
        <v>0.37789487424145901</v>
      </c>
      <c r="BL75" s="14">
        <v>0.240244582068637</v>
      </c>
      <c r="BM75" s="14">
        <v>0.25800986555386002</v>
      </c>
      <c r="BN75" s="14">
        <v>0.33342122093248</v>
      </c>
      <c r="BO75" s="14">
        <v>0.33920293241272897</v>
      </c>
      <c r="BP75" s="14">
        <v>0.20649653021778699</v>
      </c>
      <c r="BQ75" s="14">
        <v>0.243152464495899</v>
      </c>
      <c r="BR75" s="14">
        <v>0.323589425549003</v>
      </c>
      <c r="BS75" s="14">
        <v>0.27285630813545603</v>
      </c>
      <c r="BT75" s="14">
        <v>0.235758334285215</v>
      </c>
      <c r="BU75" s="14"/>
      <c r="BV75" s="14">
        <v>0.34287938046377298</v>
      </c>
      <c r="BW75" s="14">
        <v>0.25471643343189698</v>
      </c>
      <c r="BX75" s="14"/>
      <c r="BY75" s="14">
        <v>0.226567470045521</v>
      </c>
      <c r="BZ75" s="14"/>
      <c r="CA75" s="14">
        <v>0.31700701429328998</v>
      </c>
      <c r="CB75" s="14">
        <v>0.27066654994746198</v>
      </c>
      <c r="CC75" s="14">
        <v>0.27725708933576199</v>
      </c>
      <c r="CD75" s="14">
        <v>0.32922233114961502</v>
      </c>
      <c r="CE75" s="14">
        <v>0.202590809944521</v>
      </c>
    </row>
    <row r="76" spans="2:83" x14ac:dyDescent="0.3">
      <c r="B76" t="s">
        <v>107</v>
      </c>
      <c r="C76" s="14">
        <v>0.18528564591593699</v>
      </c>
      <c r="D76" s="14">
        <v>0.18782078323379001</v>
      </c>
      <c r="E76" s="14">
        <v>0.18214445597998699</v>
      </c>
      <c r="F76" s="14"/>
      <c r="G76" s="14">
        <v>9.6211183130055805E-2</v>
      </c>
      <c r="H76" s="14">
        <v>0.122931141831039</v>
      </c>
      <c r="I76" s="14">
        <v>0.17079594217428201</v>
      </c>
      <c r="J76" s="14">
        <v>0.22537300889145201</v>
      </c>
      <c r="K76" s="14">
        <v>0.21168036805885601</v>
      </c>
      <c r="L76" s="14">
        <v>0.256415427446121</v>
      </c>
      <c r="M76" s="14"/>
      <c r="N76" s="14">
        <v>0.170095358327673</v>
      </c>
      <c r="O76" s="14">
        <v>0.21355575182627701</v>
      </c>
      <c r="P76" s="14">
        <v>0.18554147061172299</v>
      </c>
      <c r="Q76" s="14">
        <v>0.174300809343029</v>
      </c>
      <c r="R76" s="14"/>
      <c r="S76" s="14">
        <v>0.16613945422339399</v>
      </c>
      <c r="T76" s="14">
        <v>0.187919565564237</v>
      </c>
      <c r="U76" s="14">
        <v>0.205156889262085</v>
      </c>
      <c r="V76" s="14">
        <v>0.214991826934403</v>
      </c>
      <c r="W76" s="14">
        <v>0.21173470874019901</v>
      </c>
      <c r="X76" s="14">
        <v>0.16575341683140199</v>
      </c>
      <c r="Y76" s="14">
        <v>0.23996803570109901</v>
      </c>
      <c r="Z76" s="14">
        <v>0.17797352477879699</v>
      </c>
      <c r="AA76" s="14">
        <v>0.14842842582177801</v>
      </c>
      <c r="AB76" s="14">
        <v>0.21500097161149601</v>
      </c>
      <c r="AC76" s="14">
        <v>0.126908741864077</v>
      </c>
      <c r="AD76" s="14">
        <v>0.12628522622992</v>
      </c>
      <c r="AE76" s="14"/>
      <c r="AF76" s="14">
        <v>0.223308814557378</v>
      </c>
      <c r="AG76" s="14">
        <v>0.153246083818495</v>
      </c>
      <c r="AH76" s="14">
        <v>0.24251466474010799</v>
      </c>
      <c r="AI76" s="14">
        <v>0.10997508965734699</v>
      </c>
      <c r="AJ76" s="14">
        <v>0.16697856893060101</v>
      </c>
      <c r="AK76" s="14"/>
      <c r="AL76" s="14">
        <v>0.218566613748753</v>
      </c>
      <c r="AM76" s="14">
        <v>0.144140217190529</v>
      </c>
      <c r="AN76" s="14">
        <v>0.240871577125647</v>
      </c>
      <c r="AO76" s="14">
        <v>0.20732319854128101</v>
      </c>
      <c r="AP76" s="14">
        <v>0.19213382518561101</v>
      </c>
      <c r="AQ76" s="14"/>
      <c r="AR76" s="14">
        <v>0.12887138176707399</v>
      </c>
      <c r="AS76" s="14">
        <v>0.219608106495155</v>
      </c>
      <c r="AT76" s="14">
        <v>0.19613451185594399</v>
      </c>
      <c r="AU76" s="14">
        <v>0.19629765846313299</v>
      </c>
      <c r="AV76" s="14">
        <v>0.16928764195330501</v>
      </c>
      <c r="AW76" s="14">
        <v>0.19581183655541301</v>
      </c>
      <c r="AX76" s="14"/>
      <c r="AY76" s="14">
        <v>0.220224821844166</v>
      </c>
      <c r="AZ76" s="14">
        <v>0.200425133903849</v>
      </c>
      <c r="BA76" s="14">
        <v>0.16838919028996899</v>
      </c>
      <c r="BB76" s="14">
        <v>0.15515309085162601</v>
      </c>
      <c r="BC76" s="14">
        <v>0.108952406987797</v>
      </c>
      <c r="BD76" s="14"/>
      <c r="BE76" s="14">
        <v>0.21616734371740201</v>
      </c>
      <c r="BF76" s="14">
        <v>0.115104572234282</v>
      </c>
      <c r="BG76" s="14">
        <v>0.190618383577594</v>
      </c>
      <c r="BH76" s="14">
        <v>0.16203186422176799</v>
      </c>
      <c r="BI76" s="14">
        <v>0.22503608548260201</v>
      </c>
      <c r="BJ76" s="14">
        <v>0.19950373069968699</v>
      </c>
      <c r="BK76" s="14">
        <v>0.140985699426287</v>
      </c>
      <c r="BL76" s="14">
        <v>0.22073248539239201</v>
      </c>
      <c r="BM76" s="14">
        <v>0.228911629174925</v>
      </c>
      <c r="BN76" s="14">
        <v>0.22051544865835601</v>
      </c>
      <c r="BO76" s="14">
        <v>0.210186535516415</v>
      </c>
      <c r="BP76" s="14">
        <v>0.124586219683137</v>
      </c>
      <c r="BQ76" s="14">
        <v>0.15754257022106899</v>
      </c>
      <c r="BR76" s="14">
        <v>0.158796148622456</v>
      </c>
      <c r="BS76" s="14">
        <v>0.188654383664734</v>
      </c>
      <c r="BT76" s="14">
        <v>0.123300061177023</v>
      </c>
      <c r="BU76" s="14"/>
      <c r="BV76" s="14">
        <v>0.123739602780681</v>
      </c>
      <c r="BW76" s="14">
        <v>0.174440025979716</v>
      </c>
      <c r="BX76" s="14"/>
      <c r="BY76" s="14">
        <v>9.0284479031885495E-2</v>
      </c>
      <c r="BZ76" s="14"/>
      <c r="CA76" s="14">
        <v>0.20644869597302101</v>
      </c>
      <c r="CB76" s="14">
        <v>0.21338310399306401</v>
      </c>
      <c r="CC76" s="14">
        <v>0.18676039798733499</v>
      </c>
      <c r="CD76" s="14">
        <v>6.9491268560842395E-2</v>
      </c>
      <c r="CE76" s="14">
        <v>5.0922122568004498E-2</v>
      </c>
    </row>
    <row r="77" spans="2:83" x14ac:dyDescent="0.3">
      <c r="B77" t="s">
        <v>108</v>
      </c>
      <c r="C77" s="14">
        <v>0.19977876897255401</v>
      </c>
      <c r="D77" s="14">
        <v>0.219278278087576</v>
      </c>
      <c r="E77" s="14">
        <v>0.18113034817967699</v>
      </c>
      <c r="F77" s="14"/>
      <c r="G77" s="14">
        <v>7.8501937173963601E-2</v>
      </c>
      <c r="H77" s="14">
        <v>6.3628237211879796E-2</v>
      </c>
      <c r="I77" s="14">
        <v>0.10718252234818899</v>
      </c>
      <c r="J77" s="14">
        <v>0.22708396081441701</v>
      </c>
      <c r="K77" s="14">
        <v>0.305934018303334</v>
      </c>
      <c r="L77" s="14">
        <v>0.372321636857532</v>
      </c>
      <c r="M77" s="14"/>
      <c r="N77" s="14">
        <v>0.165935511830752</v>
      </c>
      <c r="O77" s="14">
        <v>0.17261923942397001</v>
      </c>
      <c r="P77" s="14">
        <v>0.224085705910159</v>
      </c>
      <c r="Q77" s="14">
        <v>0.2397327236847</v>
      </c>
      <c r="R77" s="14"/>
      <c r="S77" s="14">
        <v>0.128226442519765</v>
      </c>
      <c r="T77" s="14">
        <v>0.26084390447816502</v>
      </c>
      <c r="U77" s="14">
        <v>0.194785379784432</v>
      </c>
      <c r="V77" s="14">
        <v>0.247579688901398</v>
      </c>
      <c r="W77" s="14">
        <v>0.15911470578186401</v>
      </c>
      <c r="X77" s="14">
        <v>0.19672525430679</v>
      </c>
      <c r="Y77" s="14">
        <v>0.180982221667292</v>
      </c>
      <c r="Z77" s="14">
        <v>0.21075370811347399</v>
      </c>
      <c r="AA77" s="14">
        <v>0.147871752904214</v>
      </c>
      <c r="AB77" s="14">
        <v>0.235297289625779</v>
      </c>
      <c r="AC77" s="14">
        <v>0.333472018895556</v>
      </c>
      <c r="AD77" s="14">
        <v>0.13866851988145401</v>
      </c>
      <c r="AE77" s="14"/>
      <c r="AF77" s="14">
        <v>0.31296593214037499</v>
      </c>
      <c r="AG77" s="14">
        <v>9.3761902861982896E-2</v>
      </c>
      <c r="AH77" s="14">
        <v>0.22347780521142399</v>
      </c>
      <c r="AI77" s="14">
        <v>0.38850632977072103</v>
      </c>
      <c r="AJ77" s="14">
        <v>0.149013458178238</v>
      </c>
      <c r="AK77" s="14"/>
      <c r="AL77" s="14">
        <v>0.30804333534922501</v>
      </c>
      <c r="AM77" s="14">
        <v>0.113251404597853</v>
      </c>
      <c r="AN77" s="14">
        <v>0.24651062142609201</v>
      </c>
      <c r="AO77" s="14">
        <v>0.36175738450961797</v>
      </c>
      <c r="AP77" s="14">
        <v>0.19311102737696401</v>
      </c>
      <c r="AQ77" s="14"/>
      <c r="AR77" s="14">
        <v>7.7842814617180303E-2</v>
      </c>
      <c r="AS77" s="14">
        <v>0.279323432226465</v>
      </c>
      <c r="AT77" s="14">
        <v>0.19928304096938301</v>
      </c>
      <c r="AU77" s="14">
        <v>0.32193576373062099</v>
      </c>
      <c r="AV77" s="14">
        <v>0.13628188006171801</v>
      </c>
      <c r="AW77" s="14">
        <v>0.19710449016807199</v>
      </c>
      <c r="AX77" s="14"/>
      <c r="AY77" s="14">
        <v>0.23364401182216599</v>
      </c>
      <c r="AZ77" s="14">
        <v>0.235814994043968</v>
      </c>
      <c r="BA77" s="14">
        <v>0.15835499093428601</v>
      </c>
      <c r="BB77" s="14">
        <v>0.102391704170051</v>
      </c>
      <c r="BC77" s="14">
        <v>6.4417004154604399E-2</v>
      </c>
      <c r="BD77" s="14"/>
      <c r="BE77" s="14">
        <v>6.3827843749476906E-2</v>
      </c>
      <c r="BF77" s="14">
        <v>0.16401823019981701</v>
      </c>
      <c r="BG77" s="14">
        <v>0.23735079450812799</v>
      </c>
      <c r="BH77" s="14">
        <v>0.25569119754946901</v>
      </c>
      <c r="BI77" s="14">
        <v>0.27042978766064002</v>
      </c>
      <c r="BJ77" s="14">
        <v>0.22086627021907401</v>
      </c>
      <c r="BK77" s="14">
        <v>0.16438650202736399</v>
      </c>
      <c r="BL77" s="14">
        <v>0.21529452771732499</v>
      </c>
      <c r="BM77" s="14">
        <v>0.23522256495807001</v>
      </c>
      <c r="BN77" s="14">
        <v>0.21223862578893399</v>
      </c>
      <c r="BO77" s="14">
        <v>0.17343194308628099</v>
      </c>
      <c r="BP77" s="14">
        <v>0.15191051423541599</v>
      </c>
      <c r="BQ77" s="14">
        <v>0.137110508173134</v>
      </c>
      <c r="BR77" s="14">
        <v>0.15684370762507299</v>
      </c>
      <c r="BS77" s="14">
        <v>0.17443275432338601</v>
      </c>
      <c r="BT77" s="14">
        <v>0.13059238857799901</v>
      </c>
      <c r="BU77" s="14"/>
      <c r="BV77" s="14">
        <v>7.8832341821284999E-2</v>
      </c>
      <c r="BW77" s="14">
        <v>0.16437197380627599</v>
      </c>
      <c r="BX77" s="14"/>
      <c r="BY77" s="14">
        <v>0.121474218132228</v>
      </c>
      <c r="BZ77" s="14"/>
      <c r="CA77" s="14">
        <v>0.22653547837827401</v>
      </c>
      <c r="CB77" s="14">
        <v>0.23577701050186001</v>
      </c>
      <c r="CC77" s="14">
        <v>0.19255364539828501</v>
      </c>
      <c r="CD77" s="14">
        <v>8.0278610651490903E-2</v>
      </c>
      <c r="CE77" s="14">
        <v>2.4449484617183999E-2</v>
      </c>
    </row>
    <row r="78" spans="2:83" x14ac:dyDescent="0.3">
      <c r="B78" t="s">
        <v>109</v>
      </c>
      <c r="C78" s="14">
        <v>5.5316157296537204E-3</v>
      </c>
      <c r="D78" s="14">
        <v>3.2941664933201702E-3</v>
      </c>
      <c r="E78" s="14">
        <v>7.7272020392368298E-3</v>
      </c>
      <c r="F78" s="14"/>
      <c r="G78" s="14">
        <v>1.00147936154736E-2</v>
      </c>
      <c r="H78" s="14">
        <v>6.0453804667211404E-3</v>
      </c>
      <c r="I78" s="14">
        <v>6.6767948573935396E-3</v>
      </c>
      <c r="J78" s="14">
        <v>5.53934475151459E-3</v>
      </c>
      <c r="K78" s="14">
        <v>3.5625460294502801E-3</v>
      </c>
      <c r="L78" s="14">
        <v>2.5389067586648402E-3</v>
      </c>
      <c r="M78" s="14"/>
      <c r="N78" s="14">
        <v>5.5635138997744997E-3</v>
      </c>
      <c r="O78" s="14">
        <v>5.7088290362530001E-3</v>
      </c>
      <c r="P78" s="14">
        <v>2.40312616143248E-3</v>
      </c>
      <c r="Q78" s="14">
        <v>8.1833970575457306E-3</v>
      </c>
      <c r="R78" s="14"/>
      <c r="S78" s="14">
        <v>0</v>
      </c>
      <c r="T78" s="14">
        <v>1.07161093919901E-2</v>
      </c>
      <c r="U78" s="14">
        <v>1.2906457721492799E-2</v>
      </c>
      <c r="V78" s="14">
        <v>1.7394451278260101E-2</v>
      </c>
      <c r="W78" s="14">
        <v>0</v>
      </c>
      <c r="X78" s="14">
        <v>5.9047080423372204E-3</v>
      </c>
      <c r="Y78" s="14">
        <v>0</v>
      </c>
      <c r="Z78" s="14">
        <v>0</v>
      </c>
      <c r="AA78" s="14">
        <v>9.1746115987056606E-3</v>
      </c>
      <c r="AB78" s="14">
        <v>0</v>
      </c>
      <c r="AC78" s="14">
        <v>0</v>
      </c>
      <c r="AD78" s="14">
        <v>0</v>
      </c>
      <c r="AE78" s="14"/>
      <c r="AF78" s="14">
        <v>1.4389334507926999E-3</v>
      </c>
      <c r="AG78" s="14">
        <v>5.6264337596286596E-3</v>
      </c>
      <c r="AH78" s="14">
        <v>0</v>
      </c>
      <c r="AI78" s="14">
        <v>0</v>
      </c>
      <c r="AJ78" s="14">
        <v>1.60517824508143E-2</v>
      </c>
      <c r="AK78" s="14"/>
      <c r="AL78" s="14">
        <v>0</v>
      </c>
      <c r="AM78" s="14">
        <v>4.4777548804819404E-3</v>
      </c>
      <c r="AN78" s="14">
        <v>0</v>
      </c>
      <c r="AO78" s="14">
        <v>1.7236267336354499E-2</v>
      </c>
      <c r="AP78" s="14">
        <v>1.7919854015317701E-2</v>
      </c>
      <c r="AQ78" s="14"/>
      <c r="AR78" s="14">
        <v>4.7140232204602199E-3</v>
      </c>
      <c r="AS78" s="14">
        <v>2.5364746154024199E-3</v>
      </c>
      <c r="AT78" s="14">
        <v>0</v>
      </c>
      <c r="AU78" s="14">
        <v>7.78141201087733E-3</v>
      </c>
      <c r="AV78" s="14">
        <v>6.6314561605312697E-3</v>
      </c>
      <c r="AW78" s="14">
        <v>3.3450422549389401E-3</v>
      </c>
      <c r="AX78" s="14"/>
      <c r="AY78" s="14">
        <v>9.7049685821030095E-3</v>
      </c>
      <c r="AZ78" s="14">
        <v>4.47383854185846E-3</v>
      </c>
      <c r="BA78" s="14">
        <v>3.19135957622736E-3</v>
      </c>
      <c r="BB78" s="14">
        <v>7.7611502735855896E-3</v>
      </c>
      <c r="BC78" s="14">
        <v>0</v>
      </c>
      <c r="BD78" s="14"/>
      <c r="BE78" s="14">
        <v>0</v>
      </c>
      <c r="BF78" s="14">
        <v>3.6401274282921003E-2</v>
      </c>
      <c r="BG78" s="14">
        <v>6.9897520289533702E-3</v>
      </c>
      <c r="BH78" s="14">
        <v>7.8569126010484703E-3</v>
      </c>
      <c r="BI78" s="14">
        <v>0</v>
      </c>
      <c r="BJ78" s="14">
        <v>0</v>
      </c>
      <c r="BK78" s="14">
        <v>0</v>
      </c>
      <c r="BL78" s="14">
        <v>6.5270018612110202E-3</v>
      </c>
      <c r="BM78" s="14">
        <v>0</v>
      </c>
      <c r="BN78" s="14">
        <v>6.8256708404605499E-3</v>
      </c>
      <c r="BO78" s="14">
        <v>0</v>
      </c>
      <c r="BP78" s="14">
        <v>2.89084257612191E-2</v>
      </c>
      <c r="BQ78" s="14">
        <v>1.1064076154904399E-2</v>
      </c>
      <c r="BR78" s="14">
        <v>0</v>
      </c>
      <c r="BS78" s="14">
        <v>0</v>
      </c>
      <c r="BT78" s="14">
        <v>9.0001049369380099E-3</v>
      </c>
      <c r="BU78" s="14"/>
      <c r="BV78" s="14">
        <v>5.2972274192532101E-3</v>
      </c>
      <c r="BW78" s="14">
        <v>3.26064147723213E-3</v>
      </c>
      <c r="BX78" s="14"/>
      <c r="BY78" s="14">
        <v>4.2343312743493601E-3</v>
      </c>
      <c r="BZ78" s="14"/>
      <c r="CA78" s="14">
        <v>5.0286224950326702E-3</v>
      </c>
      <c r="CB78" s="14">
        <v>6.7537206886749204E-3</v>
      </c>
      <c r="CC78" s="14">
        <v>5.8495614991435603E-3</v>
      </c>
      <c r="CD78" s="14">
        <v>6.8547972884341101E-3</v>
      </c>
      <c r="CE78" s="14">
        <v>0</v>
      </c>
    </row>
    <row r="79" spans="2:83" x14ac:dyDescent="0.3">
      <c r="B79" t="s">
        <v>110</v>
      </c>
      <c r="C79" s="14">
        <v>2.0035794955944101E-2</v>
      </c>
      <c r="D79" s="14">
        <v>1.20821336664682E-2</v>
      </c>
      <c r="E79" s="14">
        <v>2.78413718889787E-2</v>
      </c>
      <c r="F79" s="14"/>
      <c r="G79" s="14">
        <v>4.1623575141935799E-2</v>
      </c>
      <c r="H79" s="14">
        <v>3.5721473785251499E-2</v>
      </c>
      <c r="I79" s="14">
        <v>2.8605298317730801E-2</v>
      </c>
      <c r="J79" s="14">
        <v>5.4323758721839897E-3</v>
      </c>
      <c r="K79" s="14">
        <v>1.01179269333036E-2</v>
      </c>
      <c r="L79" s="14">
        <v>4.5743587412996204E-3</v>
      </c>
      <c r="M79" s="14"/>
      <c r="N79" s="14">
        <v>1.77606150158186E-2</v>
      </c>
      <c r="O79" s="14">
        <v>1.1710060762980701E-2</v>
      </c>
      <c r="P79" s="14">
        <v>1.8820604805274099E-2</v>
      </c>
      <c r="Q79" s="14">
        <v>3.2633585348362498E-2</v>
      </c>
      <c r="R79" s="14"/>
      <c r="S79" s="14">
        <v>3.37824015217933E-2</v>
      </c>
      <c r="T79" s="14">
        <v>2.0946821399478201E-2</v>
      </c>
      <c r="U79" s="14">
        <v>2.2400142281637701E-2</v>
      </c>
      <c r="V79" s="14">
        <v>1.1701758462576199E-2</v>
      </c>
      <c r="W79" s="14">
        <v>3.4382022898022897E-2</v>
      </c>
      <c r="X79" s="14">
        <v>2.1487862014917598E-2</v>
      </c>
      <c r="Y79" s="14">
        <v>1.25141495648423E-2</v>
      </c>
      <c r="Z79" s="14">
        <v>0</v>
      </c>
      <c r="AA79" s="14">
        <v>1.4132801794258E-2</v>
      </c>
      <c r="AB79" s="14">
        <v>1.5767565386704201E-2</v>
      </c>
      <c r="AC79" s="14">
        <v>1.9504454350592199E-2</v>
      </c>
      <c r="AD79" s="14">
        <v>1.50261839098718E-2</v>
      </c>
      <c r="AE79" s="14"/>
      <c r="AF79" s="14">
        <v>4.4287410483401504E-3</v>
      </c>
      <c r="AG79" s="14">
        <v>1.30251006499829E-2</v>
      </c>
      <c r="AH79" s="14">
        <v>7.8351026417272894E-3</v>
      </c>
      <c r="AI79" s="14">
        <v>2.9566740774845401E-2</v>
      </c>
      <c r="AJ79" s="14">
        <v>4.3415441424948797E-2</v>
      </c>
      <c r="AK79" s="14"/>
      <c r="AL79" s="14">
        <v>1.1243862717638799E-2</v>
      </c>
      <c r="AM79" s="14">
        <v>1.03565851854966E-2</v>
      </c>
      <c r="AN79" s="14">
        <v>1.3541383729404E-2</v>
      </c>
      <c r="AO79" s="14">
        <v>8.25752790221756E-3</v>
      </c>
      <c r="AP79" s="14">
        <v>8.6645661071812E-3</v>
      </c>
      <c r="AQ79" s="14"/>
      <c r="AR79" s="14">
        <v>9.1607120171122505E-3</v>
      </c>
      <c r="AS79" s="14">
        <v>8.5066415896643995E-3</v>
      </c>
      <c r="AT79" s="14">
        <v>1.06184440906818E-2</v>
      </c>
      <c r="AU79" s="14">
        <v>7.3822485381296902E-3</v>
      </c>
      <c r="AV79" s="14">
        <v>2.1285918933612102E-2</v>
      </c>
      <c r="AW79" s="14">
        <v>6.1211911178210503E-2</v>
      </c>
      <c r="AX79" s="14"/>
      <c r="AY79" s="14">
        <v>9.3781320312011692E-3</v>
      </c>
      <c r="AZ79" s="14">
        <v>2.4768593924496599E-2</v>
      </c>
      <c r="BA79" s="14">
        <v>2.2973430536375201E-2</v>
      </c>
      <c r="BB79" s="14">
        <v>2.3480966137992099E-2</v>
      </c>
      <c r="BC79" s="14">
        <v>3.16873582527799E-2</v>
      </c>
      <c r="BD79" s="14"/>
      <c r="BE79" s="14">
        <v>6.5633321850478196E-2</v>
      </c>
      <c r="BF79" s="14">
        <v>5.0059670048948998E-2</v>
      </c>
      <c r="BG79" s="14">
        <v>2.71876870207492E-2</v>
      </c>
      <c r="BH79" s="14">
        <v>1.10395254801131E-2</v>
      </c>
      <c r="BI79" s="14">
        <v>1.8909398177154899E-2</v>
      </c>
      <c r="BJ79" s="14">
        <v>1.05343895904422E-2</v>
      </c>
      <c r="BK79" s="14">
        <v>3.1183587550269402E-2</v>
      </c>
      <c r="BL79" s="14">
        <v>1.3426225998791201E-2</v>
      </c>
      <c r="BM79" s="14">
        <v>7.6608075341460403E-3</v>
      </c>
      <c r="BN79" s="14">
        <v>0</v>
      </c>
      <c r="BO79" s="14">
        <v>1.7337121846177299E-2</v>
      </c>
      <c r="BP79" s="14">
        <v>2.8799091265928001E-2</v>
      </c>
      <c r="BQ79" s="14">
        <v>8.3192232124252898E-3</v>
      </c>
      <c r="BR79" s="14">
        <v>0</v>
      </c>
      <c r="BS79" s="14">
        <v>5.8914940727930402E-2</v>
      </c>
      <c r="BT79" s="14">
        <v>8.2378799949492897E-3</v>
      </c>
      <c r="BU79" s="14"/>
      <c r="BV79" s="14">
        <v>1.02940466364932E-2</v>
      </c>
      <c r="BW79" s="14">
        <v>1.0449469940763701E-2</v>
      </c>
      <c r="BX79" s="14"/>
      <c r="BY79" s="14">
        <v>2.5112124738944201E-2</v>
      </c>
      <c r="BZ79" s="14"/>
      <c r="CA79" s="14">
        <v>1.5252398920688101E-2</v>
      </c>
      <c r="CB79" s="14">
        <v>1.4969096094536199E-2</v>
      </c>
      <c r="CC79" s="14">
        <v>2.10174505104067E-2</v>
      </c>
      <c r="CD79" s="14">
        <v>2.48456445942929E-2</v>
      </c>
      <c r="CE79" s="14">
        <v>3.0588040096847E-2</v>
      </c>
    </row>
    <row r="80" spans="2:83" x14ac:dyDescent="0.3">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row>
    <row r="81" spans="2:83" x14ac:dyDescent="0.3">
      <c r="B81" s="6" t="s">
        <v>122</v>
      </c>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row>
    <row r="82" spans="2:83" x14ac:dyDescent="0.3">
      <c r="B82" s="24" t="s">
        <v>114</v>
      </c>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row>
    <row r="83" spans="2:83" x14ac:dyDescent="0.3">
      <c r="B83" t="s">
        <v>104</v>
      </c>
      <c r="C83" s="14">
        <v>4.4310379235514903E-2</v>
      </c>
      <c r="D83" s="14">
        <v>4.4963367687257699E-2</v>
      </c>
      <c r="E83" s="14">
        <v>4.3759656995613197E-2</v>
      </c>
      <c r="F83" s="14"/>
      <c r="G83" s="14">
        <v>8.0424521607492902E-2</v>
      </c>
      <c r="H83" s="14">
        <v>7.5939484563967097E-2</v>
      </c>
      <c r="I83" s="14">
        <v>5.9718307804106099E-2</v>
      </c>
      <c r="J83" s="14">
        <v>3.1325243359124698E-2</v>
      </c>
      <c r="K83" s="14">
        <v>1.9854537177663299E-2</v>
      </c>
      <c r="L83" s="14">
        <v>9.17895299880939E-3</v>
      </c>
      <c r="M83" s="14"/>
      <c r="N83" s="14">
        <v>4.64818897409933E-2</v>
      </c>
      <c r="O83" s="14">
        <v>4.8745992875596202E-2</v>
      </c>
      <c r="P83" s="14">
        <v>3.8211062949752801E-2</v>
      </c>
      <c r="Q83" s="14">
        <v>4.36959914736973E-2</v>
      </c>
      <c r="R83" s="14"/>
      <c r="S83" s="14">
        <v>7.6683192283552901E-2</v>
      </c>
      <c r="T83" s="14">
        <v>3.88461773771007E-2</v>
      </c>
      <c r="U83" s="14">
        <v>3.7613603118909697E-2</v>
      </c>
      <c r="V83" s="14">
        <v>1.4927549319614999E-2</v>
      </c>
      <c r="W83" s="14">
        <v>5.4648381607289902E-2</v>
      </c>
      <c r="X83" s="14">
        <v>5.6027206791938101E-2</v>
      </c>
      <c r="Y83" s="14">
        <v>4.5521737690870798E-2</v>
      </c>
      <c r="Z83" s="14">
        <v>4.2803033396613302E-2</v>
      </c>
      <c r="AA83" s="14">
        <v>5.5020604519112899E-2</v>
      </c>
      <c r="AB83" s="14">
        <v>2.7984054255803002E-2</v>
      </c>
      <c r="AC83" s="14">
        <v>1.8286424174264598E-2</v>
      </c>
      <c r="AD83" s="14">
        <v>1.5823329804479501E-2</v>
      </c>
      <c r="AE83" s="14"/>
      <c r="AF83" s="14">
        <v>2.9048497154336501E-2</v>
      </c>
      <c r="AG83" s="14">
        <v>7.5859697292553693E-2</v>
      </c>
      <c r="AH83" s="14">
        <v>3.8344122221476401E-2</v>
      </c>
      <c r="AI83" s="14">
        <v>0</v>
      </c>
      <c r="AJ83" s="14">
        <v>4.3373764023635901E-2</v>
      </c>
      <c r="AK83" s="14"/>
      <c r="AL83" s="14">
        <v>4.3530617545933702E-2</v>
      </c>
      <c r="AM83" s="14">
        <v>6.8736634643830896E-2</v>
      </c>
      <c r="AN83" s="14">
        <v>2.0031604469217201E-2</v>
      </c>
      <c r="AO83" s="14">
        <v>8.5545523386930805E-3</v>
      </c>
      <c r="AP83" s="14">
        <v>3.4293515105045302E-2</v>
      </c>
      <c r="AQ83" s="14"/>
      <c r="AR83" s="14">
        <v>6.9395676760694802E-2</v>
      </c>
      <c r="AS83" s="14">
        <v>6.0805140008896502E-2</v>
      </c>
      <c r="AT83" s="14">
        <v>4.10932553884003E-2</v>
      </c>
      <c r="AU83" s="14">
        <v>1.6092931895791699E-2</v>
      </c>
      <c r="AV83" s="14">
        <v>3.0695653216930598E-2</v>
      </c>
      <c r="AW83" s="14">
        <v>2.7102665357813201E-2</v>
      </c>
      <c r="AX83" s="14"/>
      <c r="AY83" s="14">
        <v>3.94194410283061E-2</v>
      </c>
      <c r="AZ83" s="14">
        <v>3.50265922238314E-2</v>
      </c>
      <c r="BA83" s="14">
        <v>4.0863621705812203E-2</v>
      </c>
      <c r="BB83" s="14">
        <v>7.3979730342323705E-2</v>
      </c>
      <c r="BC83" s="14">
        <v>0.152172918658976</v>
      </c>
      <c r="BD83" s="14"/>
      <c r="BE83" s="14">
        <v>0</v>
      </c>
      <c r="BF83" s="14">
        <v>9.3416348746714103E-2</v>
      </c>
      <c r="BG83" s="14">
        <v>3.12405188075397E-2</v>
      </c>
      <c r="BH83" s="14">
        <v>6.63021858469382E-2</v>
      </c>
      <c r="BI83" s="14">
        <v>2.7911752531832701E-2</v>
      </c>
      <c r="BJ83" s="14">
        <v>2.1733137347088202E-2</v>
      </c>
      <c r="BK83" s="14">
        <v>2.90673254664458E-2</v>
      </c>
      <c r="BL83" s="14">
        <v>3.7217921238609099E-2</v>
      </c>
      <c r="BM83" s="14">
        <v>3.2813554368100899E-2</v>
      </c>
      <c r="BN83" s="14">
        <v>3.8144454460748302E-2</v>
      </c>
      <c r="BO83" s="14">
        <v>3.4122957923210802E-2</v>
      </c>
      <c r="BP83" s="14">
        <v>0.12766396913282799</v>
      </c>
      <c r="BQ83" s="14">
        <v>1.8202998941348299E-2</v>
      </c>
      <c r="BR83" s="14">
        <v>1.7620328391102402E-2</v>
      </c>
      <c r="BS83" s="14">
        <v>9.0813510739881503E-2</v>
      </c>
      <c r="BT83" s="14">
        <v>0.103899247325886</v>
      </c>
      <c r="BU83" s="14"/>
      <c r="BV83" s="14">
        <v>6.9639515313900099E-2</v>
      </c>
      <c r="BW83" s="14">
        <v>6.7395640146658206E-2</v>
      </c>
      <c r="BX83" s="14"/>
      <c r="BY83" s="14">
        <v>7.9943856290000698E-2</v>
      </c>
      <c r="BZ83" s="14"/>
      <c r="CA83" s="14">
        <v>3.4162905761103403E-2</v>
      </c>
      <c r="CB83" s="14">
        <v>2.6582353582168101E-2</v>
      </c>
      <c r="CC83" s="14">
        <v>4.1585628522818198E-2</v>
      </c>
      <c r="CD83" s="14">
        <v>8.8614222932506301E-2</v>
      </c>
      <c r="CE83" s="14">
        <v>0.24002025180977701</v>
      </c>
    </row>
    <row r="84" spans="2:83" x14ac:dyDescent="0.3">
      <c r="B84" t="s">
        <v>105</v>
      </c>
      <c r="C84" s="14">
        <v>0.143352845218672</v>
      </c>
      <c r="D84" s="14">
        <v>0.14747753766747501</v>
      </c>
      <c r="E84" s="14">
        <v>0.13960640581144401</v>
      </c>
      <c r="F84" s="14"/>
      <c r="G84" s="14">
        <v>0.247573711197761</v>
      </c>
      <c r="H84" s="14">
        <v>0.25806505081017</v>
      </c>
      <c r="I84" s="14">
        <v>0.15154467129193899</v>
      </c>
      <c r="J84" s="14">
        <v>0.11466865210100601</v>
      </c>
      <c r="K84" s="14">
        <v>7.2341096772443395E-2</v>
      </c>
      <c r="L84" s="14">
        <v>4.5410295220650002E-2</v>
      </c>
      <c r="M84" s="14"/>
      <c r="N84" s="14">
        <v>0.206750557770468</v>
      </c>
      <c r="O84" s="14">
        <v>0.14626171149749101</v>
      </c>
      <c r="P84" s="14">
        <v>0.11605533438264699</v>
      </c>
      <c r="Q84" s="14">
        <v>9.4936286073337706E-2</v>
      </c>
      <c r="R84" s="14"/>
      <c r="S84" s="14">
        <v>0.211805383024706</v>
      </c>
      <c r="T84" s="14">
        <v>0.11195493175186901</v>
      </c>
      <c r="U84" s="14">
        <v>9.7434522779511895E-2</v>
      </c>
      <c r="V84" s="14">
        <v>0.12417917674463599</v>
      </c>
      <c r="W84" s="14">
        <v>0.125118723869212</v>
      </c>
      <c r="X84" s="14">
        <v>0.17211465336277401</v>
      </c>
      <c r="Y84" s="14">
        <v>9.1654562251965901E-2</v>
      </c>
      <c r="Z84" s="14">
        <v>0.23291715980552599</v>
      </c>
      <c r="AA84" s="14">
        <v>0.15582714856787599</v>
      </c>
      <c r="AB84" s="14">
        <v>0.147293650669404</v>
      </c>
      <c r="AC84" s="14">
        <v>0.105863925391777</v>
      </c>
      <c r="AD84" s="14">
        <v>0.118391602982908</v>
      </c>
      <c r="AE84" s="14"/>
      <c r="AF84" s="14">
        <v>8.427569400281E-2</v>
      </c>
      <c r="AG84" s="14">
        <v>0.23714810620451701</v>
      </c>
      <c r="AH84" s="14">
        <v>0.136495935825376</v>
      </c>
      <c r="AI84" s="14">
        <v>6.6554176620547897E-2</v>
      </c>
      <c r="AJ84" s="14">
        <v>0.13253936660450799</v>
      </c>
      <c r="AK84" s="14"/>
      <c r="AL84" s="14">
        <v>0.103279956640476</v>
      </c>
      <c r="AM84" s="14">
        <v>0.213725954692668</v>
      </c>
      <c r="AN84" s="14">
        <v>0.117260084759501</v>
      </c>
      <c r="AO84" s="14">
        <v>4.9994692110459399E-2</v>
      </c>
      <c r="AP84" s="14">
        <v>0.15008752075215701</v>
      </c>
      <c r="AQ84" s="14"/>
      <c r="AR84" s="14">
        <v>0.27201762830892401</v>
      </c>
      <c r="AS84" s="14">
        <v>0.10012617975752799</v>
      </c>
      <c r="AT84" s="14">
        <v>0.14234568670484099</v>
      </c>
      <c r="AU84" s="14">
        <v>8.3199974857650599E-2</v>
      </c>
      <c r="AV84" s="14">
        <v>0.17457430172032601</v>
      </c>
      <c r="AW84" s="14">
        <v>7.9925412685135006E-2</v>
      </c>
      <c r="AX84" s="14"/>
      <c r="AY84" s="14">
        <v>7.5116171472795396E-2</v>
      </c>
      <c r="AZ84" s="14">
        <v>0.122135437569474</v>
      </c>
      <c r="BA84" s="14">
        <v>0.155642836229648</v>
      </c>
      <c r="BB84" s="14">
        <v>0.29002976685510501</v>
      </c>
      <c r="BC84" s="14">
        <v>0.28932155311806801</v>
      </c>
      <c r="BD84" s="14"/>
      <c r="BE84" s="14">
        <v>0.219948475922881</v>
      </c>
      <c r="BF84" s="14">
        <v>8.8587430148830498E-2</v>
      </c>
      <c r="BG84" s="14">
        <v>7.8341209771970496E-2</v>
      </c>
      <c r="BH84" s="14">
        <v>0.114542477727863</v>
      </c>
      <c r="BI84" s="14">
        <v>0.12613428617251601</v>
      </c>
      <c r="BJ84" s="14">
        <v>0.101731357091669</v>
      </c>
      <c r="BK84" s="14">
        <v>0.14507274923607399</v>
      </c>
      <c r="BL84" s="14">
        <v>0.112032939064497</v>
      </c>
      <c r="BM84" s="14">
        <v>0.13020726041799899</v>
      </c>
      <c r="BN84" s="14">
        <v>0.12680220190013</v>
      </c>
      <c r="BO84" s="14">
        <v>0.150483255027476</v>
      </c>
      <c r="BP84" s="14">
        <v>0.151192827689934</v>
      </c>
      <c r="BQ84" s="14">
        <v>0.26678795415491602</v>
      </c>
      <c r="BR84" s="14">
        <v>0.166554565762631</v>
      </c>
      <c r="BS84" s="14">
        <v>0.17615408305340099</v>
      </c>
      <c r="BT84" s="14">
        <v>0.31683595651503399</v>
      </c>
      <c r="BU84" s="14"/>
      <c r="BV84" s="14">
        <v>0.26782202004030498</v>
      </c>
      <c r="BW84" s="14">
        <v>0.13338031395111299</v>
      </c>
      <c r="BX84" s="14"/>
      <c r="BY84" s="14">
        <v>0.262148550195345</v>
      </c>
      <c r="BZ84" s="14"/>
      <c r="CA84" s="14">
        <v>0.106731679868231</v>
      </c>
      <c r="CB84" s="14">
        <v>9.5119462835940805E-2</v>
      </c>
      <c r="CC84" s="14">
        <v>0.16357081714638499</v>
      </c>
      <c r="CD84" s="14">
        <v>0.28967245256208501</v>
      </c>
      <c r="CE84" s="14">
        <v>0.38894157070570201</v>
      </c>
    </row>
    <row r="85" spans="2:83" x14ac:dyDescent="0.3">
      <c r="B85" t="s">
        <v>106</v>
      </c>
      <c r="C85" s="14">
        <v>0.31062584290637701</v>
      </c>
      <c r="D85" s="14">
        <v>0.31116499469199199</v>
      </c>
      <c r="E85" s="14">
        <v>0.30874767547071902</v>
      </c>
      <c r="F85" s="14"/>
      <c r="G85" s="14">
        <v>0.37921196266739898</v>
      </c>
      <c r="H85" s="14">
        <v>0.38138215767982397</v>
      </c>
      <c r="I85" s="14">
        <v>0.37980368146143201</v>
      </c>
      <c r="J85" s="14">
        <v>0.28876785368873098</v>
      </c>
      <c r="K85" s="14">
        <v>0.25374696325200902</v>
      </c>
      <c r="L85" s="14">
        <v>0.20760170964282099</v>
      </c>
      <c r="M85" s="14"/>
      <c r="N85" s="14">
        <v>0.34563239835933202</v>
      </c>
      <c r="O85" s="14">
        <v>0.313666801002774</v>
      </c>
      <c r="P85" s="14">
        <v>0.28700989563513801</v>
      </c>
      <c r="Q85" s="14">
        <v>0.293189134862259</v>
      </c>
      <c r="R85" s="14"/>
      <c r="S85" s="14">
        <v>0.350925094592905</v>
      </c>
      <c r="T85" s="14">
        <v>0.27205881979430502</v>
      </c>
      <c r="U85" s="14">
        <v>0.34882323486500399</v>
      </c>
      <c r="V85" s="14">
        <v>0.299121155802407</v>
      </c>
      <c r="W85" s="14">
        <v>0.30696398398106101</v>
      </c>
      <c r="X85" s="14">
        <v>0.25011047824778898</v>
      </c>
      <c r="Y85" s="14">
        <v>0.318496146930281</v>
      </c>
      <c r="Z85" s="14">
        <v>0.24438152979567199</v>
      </c>
      <c r="AA85" s="14">
        <v>0.35547661984036999</v>
      </c>
      <c r="AB85" s="14">
        <v>0.32552967647511699</v>
      </c>
      <c r="AC85" s="14">
        <v>0.26523187688630001</v>
      </c>
      <c r="AD85" s="14">
        <v>0.34715121109737601</v>
      </c>
      <c r="AE85" s="14"/>
      <c r="AF85" s="14">
        <v>0.22796106566600199</v>
      </c>
      <c r="AG85" s="14">
        <v>0.35646328780101799</v>
      </c>
      <c r="AH85" s="14">
        <v>0.31479275426368802</v>
      </c>
      <c r="AI85" s="14">
        <v>0.177814754910357</v>
      </c>
      <c r="AJ85" s="14">
        <v>0.35524362149725403</v>
      </c>
      <c r="AK85" s="14"/>
      <c r="AL85" s="14">
        <v>0.22385648925453699</v>
      </c>
      <c r="AM85" s="14">
        <v>0.35468817997532898</v>
      </c>
      <c r="AN85" s="14">
        <v>0.30333877095094902</v>
      </c>
      <c r="AO85" s="14">
        <v>0.188831749261717</v>
      </c>
      <c r="AP85" s="14">
        <v>0.42330511748530297</v>
      </c>
      <c r="AQ85" s="14"/>
      <c r="AR85" s="14">
        <v>0.370456765515359</v>
      </c>
      <c r="AS85" s="14">
        <v>0.246945315269854</v>
      </c>
      <c r="AT85" s="14">
        <v>0.32555711350054201</v>
      </c>
      <c r="AU85" s="14">
        <v>0.22778586106038901</v>
      </c>
      <c r="AV85" s="14">
        <v>0.42698540447350802</v>
      </c>
      <c r="AW85" s="14">
        <v>0.31287661683968299</v>
      </c>
      <c r="AX85" s="14"/>
      <c r="AY85" s="14">
        <v>0.281520651006193</v>
      </c>
      <c r="AZ85" s="14">
        <v>0.28621135648106799</v>
      </c>
      <c r="BA85" s="14">
        <v>0.36924835241163501</v>
      </c>
      <c r="BB85" s="14">
        <v>0.31350264124320798</v>
      </c>
      <c r="BC85" s="14">
        <v>0.392808413238041</v>
      </c>
      <c r="BD85" s="14"/>
      <c r="BE85" s="14">
        <v>0.35644064661693098</v>
      </c>
      <c r="BF85" s="14">
        <v>0.31116675843425301</v>
      </c>
      <c r="BG85" s="14">
        <v>0.32124586873481997</v>
      </c>
      <c r="BH85" s="14">
        <v>0.24716369517664499</v>
      </c>
      <c r="BI85" s="14">
        <v>0.26065629712232402</v>
      </c>
      <c r="BJ85" s="14">
        <v>0.33884404496227299</v>
      </c>
      <c r="BK85" s="14">
        <v>0.36831733999174199</v>
      </c>
      <c r="BL85" s="14">
        <v>0.29479701232127797</v>
      </c>
      <c r="BM85" s="14">
        <v>0.28024641137769202</v>
      </c>
      <c r="BN85" s="14">
        <v>0.32738336227379</v>
      </c>
      <c r="BO85" s="14">
        <v>0.376670845375149</v>
      </c>
      <c r="BP85" s="14">
        <v>0.293577458389641</v>
      </c>
      <c r="BQ85" s="14">
        <v>0.30524133646153601</v>
      </c>
      <c r="BR85" s="14">
        <v>0.366231540261517</v>
      </c>
      <c r="BS85" s="14">
        <v>0.32973786224910601</v>
      </c>
      <c r="BT85" s="14">
        <v>0.29552720039332903</v>
      </c>
      <c r="BU85" s="14"/>
      <c r="BV85" s="14">
        <v>0.37526730602054598</v>
      </c>
      <c r="BW85" s="14">
        <v>0.32412323856270298</v>
      </c>
      <c r="BX85" s="14"/>
      <c r="BY85" s="14">
        <v>0.33147194992578799</v>
      </c>
      <c r="BZ85" s="14"/>
      <c r="CA85" s="14">
        <v>0.29224617018146798</v>
      </c>
      <c r="CB85" s="14">
        <v>0.32052387152930201</v>
      </c>
      <c r="CC85" s="14">
        <v>0.30242539052269402</v>
      </c>
      <c r="CD85" s="14">
        <v>0.38302303821318801</v>
      </c>
      <c r="CE85" s="14">
        <v>0.25794529427061802</v>
      </c>
    </row>
    <row r="86" spans="2:83" x14ac:dyDescent="0.3">
      <c r="B86" t="s">
        <v>107</v>
      </c>
      <c r="C86" s="14">
        <v>0.16779602106216801</v>
      </c>
      <c r="D86" s="14">
        <v>0.158790696051991</v>
      </c>
      <c r="E86" s="14">
        <v>0.176918213429056</v>
      </c>
      <c r="F86" s="14"/>
      <c r="G86" s="14">
        <v>0.13795124711114501</v>
      </c>
      <c r="H86" s="14">
        <v>0.14035487520835799</v>
      </c>
      <c r="I86" s="14">
        <v>0.16410606484175799</v>
      </c>
      <c r="J86" s="14">
        <v>0.182248632421731</v>
      </c>
      <c r="K86" s="14">
        <v>0.18498228666970401</v>
      </c>
      <c r="L86" s="14">
        <v>0.18957488226128999</v>
      </c>
      <c r="M86" s="14"/>
      <c r="N86" s="14">
        <v>0.15047432311133599</v>
      </c>
      <c r="O86" s="14">
        <v>0.16296081045265801</v>
      </c>
      <c r="P86" s="14">
        <v>0.17868954500478099</v>
      </c>
      <c r="Q86" s="14">
        <v>0.181569195264634</v>
      </c>
      <c r="R86" s="14"/>
      <c r="S86" s="14">
        <v>0.140898117890908</v>
      </c>
      <c r="T86" s="14">
        <v>0.15082792590632799</v>
      </c>
      <c r="U86" s="14">
        <v>0.20940525347330199</v>
      </c>
      <c r="V86" s="14">
        <v>0.14594463703761101</v>
      </c>
      <c r="W86" s="14">
        <v>0.165200011143433</v>
      </c>
      <c r="X86" s="14">
        <v>0.167161597431353</v>
      </c>
      <c r="Y86" s="14">
        <v>0.22644775185736599</v>
      </c>
      <c r="Z86" s="14">
        <v>0.20317631463151101</v>
      </c>
      <c r="AA86" s="14">
        <v>0.14552248897610501</v>
      </c>
      <c r="AB86" s="14">
        <v>0.178128496935473</v>
      </c>
      <c r="AC86" s="14">
        <v>0.15836033467483801</v>
      </c>
      <c r="AD86" s="14">
        <v>0.19305302066153299</v>
      </c>
      <c r="AE86" s="14"/>
      <c r="AF86" s="14">
        <v>0.16866966623641599</v>
      </c>
      <c r="AG86" s="14">
        <v>0.140909092302479</v>
      </c>
      <c r="AH86" s="14">
        <v>0.22437800912526201</v>
      </c>
      <c r="AI86" s="14">
        <v>0.20469721500400601</v>
      </c>
      <c r="AJ86" s="14">
        <v>0.131697717402631</v>
      </c>
      <c r="AK86" s="14"/>
      <c r="AL86" s="14">
        <v>0.17209289510468201</v>
      </c>
      <c r="AM86" s="14">
        <v>0.148496822285722</v>
      </c>
      <c r="AN86" s="14">
        <v>0.21834251084359799</v>
      </c>
      <c r="AO86" s="14">
        <v>0.162774775648722</v>
      </c>
      <c r="AP86" s="14">
        <v>0.21158857714116</v>
      </c>
      <c r="AQ86" s="14"/>
      <c r="AR86" s="14">
        <v>0.122403132330726</v>
      </c>
      <c r="AS86" s="14">
        <v>0.18340061217036399</v>
      </c>
      <c r="AT86" s="14">
        <v>0.195963346656988</v>
      </c>
      <c r="AU86" s="14">
        <v>0.145847258061051</v>
      </c>
      <c r="AV86" s="14">
        <v>0.177179211221349</v>
      </c>
      <c r="AW86" s="14">
        <v>0.20339102190745501</v>
      </c>
      <c r="AX86" s="14"/>
      <c r="AY86" s="14">
        <v>0.172989280892446</v>
      </c>
      <c r="AZ86" s="14">
        <v>0.175752142139253</v>
      </c>
      <c r="BA86" s="14">
        <v>0.162242394081692</v>
      </c>
      <c r="BB86" s="14">
        <v>0.14927118393551</v>
      </c>
      <c r="BC86" s="14">
        <v>8.0567837409764503E-2</v>
      </c>
      <c r="BD86" s="14"/>
      <c r="BE86" s="14">
        <v>0.14312993371911001</v>
      </c>
      <c r="BF86" s="14">
        <v>0.121381038413163</v>
      </c>
      <c r="BG86" s="14">
        <v>0.17331636770595399</v>
      </c>
      <c r="BH86" s="14">
        <v>0.19777947045599301</v>
      </c>
      <c r="BI86" s="14">
        <v>0.186391612373594</v>
      </c>
      <c r="BJ86" s="14">
        <v>0.177146460004205</v>
      </c>
      <c r="BK86" s="14">
        <v>0.193952444689378</v>
      </c>
      <c r="BL86" s="14">
        <v>0.18710864023059701</v>
      </c>
      <c r="BM86" s="14">
        <v>0.20251917328545099</v>
      </c>
      <c r="BN86" s="14">
        <v>0.21234090036335301</v>
      </c>
      <c r="BO86" s="14">
        <v>0.12550899127309001</v>
      </c>
      <c r="BP86" s="14">
        <v>0.114794194218318</v>
      </c>
      <c r="BQ86" s="14">
        <v>0.15375416026272501</v>
      </c>
      <c r="BR86" s="14">
        <v>0.228845385196602</v>
      </c>
      <c r="BS86" s="14">
        <v>7.4153419490820299E-2</v>
      </c>
      <c r="BT86" s="14">
        <v>9.5317552382066795E-2</v>
      </c>
      <c r="BU86" s="14"/>
      <c r="BV86" s="14">
        <v>0.12356880494134299</v>
      </c>
      <c r="BW86" s="14">
        <v>0.18552091106334101</v>
      </c>
      <c r="BX86" s="14"/>
      <c r="BY86" s="14">
        <v>0.117024134992547</v>
      </c>
      <c r="BZ86" s="14"/>
      <c r="CA86" s="14">
        <v>0.178263878136943</v>
      </c>
      <c r="CB86" s="14">
        <v>0.210262573427832</v>
      </c>
      <c r="CC86" s="14">
        <v>0.16697355088056801</v>
      </c>
      <c r="CD86" s="14">
        <v>0.100044511203179</v>
      </c>
      <c r="CE86" s="14">
        <v>3.9287265743087003E-2</v>
      </c>
    </row>
    <row r="87" spans="2:83" x14ac:dyDescent="0.3">
      <c r="B87" t="s">
        <v>108</v>
      </c>
      <c r="C87" s="14">
        <v>0.29970452989415203</v>
      </c>
      <c r="D87" s="14">
        <v>0.30787971644578799</v>
      </c>
      <c r="E87" s="14">
        <v>0.29230958945368302</v>
      </c>
      <c r="F87" s="14"/>
      <c r="G87" s="14">
        <v>8.7447481359501894E-2</v>
      </c>
      <c r="H87" s="14">
        <v>0.10606931824447199</v>
      </c>
      <c r="I87" s="14">
        <v>0.20010878604968199</v>
      </c>
      <c r="J87" s="14">
        <v>0.36436037294147799</v>
      </c>
      <c r="K87" s="14">
        <v>0.43201164589366597</v>
      </c>
      <c r="L87" s="14">
        <v>0.536987869319695</v>
      </c>
      <c r="M87" s="14"/>
      <c r="N87" s="14">
        <v>0.22268383418513299</v>
      </c>
      <c r="O87" s="14">
        <v>0.29098782059530398</v>
      </c>
      <c r="P87" s="14">
        <v>0.34849186209467098</v>
      </c>
      <c r="Q87" s="14">
        <v>0.345875755428661</v>
      </c>
      <c r="R87" s="14"/>
      <c r="S87" s="14">
        <v>0.18742395558663899</v>
      </c>
      <c r="T87" s="14">
        <v>0.39012901433337799</v>
      </c>
      <c r="U87" s="14">
        <v>0.28705516482244198</v>
      </c>
      <c r="V87" s="14">
        <v>0.37350250667611401</v>
      </c>
      <c r="W87" s="14">
        <v>0.28477594741999601</v>
      </c>
      <c r="X87" s="14">
        <v>0.30998014839775001</v>
      </c>
      <c r="Y87" s="14">
        <v>0.27827315386882501</v>
      </c>
      <c r="Z87" s="14">
        <v>0.27672196237067798</v>
      </c>
      <c r="AA87" s="14">
        <v>0.26069360317750201</v>
      </c>
      <c r="AB87" s="14">
        <v>0.30512281497458599</v>
      </c>
      <c r="AC87" s="14">
        <v>0.41853870199187598</v>
      </c>
      <c r="AD87" s="14">
        <v>0.26384254526617301</v>
      </c>
      <c r="AE87" s="14"/>
      <c r="AF87" s="14">
        <v>0.474635485733715</v>
      </c>
      <c r="AG87" s="14">
        <v>0.16462911165706701</v>
      </c>
      <c r="AH87" s="14">
        <v>0.27815407592246999</v>
      </c>
      <c r="AI87" s="14">
        <v>0.52499264426714998</v>
      </c>
      <c r="AJ87" s="14">
        <v>0.24934702470957701</v>
      </c>
      <c r="AK87" s="14"/>
      <c r="AL87" s="14">
        <v>0.43484815918564601</v>
      </c>
      <c r="AM87" s="14">
        <v>0.187217044074623</v>
      </c>
      <c r="AN87" s="14">
        <v>0.33380811548537498</v>
      </c>
      <c r="AO87" s="14">
        <v>0.57653719045437302</v>
      </c>
      <c r="AP87" s="14">
        <v>0.172556034054131</v>
      </c>
      <c r="AQ87" s="14"/>
      <c r="AR87" s="14">
        <v>0.13975732599340401</v>
      </c>
      <c r="AS87" s="14">
        <v>0.393035923957956</v>
      </c>
      <c r="AT87" s="14">
        <v>0.28943458857035498</v>
      </c>
      <c r="AU87" s="14">
        <v>0.49760612982941099</v>
      </c>
      <c r="AV87" s="14">
        <v>0.16869886607071499</v>
      </c>
      <c r="AW87" s="14">
        <v>0.301817250941598</v>
      </c>
      <c r="AX87" s="14"/>
      <c r="AY87" s="14">
        <v>0.40309649708967799</v>
      </c>
      <c r="AZ87" s="14">
        <v>0.33274164403113599</v>
      </c>
      <c r="BA87" s="14">
        <v>0.23472232466415099</v>
      </c>
      <c r="BB87" s="14">
        <v>0.142572642747404</v>
      </c>
      <c r="BC87" s="14">
        <v>8.5129277575151194E-2</v>
      </c>
      <c r="BD87" s="14"/>
      <c r="BE87" s="14">
        <v>0.12526268524573</v>
      </c>
      <c r="BF87" s="14">
        <v>0.31391444532319301</v>
      </c>
      <c r="BG87" s="14">
        <v>0.36211967245424198</v>
      </c>
      <c r="BH87" s="14">
        <v>0.34472132231956398</v>
      </c>
      <c r="BI87" s="14">
        <v>0.372383272194868</v>
      </c>
      <c r="BJ87" s="14">
        <v>0.32115619452876798</v>
      </c>
      <c r="BK87" s="14">
        <v>0.22595783409099901</v>
      </c>
      <c r="BL87" s="14">
        <v>0.345490148155077</v>
      </c>
      <c r="BM87" s="14">
        <v>0.33823938087567701</v>
      </c>
      <c r="BN87" s="14">
        <v>0.29532908100197902</v>
      </c>
      <c r="BO87" s="14">
        <v>0.289478984874672</v>
      </c>
      <c r="BP87" s="14">
        <v>0.28296323118268002</v>
      </c>
      <c r="BQ87" s="14">
        <v>0.220477762825636</v>
      </c>
      <c r="BR87" s="14">
        <v>0.220748180388148</v>
      </c>
      <c r="BS87" s="14">
        <v>0.27022618373886098</v>
      </c>
      <c r="BT87" s="14">
        <v>0.16280391220916099</v>
      </c>
      <c r="BU87" s="14"/>
      <c r="BV87" s="14">
        <v>0.13675106785275101</v>
      </c>
      <c r="BW87" s="14">
        <v>0.26217113119977098</v>
      </c>
      <c r="BX87" s="14"/>
      <c r="BY87" s="14">
        <v>0.163678881414798</v>
      </c>
      <c r="BZ87" s="14"/>
      <c r="CA87" s="14">
        <v>0.36368563079238297</v>
      </c>
      <c r="CB87" s="14">
        <v>0.31675986028655301</v>
      </c>
      <c r="CC87" s="14">
        <v>0.28571812417505299</v>
      </c>
      <c r="CD87" s="14">
        <v>0.107902265099921</v>
      </c>
      <c r="CE87" s="14">
        <v>3.86485775462704E-2</v>
      </c>
    </row>
    <row r="88" spans="2:83" x14ac:dyDescent="0.3">
      <c r="B88" t="s">
        <v>109</v>
      </c>
      <c r="C88" s="14">
        <v>1.20831673364234E-2</v>
      </c>
      <c r="D88" s="14">
        <v>1.56172235997228E-2</v>
      </c>
      <c r="E88" s="14">
        <v>8.6560579976190707E-3</v>
      </c>
      <c r="F88" s="14"/>
      <c r="G88" s="14">
        <v>3.7424125337006002E-2</v>
      </c>
      <c r="H88" s="14">
        <v>1.1277107140984E-2</v>
      </c>
      <c r="I88" s="14">
        <v>1.65704591730324E-2</v>
      </c>
      <c r="J88" s="14">
        <v>4.6749839326293103E-3</v>
      </c>
      <c r="K88" s="14">
        <v>9.6499036294144906E-3</v>
      </c>
      <c r="L88" s="14">
        <v>0</v>
      </c>
      <c r="M88" s="14"/>
      <c r="N88" s="14">
        <v>1.39776403686361E-2</v>
      </c>
      <c r="O88" s="14">
        <v>1.38185318888524E-2</v>
      </c>
      <c r="P88" s="14">
        <v>1.0517359819334099E-2</v>
      </c>
      <c r="Q88" s="14">
        <v>9.8810541822025606E-3</v>
      </c>
      <c r="R88" s="14"/>
      <c r="S88" s="14">
        <v>1.0386991729744799E-2</v>
      </c>
      <c r="T88" s="14">
        <v>1.23072882216994E-2</v>
      </c>
      <c r="U88" s="14">
        <v>6.6013106212320398E-3</v>
      </c>
      <c r="V88" s="14">
        <v>1.9595602455442299E-2</v>
      </c>
      <c r="W88" s="14">
        <v>7.7169889356871E-3</v>
      </c>
      <c r="X88" s="14">
        <v>2.1601862840035301E-2</v>
      </c>
      <c r="Y88" s="14">
        <v>7.1153795870382798E-3</v>
      </c>
      <c r="Z88" s="14">
        <v>0</v>
      </c>
      <c r="AA88" s="14">
        <v>1.3290187718809099E-2</v>
      </c>
      <c r="AB88" s="14">
        <v>5.8847534006181597E-3</v>
      </c>
      <c r="AC88" s="14">
        <v>2.3894416476089801E-2</v>
      </c>
      <c r="AD88" s="14">
        <v>1.6437944453163E-2</v>
      </c>
      <c r="AE88" s="14"/>
      <c r="AF88" s="14">
        <v>4.72414312374656E-3</v>
      </c>
      <c r="AG88" s="14">
        <v>1.0760956559327401E-2</v>
      </c>
      <c r="AH88" s="14">
        <v>0</v>
      </c>
      <c r="AI88" s="14">
        <v>2.5941209197939099E-2</v>
      </c>
      <c r="AJ88" s="14">
        <v>3.0573215267001901E-2</v>
      </c>
      <c r="AK88" s="14"/>
      <c r="AL88" s="14">
        <v>4.85703908836186E-3</v>
      </c>
      <c r="AM88" s="14">
        <v>1.3102024747248701E-2</v>
      </c>
      <c r="AN88" s="14">
        <v>0</v>
      </c>
      <c r="AO88" s="14">
        <v>1.3307040186036101E-2</v>
      </c>
      <c r="AP88" s="14">
        <v>0</v>
      </c>
      <c r="AQ88" s="14"/>
      <c r="AR88" s="14">
        <v>1.7174786643180999E-2</v>
      </c>
      <c r="AS88" s="14">
        <v>1.64724983999565E-3</v>
      </c>
      <c r="AT88" s="14">
        <v>0</v>
      </c>
      <c r="AU88" s="14">
        <v>1.4165236822631599E-2</v>
      </c>
      <c r="AV88" s="14">
        <v>1.5951849802308501E-2</v>
      </c>
      <c r="AW88" s="14">
        <v>1.45360384576843E-2</v>
      </c>
      <c r="AX88" s="14"/>
      <c r="AY88" s="14">
        <v>9.1223220801706605E-3</v>
      </c>
      <c r="AZ88" s="14">
        <v>1.5309916795316901E-2</v>
      </c>
      <c r="BA88" s="14">
        <v>1.4202516663400199E-2</v>
      </c>
      <c r="BB88" s="14">
        <v>1.3764619853940899E-2</v>
      </c>
      <c r="BC88" s="14">
        <v>0</v>
      </c>
      <c r="BD88" s="14"/>
      <c r="BE88" s="14">
        <v>0</v>
      </c>
      <c r="BF88" s="14">
        <v>3.4863119430380202E-2</v>
      </c>
      <c r="BG88" s="14">
        <v>6.5607618738812703E-3</v>
      </c>
      <c r="BH88" s="14">
        <v>2.1698446994139201E-2</v>
      </c>
      <c r="BI88" s="14">
        <v>6.1104131381740897E-3</v>
      </c>
      <c r="BJ88" s="14">
        <v>2.42196812474791E-2</v>
      </c>
      <c r="BK88" s="14">
        <v>4.7692575589963603E-3</v>
      </c>
      <c r="BL88" s="14">
        <v>1.6111658894472601E-2</v>
      </c>
      <c r="BM88" s="14">
        <v>0</v>
      </c>
      <c r="BN88" s="14">
        <v>0</v>
      </c>
      <c r="BO88" s="14">
        <v>6.4673277116671802E-3</v>
      </c>
      <c r="BP88" s="14">
        <v>2.0355988557991801E-2</v>
      </c>
      <c r="BQ88" s="14">
        <v>1.83972802351038E-2</v>
      </c>
      <c r="BR88" s="14">
        <v>0</v>
      </c>
      <c r="BS88" s="14">
        <v>0</v>
      </c>
      <c r="BT88" s="14">
        <v>1.6616026237585499E-2</v>
      </c>
      <c r="BU88" s="14"/>
      <c r="BV88" s="14">
        <v>1.70685505493504E-2</v>
      </c>
      <c r="BW88" s="14">
        <v>7.2107819176682204E-3</v>
      </c>
      <c r="BX88" s="14"/>
      <c r="BY88" s="14">
        <v>2.1492083247522501E-2</v>
      </c>
      <c r="BZ88" s="14"/>
      <c r="CA88" s="14">
        <v>1.01007183336387E-2</v>
      </c>
      <c r="CB88" s="14">
        <v>5.4067207915994703E-3</v>
      </c>
      <c r="CC88" s="14">
        <v>1.47124250956385E-2</v>
      </c>
      <c r="CD88" s="14">
        <v>1.7675769049694499E-2</v>
      </c>
      <c r="CE88" s="14">
        <v>3.5157039924545198E-2</v>
      </c>
    </row>
    <row r="89" spans="2:83" x14ac:dyDescent="0.3">
      <c r="B89" t="s">
        <v>110</v>
      </c>
      <c r="C89" s="14">
        <v>2.21272143466935E-2</v>
      </c>
      <c r="D89" s="14">
        <v>1.41064638557734E-2</v>
      </c>
      <c r="E89" s="14">
        <v>3.0002400841865801E-2</v>
      </c>
      <c r="F89" s="14"/>
      <c r="G89" s="14">
        <v>2.99669507196937E-2</v>
      </c>
      <c r="H89" s="14">
        <v>2.6912006352224498E-2</v>
      </c>
      <c r="I89" s="14">
        <v>2.8148029378051002E-2</v>
      </c>
      <c r="J89" s="14">
        <v>1.39542615552993E-2</v>
      </c>
      <c r="K89" s="14">
        <v>2.74135666050997E-2</v>
      </c>
      <c r="L89" s="14">
        <v>1.12462905567343E-2</v>
      </c>
      <c r="M89" s="14"/>
      <c r="N89" s="14">
        <v>1.3999356464101701E-2</v>
      </c>
      <c r="O89" s="14">
        <v>2.35583316873238E-2</v>
      </c>
      <c r="P89" s="14">
        <v>2.1024940113676401E-2</v>
      </c>
      <c r="Q89" s="14">
        <v>3.0852582715208299E-2</v>
      </c>
      <c r="R89" s="14"/>
      <c r="S89" s="14">
        <v>2.1877264891545501E-2</v>
      </c>
      <c r="T89" s="14">
        <v>2.38758426153199E-2</v>
      </c>
      <c r="U89" s="14">
        <v>1.3066910319597599E-2</v>
      </c>
      <c r="V89" s="14">
        <v>2.27293719641742E-2</v>
      </c>
      <c r="W89" s="14">
        <v>5.5575963043319902E-2</v>
      </c>
      <c r="X89" s="14">
        <v>2.30040529283605E-2</v>
      </c>
      <c r="Y89" s="14">
        <v>3.2491267813653101E-2</v>
      </c>
      <c r="Z89" s="14">
        <v>0</v>
      </c>
      <c r="AA89" s="14">
        <v>1.41693472002249E-2</v>
      </c>
      <c r="AB89" s="14">
        <v>1.00565532890002E-2</v>
      </c>
      <c r="AC89" s="14">
        <v>9.8243204048542292E-3</v>
      </c>
      <c r="AD89" s="14">
        <v>4.5300345734367503E-2</v>
      </c>
      <c r="AE89" s="14"/>
      <c r="AF89" s="14">
        <v>1.06854480829741E-2</v>
      </c>
      <c r="AG89" s="14">
        <v>1.42297481830377E-2</v>
      </c>
      <c r="AH89" s="14">
        <v>7.8351026417272894E-3</v>
      </c>
      <c r="AI89" s="14">
        <v>0</v>
      </c>
      <c r="AJ89" s="14">
        <v>5.7225290495392003E-2</v>
      </c>
      <c r="AK89" s="14"/>
      <c r="AL89" s="14">
        <v>1.75348431803635E-2</v>
      </c>
      <c r="AM89" s="14">
        <v>1.40333395805772E-2</v>
      </c>
      <c r="AN89" s="14">
        <v>7.2189134913593998E-3</v>
      </c>
      <c r="AO89" s="14">
        <v>0</v>
      </c>
      <c r="AP89" s="14">
        <v>8.1692354622037097E-3</v>
      </c>
      <c r="AQ89" s="14"/>
      <c r="AR89" s="14">
        <v>8.7946844477103606E-3</v>
      </c>
      <c r="AS89" s="14">
        <v>1.4039578995404801E-2</v>
      </c>
      <c r="AT89" s="14">
        <v>5.6060091788733904E-3</v>
      </c>
      <c r="AU89" s="14">
        <v>1.5302607473074501E-2</v>
      </c>
      <c r="AV89" s="14">
        <v>5.91471349486326E-3</v>
      </c>
      <c r="AW89" s="14">
        <v>6.03509938106319E-2</v>
      </c>
      <c r="AX89" s="14"/>
      <c r="AY89" s="14">
        <v>1.87356364304107E-2</v>
      </c>
      <c r="AZ89" s="14">
        <v>3.2822910759920901E-2</v>
      </c>
      <c r="BA89" s="14">
        <v>2.3077954243661901E-2</v>
      </c>
      <c r="BB89" s="14">
        <v>1.6879415022508702E-2</v>
      </c>
      <c r="BC89" s="14">
        <v>0</v>
      </c>
      <c r="BD89" s="14"/>
      <c r="BE89" s="14">
        <v>0.15521825849534801</v>
      </c>
      <c r="BF89" s="14">
        <v>3.6670859503466303E-2</v>
      </c>
      <c r="BG89" s="14">
        <v>2.7175600651592201E-2</v>
      </c>
      <c r="BH89" s="14">
        <v>7.7924014788573904E-3</v>
      </c>
      <c r="BI89" s="14">
        <v>2.041236646669E-2</v>
      </c>
      <c r="BJ89" s="14">
        <v>1.5169124818517701E-2</v>
      </c>
      <c r="BK89" s="14">
        <v>3.2863048966365202E-2</v>
      </c>
      <c r="BL89" s="14">
        <v>7.2416800954693099E-3</v>
      </c>
      <c r="BM89" s="14">
        <v>1.5974219675080999E-2</v>
      </c>
      <c r="BN89" s="14">
        <v>0</v>
      </c>
      <c r="BO89" s="14">
        <v>1.7267637814736201E-2</v>
      </c>
      <c r="BP89" s="14">
        <v>9.4523308286072506E-3</v>
      </c>
      <c r="BQ89" s="14">
        <v>1.7138507118734499E-2</v>
      </c>
      <c r="BR89" s="14">
        <v>0</v>
      </c>
      <c r="BS89" s="14">
        <v>5.8914940727930402E-2</v>
      </c>
      <c r="BT89" s="14">
        <v>9.0001049369380099E-3</v>
      </c>
      <c r="BU89" s="14"/>
      <c r="BV89" s="14">
        <v>9.88273528180518E-3</v>
      </c>
      <c r="BW89" s="14">
        <v>2.01979831587458E-2</v>
      </c>
      <c r="BX89" s="14"/>
      <c r="BY89" s="14">
        <v>2.4240543933999301E-2</v>
      </c>
      <c r="BZ89" s="14"/>
      <c r="CA89" s="14">
        <v>1.48090169262328E-2</v>
      </c>
      <c r="CB89" s="14">
        <v>2.5345157546605102E-2</v>
      </c>
      <c r="CC89" s="14">
        <v>2.5014063656843201E-2</v>
      </c>
      <c r="CD89" s="14">
        <v>1.30677409394268E-2</v>
      </c>
      <c r="CE89" s="14">
        <v>0</v>
      </c>
    </row>
    <row r="90" spans="2:83" x14ac:dyDescent="0.3">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row>
    <row r="91" spans="2:83" x14ac:dyDescent="0.3">
      <c r="B91" s="6" t="s">
        <v>123</v>
      </c>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row>
    <row r="92" spans="2:83" x14ac:dyDescent="0.3">
      <c r="B92" s="24" t="s">
        <v>114</v>
      </c>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row>
    <row r="93" spans="2:83" x14ac:dyDescent="0.3">
      <c r="B93" t="s">
        <v>104</v>
      </c>
      <c r="C93" s="14">
        <v>1.66318393564607E-2</v>
      </c>
      <c r="D93" s="14">
        <v>2.0367332720015799E-2</v>
      </c>
      <c r="E93" s="14">
        <v>1.3016957304219499E-2</v>
      </c>
      <c r="F93" s="14"/>
      <c r="G93" s="14">
        <v>4.0229671650012302E-2</v>
      </c>
      <c r="H93" s="14">
        <v>3.9022854816556797E-2</v>
      </c>
      <c r="I93" s="14">
        <v>1.2294775295329999E-2</v>
      </c>
      <c r="J93" s="14">
        <v>1.06881476496022E-2</v>
      </c>
      <c r="K93" s="14">
        <v>3.4406334965527601E-3</v>
      </c>
      <c r="L93" s="14">
        <v>0</v>
      </c>
      <c r="M93" s="14"/>
      <c r="N93" s="14">
        <v>2.4887987546513599E-2</v>
      </c>
      <c r="O93" s="14">
        <v>1.1063702273185001E-2</v>
      </c>
      <c r="P93" s="14">
        <v>1.451986620878E-2</v>
      </c>
      <c r="Q93" s="14">
        <v>1.5733584093353799E-2</v>
      </c>
      <c r="R93" s="14"/>
      <c r="S93" s="14">
        <v>2.6450549924295901E-2</v>
      </c>
      <c r="T93" s="14">
        <v>0</v>
      </c>
      <c r="U93" s="14">
        <v>1.3206287996985601E-2</v>
      </c>
      <c r="V93" s="14">
        <v>2.3452967140260801E-2</v>
      </c>
      <c r="W93" s="14">
        <v>2.0901613411379499E-2</v>
      </c>
      <c r="X93" s="14">
        <v>1.7329683632287901E-2</v>
      </c>
      <c r="Y93" s="14">
        <v>1.7360403010594799E-2</v>
      </c>
      <c r="Z93" s="14">
        <v>2.70350567993318E-2</v>
      </c>
      <c r="AA93" s="14">
        <v>2.44555034034044E-2</v>
      </c>
      <c r="AB93" s="14">
        <v>1.7590999807709801E-2</v>
      </c>
      <c r="AC93" s="14">
        <v>0</v>
      </c>
      <c r="AD93" s="14">
        <v>0</v>
      </c>
      <c r="AE93" s="14"/>
      <c r="AF93" s="14">
        <v>9.3295650643621508E-3</v>
      </c>
      <c r="AG93" s="14">
        <v>3.4556822655552301E-2</v>
      </c>
      <c r="AH93" s="14">
        <v>7.7104010009432702E-3</v>
      </c>
      <c r="AI93" s="14">
        <v>0</v>
      </c>
      <c r="AJ93" s="14">
        <v>1.2089104529062001E-2</v>
      </c>
      <c r="AK93" s="14"/>
      <c r="AL93" s="14">
        <v>1.09976990347478E-2</v>
      </c>
      <c r="AM93" s="14">
        <v>2.8340303068738699E-2</v>
      </c>
      <c r="AN93" s="14">
        <v>7.1040189713749103E-3</v>
      </c>
      <c r="AO93" s="14">
        <v>1.3359628173494901E-2</v>
      </c>
      <c r="AP93" s="14">
        <v>1.9975397472612798E-2</v>
      </c>
      <c r="AQ93" s="14"/>
      <c r="AR93" s="14">
        <v>3.3279984012870897E-2</v>
      </c>
      <c r="AS93" s="14">
        <v>1.7712716578230502E-2</v>
      </c>
      <c r="AT93" s="14">
        <v>5.5167852625033998E-3</v>
      </c>
      <c r="AU93" s="14">
        <v>1.0631470694365401E-2</v>
      </c>
      <c r="AV93" s="14">
        <v>2.1059931642476801E-2</v>
      </c>
      <c r="AW93" s="14">
        <v>1.04024207429673E-2</v>
      </c>
      <c r="AX93" s="14"/>
      <c r="AY93" s="14">
        <v>1.5060459372637299E-2</v>
      </c>
      <c r="AZ93" s="14">
        <v>8.3312295207217096E-3</v>
      </c>
      <c r="BA93" s="14">
        <v>2.0294000941945799E-2</v>
      </c>
      <c r="BB93" s="14">
        <v>3.4008767357581599E-2</v>
      </c>
      <c r="BC93" s="14">
        <v>6.2799872999904902E-2</v>
      </c>
      <c r="BD93" s="14"/>
      <c r="BE93" s="14">
        <v>0</v>
      </c>
      <c r="BF93" s="14">
        <v>4.90018057379445E-2</v>
      </c>
      <c r="BG93" s="14">
        <v>3.0012539633707799E-2</v>
      </c>
      <c r="BH93" s="14">
        <v>1.0946730071512799E-2</v>
      </c>
      <c r="BI93" s="14">
        <v>1.5515832168678899E-2</v>
      </c>
      <c r="BJ93" s="14">
        <v>4.5608259325117901E-3</v>
      </c>
      <c r="BK93" s="14">
        <v>1.1510745098065199E-2</v>
      </c>
      <c r="BL93" s="14">
        <v>9.1858456437468906E-3</v>
      </c>
      <c r="BM93" s="14">
        <v>0</v>
      </c>
      <c r="BN93" s="14">
        <v>1.96277575711159E-2</v>
      </c>
      <c r="BO93" s="14">
        <v>1.0720575728384101E-2</v>
      </c>
      <c r="BP93" s="14">
        <v>8.6899707511388005E-3</v>
      </c>
      <c r="BQ93" s="14">
        <v>2.8083230881338499E-2</v>
      </c>
      <c r="BR93" s="14">
        <v>1.7508322271297099E-2</v>
      </c>
      <c r="BS93" s="14">
        <v>1.30804225345705E-2</v>
      </c>
      <c r="BT93" s="14">
        <v>6.6290847370904099E-2</v>
      </c>
      <c r="BU93" s="14"/>
      <c r="BV93" s="14">
        <v>3.43385653025787E-2</v>
      </c>
      <c r="BW93" s="14">
        <v>1.9431443997072299E-2</v>
      </c>
      <c r="BX93" s="14"/>
      <c r="BY93" s="14">
        <v>5.6253146257598301E-2</v>
      </c>
      <c r="BZ93" s="14"/>
      <c r="CA93" s="14">
        <v>4.3829359656610096E-3</v>
      </c>
      <c r="CB93" s="14">
        <v>4.9955920816273803E-3</v>
      </c>
      <c r="CC93" s="14">
        <v>1.2995688409076099E-2</v>
      </c>
      <c r="CD93" s="14">
        <v>6.9211575349022503E-2</v>
      </c>
      <c r="CE93" s="14">
        <v>0.19247600827875899</v>
      </c>
    </row>
    <row r="94" spans="2:83" x14ac:dyDescent="0.3">
      <c r="B94" t="s">
        <v>105</v>
      </c>
      <c r="C94" s="14">
        <v>5.2787648144015202E-2</v>
      </c>
      <c r="D94" s="14">
        <v>7.6630639986502394E-2</v>
      </c>
      <c r="E94" s="14">
        <v>2.9609848790291701E-2</v>
      </c>
      <c r="F94" s="14"/>
      <c r="G94" s="14">
        <v>9.4698628965247805E-2</v>
      </c>
      <c r="H94" s="14">
        <v>0.12577900003964901</v>
      </c>
      <c r="I94" s="14">
        <v>7.8285688338894099E-2</v>
      </c>
      <c r="J94" s="14">
        <v>2.0293280878479699E-2</v>
      </c>
      <c r="K94" s="14">
        <v>3.2551124334916901E-3</v>
      </c>
      <c r="L94" s="14">
        <v>4.6761161517987898E-3</v>
      </c>
      <c r="M94" s="14"/>
      <c r="N94" s="14">
        <v>0.112875501919803</v>
      </c>
      <c r="O94" s="14">
        <v>3.8935555793208697E-2</v>
      </c>
      <c r="P94" s="14">
        <v>3.9405416015194802E-2</v>
      </c>
      <c r="Q94" s="14">
        <v>1.30956999488561E-2</v>
      </c>
      <c r="R94" s="14"/>
      <c r="S94" s="14">
        <v>8.2548486368173399E-2</v>
      </c>
      <c r="T94" s="14">
        <v>3.8112238270853097E-2</v>
      </c>
      <c r="U94" s="14">
        <v>3.5371848671949202E-2</v>
      </c>
      <c r="V94" s="14">
        <v>2.80594485376712E-2</v>
      </c>
      <c r="W94" s="14">
        <v>5.00659440604709E-2</v>
      </c>
      <c r="X94" s="14">
        <v>6.6759973345969503E-2</v>
      </c>
      <c r="Y94" s="14">
        <v>3.8146288573744302E-2</v>
      </c>
      <c r="Z94" s="14">
        <v>0.10182598492134801</v>
      </c>
      <c r="AA94" s="14">
        <v>6.2962256378050294E-2</v>
      </c>
      <c r="AB94" s="14">
        <v>3.39952457996009E-2</v>
      </c>
      <c r="AC94" s="14">
        <v>4.5292827599030298E-2</v>
      </c>
      <c r="AD94" s="14">
        <v>6.7350064595185305E-2</v>
      </c>
      <c r="AE94" s="14"/>
      <c r="AF94" s="14">
        <v>4.68602744837456E-2</v>
      </c>
      <c r="AG94" s="14">
        <v>8.6155679742468599E-2</v>
      </c>
      <c r="AH94" s="14">
        <v>2.9802175575902298E-2</v>
      </c>
      <c r="AI94" s="14">
        <v>3.8795600357319701E-2</v>
      </c>
      <c r="AJ94" s="14">
        <v>4.7947158717155797E-2</v>
      </c>
      <c r="AK94" s="14"/>
      <c r="AL94" s="14">
        <v>4.6705737471668E-2</v>
      </c>
      <c r="AM94" s="14">
        <v>8.5370975561569695E-2</v>
      </c>
      <c r="AN94" s="14">
        <v>1.4157853005338899E-2</v>
      </c>
      <c r="AO94" s="14">
        <v>2.6922445906737001E-2</v>
      </c>
      <c r="AP94" s="14">
        <v>4.3556084366665498E-2</v>
      </c>
      <c r="AQ94" s="14"/>
      <c r="AR94" s="14">
        <v>0.121716638757061</v>
      </c>
      <c r="AS94" s="14">
        <v>5.2406946926978497E-2</v>
      </c>
      <c r="AT94" s="14">
        <v>2.8387843430170999E-2</v>
      </c>
      <c r="AU94" s="14">
        <v>3.2826570028370201E-2</v>
      </c>
      <c r="AV94" s="14">
        <v>3.2175104711413702E-2</v>
      </c>
      <c r="AW94" s="14">
        <v>1.6329079718567101E-2</v>
      </c>
      <c r="AX94" s="14"/>
      <c r="AY94" s="14">
        <v>1.0407041740607E-2</v>
      </c>
      <c r="AZ94" s="14">
        <v>2.3062933199776099E-2</v>
      </c>
      <c r="BA94" s="14">
        <v>7.0782331194173598E-2</v>
      </c>
      <c r="BB94" s="14">
        <v>0.12578241221667799</v>
      </c>
      <c r="BC94" s="14">
        <v>0.236030977572802</v>
      </c>
      <c r="BD94" s="14"/>
      <c r="BE94" s="14">
        <v>8.2649625219940501E-2</v>
      </c>
      <c r="BF94" s="14">
        <v>0</v>
      </c>
      <c r="BG94" s="14">
        <v>8.8873002180554495E-3</v>
      </c>
      <c r="BH94" s="14">
        <v>3.9073576025427E-2</v>
      </c>
      <c r="BI94" s="14">
        <v>2.4681285041754601E-2</v>
      </c>
      <c r="BJ94" s="14">
        <v>4.5695222840727502E-2</v>
      </c>
      <c r="BK94" s="14">
        <v>4.8378205604672098E-2</v>
      </c>
      <c r="BL94" s="14">
        <v>2.08128689519348E-2</v>
      </c>
      <c r="BM94" s="14">
        <v>4.4263004821490003E-2</v>
      </c>
      <c r="BN94" s="14">
        <v>1.7832258684971701E-2</v>
      </c>
      <c r="BO94" s="14">
        <v>4.78825666480822E-2</v>
      </c>
      <c r="BP94" s="14">
        <v>7.4375916129231001E-2</v>
      </c>
      <c r="BQ94" s="14">
        <v>0.111516767031737</v>
      </c>
      <c r="BR94" s="14">
        <v>2.1122352318233301E-2</v>
      </c>
      <c r="BS94" s="14">
        <v>0.14123670727141899</v>
      </c>
      <c r="BT94" s="14">
        <v>0.20623601440714601</v>
      </c>
      <c r="BU94" s="14"/>
      <c r="BV94" s="14">
        <v>0.124384939347915</v>
      </c>
      <c r="BW94" s="14">
        <v>2.7425875522631999E-2</v>
      </c>
      <c r="BX94" s="14"/>
      <c r="BY94" s="14">
        <v>0.17334991189831001</v>
      </c>
      <c r="BZ94" s="14"/>
      <c r="CA94" s="14">
        <v>1.7872911511006701E-2</v>
      </c>
      <c r="CB94" s="14">
        <v>1.9532879687448702E-2</v>
      </c>
      <c r="CC94" s="14">
        <v>6.0744927960314402E-2</v>
      </c>
      <c r="CD94" s="14">
        <v>0.19687093507158199</v>
      </c>
      <c r="CE94" s="14">
        <v>0.22816139218284701</v>
      </c>
    </row>
    <row r="95" spans="2:83" x14ac:dyDescent="0.3">
      <c r="B95" t="s">
        <v>106</v>
      </c>
      <c r="C95" s="14">
        <v>0.19946092124193801</v>
      </c>
      <c r="D95" s="14">
        <v>0.21674301974205201</v>
      </c>
      <c r="E95" s="14">
        <v>0.18297705064183001</v>
      </c>
      <c r="F95" s="14"/>
      <c r="G95" s="14">
        <v>0.258430488149265</v>
      </c>
      <c r="H95" s="14">
        <v>0.266747375981848</v>
      </c>
      <c r="I95" s="14">
        <v>0.27554618361667499</v>
      </c>
      <c r="J95" s="14">
        <v>0.157676715468104</v>
      </c>
      <c r="K95" s="14">
        <v>0.14778251252500799</v>
      </c>
      <c r="L95" s="14">
        <v>0.112721194669373</v>
      </c>
      <c r="M95" s="14"/>
      <c r="N95" s="14">
        <v>0.22546412799749499</v>
      </c>
      <c r="O95" s="14">
        <v>0.23094184742514701</v>
      </c>
      <c r="P95" s="14">
        <v>0.17649526208084601</v>
      </c>
      <c r="Q95" s="14">
        <v>0.16129189126466301</v>
      </c>
      <c r="R95" s="14"/>
      <c r="S95" s="14">
        <v>0.27958221603047501</v>
      </c>
      <c r="T95" s="14">
        <v>0.20865568964093201</v>
      </c>
      <c r="U95" s="14">
        <v>0.210298389764528</v>
      </c>
      <c r="V95" s="14">
        <v>0.191973147579446</v>
      </c>
      <c r="W95" s="14">
        <v>0.17947604377711501</v>
      </c>
      <c r="X95" s="14">
        <v>0.16884494135710101</v>
      </c>
      <c r="Y95" s="14">
        <v>0.15233945181254799</v>
      </c>
      <c r="Z95" s="14">
        <v>0.226309271992678</v>
      </c>
      <c r="AA95" s="14">
        <v>0.230056278592219</v>
      </c>
      <c r="AB95" s="14">
        <v>0.150965747780476</v>
      </c>
      <c r="AC95" s="14">
        <v>0.143437554538699</v>
      </c>
      <c r="AD95" s="14">
        <v>0.134254946110239</v>
      </c>
      <c r="AE95" s="14"/>
      <c r="AF95" s="14">
        <v>0.184070110063425</v>
      </c>
      <c r="AG95" s="14">
        <v>0.24280275452722899</v>
      </c>
      <c r="AH95" s="14">
        <v>0.19838701951885199</v>
      </c>
      <c r="AI95" s="14">
        <v>0.29750787869665701</v>
      </c>
      <c r="AJ95" s="14">
        <v>0.19445243737406701</v>
      </c>
      <c r="AK95" s="14"/>
      <c r="AL95" s="14">
        <v>0.21307503154211099</v>
      </c>
      <c r="AM95" s="14">
        <v>0.23564208968184799</v>
      </c>
      <c r="AN95" s="14">
        <v>0.159755362149645</v>
      </c>
      <c r="AO95" s="14">
        <v>0.18436178955798599</v>
      </c>
      <c r="AP95" s="14">
        <v>0.173683409424016</v>
      </c>
      <c r="AQ95" s="14"/>
      <c r="AR95" s="14">
        <v>0.28301649925141098</v>
      </c>
      <c r="AS95" s="14">
        <v>0.232803684676998</v>
      </c>
      <c r="AT95" s="14">
        <v>0.19621440412395699</v>
      </c>
      <c r="AU95" s="14">
        <v>0.185384763958197</v>
      </c>
      <c r="AV95" s="14">
        <v>0.18408603431662299</v>
      </c>
      <c r="AW95" s="14">
        <v>0.101637302487026</v>
      </c>
      <c r="AX95" s="14"/>
      <c r="AY95" s="14">
        <v>0.18434013253581899</v>
      </c>
      <c r="AZ95" s="14">
        <v>0.15360618538965801</v>
      </c>
      <c r="BA95" s="14">
        <v>0.23724252981302599</v>
      </c>
      <c r="BB95" s="14">
        <v>0.28942200570285997</v>
      </c>
      <c r="BC95" s="14">
        <v>0.16804095991632401</v>
      </c>
      <c r="BD95" s="14"/>
      <c r="BE95" s="14">
        <v>0.12950367716941499</v>
      </c>
      <c r="BF95" s="14">
        <v>0.167195527027656</v>
      </c>
      <c r="BG95" s="14">
        <v>0.139085611884637</v>
      </c>
      <c r="BH95" s="14">
        <v>0.168407747772191</v>
      </c>
      <c r="BI95" s="14">
        <v>0.226932764579591</v>
      </c>
      <c r="BJ95" s="14">
        <v>0.175735027711234</v>
      </c>
      <c r="BK95" s="14">
        <v>0.22579789596779901</v>
      </c>
      <c r="BL95" s="14">
        <v>0.186667338811949</v>
      </c>
      <c r="BM95" s="14">
        <v>0.201296605653109</v>
      </c>
      <c r="BN95" s="14">
        <v>0.20638382730500199</v>
      </c>
      <c r="BO95" s="14">
        <v>0.26867924798477</v>
      </c>
      <c r="BP95" s="14">
        <v>0.19293423550976299</v>
      </c>
      <c r="BQ95" s="14">
        <v>0.16260507334655</v>
      </c>
      <c r="BR95" s="14">
        <v>0.31982738524182802</v>
      </c>
      <c r="BS95" s="14">
        <v>0.16970212190398001</v>
      </c>
      <c r="BT95" s="14">
        <v>0.30179482088069998</v>
      </c>
      <c r="BU95" s="14"/>
      <c r="BV95" s="14">
        <v>0.26948409344437402</v>
      </c>
      <c r="BW95" s="14">
        <v>0.185378591610319</v>
      </c>
      <c r="BX95" s="14"/>
      <c r="BY95" s="14">
        <v>0.30992473080011401</v>
      </c>
      <c r="BZ95" s="14"/>
      <c r="CA95" s="14">
        <v>0.15043688187983401</v>
      </c>
      <c r="CB95" s="14">
        <v>0.161145645413204</v>
      </c>
      <c r="CC95" s="14">
        <v>0.23347643803151399</v>
      </c>
      <c r="CD95" s="14">
        <v>0.376211230204202</v>
      </c>
      <c r="CE95" s="14">
        <v>0.27434076495995502</v>
      </c>
    </row>
    <row r="96" spans="2:83" x14ac:dyDescent="0.3">
      <c r="B96" t="s">
        <v>107</v>
      </c>
      <c r="C96" s="14">
        <v>3.3218848990162302E-2</v>
      </c>
      <c r="D96" s="14">
        <v>3.9514157350035897E-2</v>
      </c>
      <c r="E96" s="14">
        <v>2.71369790221682E-2</v>
      </c>
      <c r="F96" s="14"/>
      <c r="G96" s="14">
        <v>5.57903626306432E-2</v>
      </c>
      <c r="H96" s="14">
        <v>4.9848622135962098E-2</v>
      </c>
      <c r="I96" s="14">
        <v>3.43166210340222E-2</v>
      </c>
      <c r="J96" s="14">
        <v>3.6051364835079001E-2</v>
      </c>
      <c r="K96" s="14">
        <v>1.5665269986252402E-2</v>
      </c>
      <c r="L96" s="14">
        <v>1.3362540200910799E-2</v>
      </c>
      <c r="M96" s="14"/>
      <c r="N96" s="14">
        <v>3.3080640336068098E-2</v>
      </c>
      <c r="O96" s="14">
        <v>3.5326356350855001E-2</v>
      </c>
      <c r="P96" s="14">
        <v>2.9016597194289499E-2</v>
      </c>
      <c r="Q96" s="14">
        <v>3.5599749349814497E-2</v>
      </c>
      <c r="R96" s="14"/>
      <c r="S96" s="14">
        <v>4.4075186449069201E-2</v>
      </c>
      <c r="T96" s="14">
        <v>3.5334359002190202E-2</v>
      </c>
      <c r="U96" s="14">
        <v>4.5250091879598803E-2</v>
      </c>
      <c r="V96" s="14">
        <v>4.3518304181765798E-2</v>
      </c>
      <c r="W96" s="14">
        <v>1.6385740122332799E-2</v>
      </c>
      <c r="X96" s="14">
        <v>1.9636973343035501E-2</v>
      </c>
      <c r="Y96" s="14">
        <v>2.34528821528306E-2</v>
      </c>
      <c r="Z96" s="14">
        <v>3.10050738338454E-2</v>
      </c>
      <c r="AA96" s="14">
        <v>1.42535739646943E-2</v>
      </c>
      <c r="AB96" s="14">
        <v>4.5911411635722203E-2</v>
      </c>
      <c r="AC96" s="14">
        <v>3.5272246135871502E-2</v>
      </c>
      <c r="AD96" s="14">
        <v>4.7144214164171701E-2</v>
      </c>
      <c r="AE96" s="14"/>
      <c r="AF96" s="14">
        <v>3.4809361956243103E-2</v>
      </c>
      <c r="AG96" s="14">
        <v>3.4586066906697903E-2</v>
      </c>
      <c r="AH96" s="14">
        <v>4.1754505082843597E-2</v>
      </c>
      <c r="AI96" s="14">
        <v>0</v>
      </c>
      <c r="AJ96" s="14">
        <v>1.94040060529952E-2</v>
      </c>
      <c r="AK96" s="14"/>
      <c r="AL96" s="14">
        <v>4.12472754459439E-2</v>
      </c>
      <c r="AM96" s="14">
        <v>3.5619392967822197E-2</v>
      </c>
      <c r="AN96" s="14">
        <v>5.1598062094892101E-2</v>
      </c>
      <c r="AO96" s="14">
        <v>1.75618216646788E-2</v>
      </c>
      <c r="AP96" s="14">
        <v>2.7204641755474601E-2</v>
      </c>
      <c r="AQ96" s="14"/>
      <c r="AR96" s="14">
        <v>3.8197021969075699E-2</v>
      </c>
      <c r="AS96" s="14">
        <v>4.12442262325457E-2</v>
      </c>
      <c r="AT96" s="14">
        <v>5.5507012849274E-2</v>
      </c>
      <c r="AU96" s="14">
        <v>2.4026348451075701E-2</v>
      </c>
      <c r="AV96" s="14">
        <v>2.5680165457380302E-2</v>
      </c>
      <c r="AW96" s="14">
        <v>1.27518854791192E-2</v>
      </c>
      <c r="AX96" s="14"/>
      <c r="AY96" s="14">
        <v>3.4602545445884501E-2</v>
      </c>
      <c r="AZ96" s="14">
        <v>2.8003130922733901E-2</v>
      </c>
      <c r="BA96" s="14">
        <v>3.49568748061806E-2</v>
      </c>
      <c r="BB96" s="14">
        <v>3.9545773238769399E-2</v>
      </c>
      <c r="BC96" s="14">
        <v>0.108974158180596</v>
      </c>
      <c r="BD96" s="14"/>
      <c r="BE96" s="14">
        <v>9.7017793991071299E-2</v>
      </c>
      <c r="BF96" s="14">
        <v>5.0528916141297203E-2</v>
      </c>
      <c r="BG96" s="14">
        <v>2.7528898300742202E-2</v>
      </c>
      <c r="BH96" s="14">
        <v>3.5191324181662299E-2</v>
      </c>
      <c r="BI96" s="14">
        <v>2.68741631927309E-2</v>
      </c>
      <c r="BJ96" s="14">
        <v>3.1046383427182401E-2</v>
      </c>
      <c r="BK96" s="14">
        <v>3.4478323984618101E-2</v>
      </c>
      <c r="BL96" s="14">
        <v>1.8383748395077899E-2</v>
      </c>
      <c r="BM96" s="14">
        <v>4.9432494162938899E-2</v>
      </c>
      <c r="BN96" s="14">
        <v>1.8385064015734399E-2</v>
      </c>
      <c r="BO96" s="14">
        <v>4.2664753652746197E-2</v>
      </c>
      <c r="BP96" s="14">
        <v>3.53910422169781E-2</v>
      </c>
      <c r="BQ96" s="14">
        <v>3.3776531874888903E-2</v>
      </c>
      <c r="BR96" s="14">
        <v>7.6319606026284195E-2</v>
      </c>
      <c r="BS96" s="14">
        <v>1.2983613518415401E-2</v>
      </c>
      <c r="BT96" s="14">
        <v>4.8112927674380301E-2</v>
      </c>
      <c r="BU96" s="14"/>
      <c r="BV96" s="14">
        <v>3.9176966613734897E-2</v>
      </c>
      <c r="BW96" s="14">
        <v>3.0335542243573401E-2</v>
      </c>
      <c r="BX96" s="14"/>
      <c r="BY96" s="14">
        <v>3.1777956721072698E-2</v>
      </c>
      <c r="BZ96" s="14"/>
      <c r="CA96" s="14">
        <v>2.1581764949645799E-2</v>
      </c>
      <c r="CB96" s="14">
        <v>2.6684662404446599E-2</v>
      </c>
      <c r="CC96" s="14">
        <v>3.5073107969445301E-2</v>
      </c>
      <c r="CD96" s="14">
        <v>6.6836785751293898E-2</v>
      </c>
      <c r="CE96" s="14">
        <v>0.15648714130757299</v>
      </c>
    </row>
    <row r="97" spans="2:83" x14ac:dyDescent="0.3">
      <c r="B97" t="s">
        <v>108</v>
      </c>
      <c r="C97" s="14">
        <v>2.93886192738072E-2</v>
      </c>
      <c r="D97" s="14">
        <v>3.5043966162211698E-2</v>
      </c>
      <c r="E97" s="14">
        <v>2.3924124459241299E-2</v>
      </c>
      <c r="F97" s="14"/>
      <c r="G97" s="14">
        <v>4.8286021313584802E-2</v>
      </c>
      <c r="H97" s="14">
        <v>2.0898158960744598E-2</v>
      </c>
      <c r="I97" s="14">
        <v>1.60330463597416E-2</v>
      </c>
      <c r="J97" s="14">
        <v>3.7035600132666199E-2</v>
      </c>
      <c r="K97" s="14">
        <v>3.2400654479748298E-2</v>
      </c>
      <c r="L97" s="14">
        <v>2.63861566310244E-2</v>
      </c>
      <c r="M97" s="14"/>
      <c r="N97" s="14">
        <v>2.41601633293669E-2</v>
      </c>
      <c r="O97" s="14">
        <v>3.1154323453460399E-2</v>
      </c>
      <c r="P97" s="14">
        <v>2.6625123214093702E-2</v>
      </c>
      <c r="Q97" s="14">
        <v>3.6261115517371802E-2</v>
      </c>
      <c r="R97" s="14"/>
      <c r="S97" s="14">
        <v>2.9975254847373099E-2</v>
      </c>
      <c r="T97" s="14">
        <v>2.9716327218450699E-2</v>
      </c>
      <c r="U97" s="14">
        <v>2.4171907269981599E-2</v>
      </c>
      <c r="V97" s="14">
        <v>5.0632393703735401E-2</v>
      </c>
      <c r="W97" s="14">
        <v>2.07463328498061E-2</v>
      </c>
      <c r="X97" s="14">
        <v>2.4770166936272701E-2</v>
      </c>
      <c r="Y97" s="14">
        <v>1.7749490475872199E-2</v>
      </c>
      <c r="Z97" s="14">
        <v>1.0970862096795901E-2</v>
      </c>
      <c r="AA97" s="14">
        <v>2.1805243066220999E-2</v>
      </c>
      <c r="AB97" s="14">
        <v>4.5739315626275999E-2</v>
      </c>
      <c r="AC97" s="14">
        <v>5.5591870199218102E-2</v>
      </c>
      <c r="AD97" s="14">
        <v>0</v>
      </c>
      <c r="AE97" s="14"/>
      <c r="AF97" s="14">
        <v>2.97502547106346E-2</v>
      </c>
      <c r="AG97" s="14">
        <v>1.9365681493687802E-2</v>
      </c>
      <c r="AH97" s="14">
        <v>2.65189572041407E-2</v>
      </c>
      <c r="AI97" s="14">
        <v>7.3817254896500803E-2</v>
      </c>
      <c r="AJ97" s="14">
        <v>2.5681720710671301E-2</v>
      </c>
      <c r="AK97" s="14"/>
      <c r="AL97" s="14">
        <v>3.0066356726218602E-2</v>
      </c>
      <c r="AM97" s="14">
        <v>2.7626048526623401E-2</v>
      </c>
      <c r="AN97" s="14">
        <v>2.4591651341990501E-2</v>
      </c>
      <c r="AO97" s="14">
        <v>3.9356214734300697E-2</v>
      </c>
      <c r="AP97" s="14">
        <v>4.5176283933128197E-2</v>
      </c>
      <c r="AQ97" s="14"/>
      <c r="AR97" s="14">
        <v>2.43988603524414E-2</v>
      </c>
      <c r="AS97" s="14">
        <v>3.5383085054296701E-2</v>
      </c>
      <c r="AT97" s="14">
        <v>1.9355546833690101E-2</v>
      </c>
      <c r="AU97" s="14">
        <v>4.6398972208171997E-2</v>
      </c>
      <c r="AV97" s="14">
        <v>3.20819706387558E-2</v>
      </c>
      <c r="AW97" s="14">
        <v>1.7725041821501499E-2</v>
      </c>
      <c r="AX97" s="14"/>
      <c r="AY97" s="14">
        <v>2.9183919253949499E-2</v>
      </c>
      <c r="AZ97" s="14">
        <v>4.5068446031213599E-2</v>
      </c>
      <c r="BA97" s="14">
        <v>2.24123873806517E-2</v>
      </c>
      <c r="BB97" s="14">
        <v>9.6554768271870997E-3</v>
      </c>
      <c r="BC97" s="14">
        <v>5.2465596619463997E-2</v>
      </c>
      <c r="BD97" s="14"/>
      <c r="BE97" s="14">
        <v>0</v>
      </c>
      <c r="BF97" s="14">
        <v>2.7584806457115502E-2</v>
      </c>
      <c r="BG97" s="14">
        <v>3.5829477755934203E-2</v>
      </c>
      <c r="BH97" s="14">
        <v>1.49523377286303E-2</v>
      </c>
      <c r="BI97" s="14">
        <v>5.0464861474291599E-2</v>
      </c>
      <c r="BJ97" s="14">
        <v>4.0300614409606098E-2</v>
      </c>
      <c r="BK97" s="14">
        <v>2.2345795701290999E-2</v>
      </c>
      <c r="BL97" s="14">
        <v>4.3043597382177702E-2</v>
      </c>
      <c r="BM97" s="14">
        <v>3.0373375049831199E-2</v>
      </c>
      <c r="BN97" s="14">
        <v>2.7570693406986198E-2</v>
      </c>
      <c r="BO97" s="14">
        <v>1.29697815110894E-2</v>
      </c>
      <c r="BP97" s="14">
        <v>1.7604275293548199E-2</v>
      </c>
      <c r="BQ97" s="14">
        <v>2.4215901809182198E-2</v>
      </c>
      <c r="BR97" s="14">
        <v>0</v>
      </c>
      <c r="BS97" s="14">
        <v>3.69148869181413E-2</v>
      </c>
      <c r="BT97" s="14">
        <v>2.9866051388186401E-2</v>
      </c>
      <c r="BU97" s="14"/>
      <c r="BV97" s="14">
        <v>2.28457968701858E-2</v>
      </c>
      <c r="BW97" s="14">
        <v>3.4725869553794302E-2</v>
      </c>
      <c r="BX97" s="14"/>
      <c r="BY97" s="14">
        <v>3.9448182934884397E-2</v>
      </c>
      <c r="BZ97" s="14"/>
      <c r="CA97" s="14">
        <v>3.3822466548558097E-2</v>
      </c>
      <c r="CB97" s="14">
        <v>3.99484660814549E-2</v>
      </c>
      <c r="CC97" s="14">
        <v>2.35020604740124E-2</v>
      </c>
      <c r="CD97" s="14">
        <v>1.24035151797845E-2</v>
      </c>
      <c r="CE97" s="14">
        <v>3.2929924183019502E-2</v>
      </c>
    </row>
    <row r="98" spans="2:83" x14ac:dyDescent="0.3">
      <c r="B98" t="s">
        <v>109</v>
      </c>
      <c r="C98" s="14">
        <v>0.53337329213407003</v>
      </c>
      <c r="D98" s="14">
        <v>0.49335434713806298</v>
      </c>
      <c r="E98" s="14">
        <v>0.57153452486260303</v>
      </c>
      <c r="F98" s="14"/>
      <c r="G98" s="14">
        <v>0.41253379057940898</v>
      </c>
      <c r="H98" s="14">
        <v>0.39292685349173601</v>
      </c>
      <c r="I98" s="14">
        <v>0.46745132938428102</v>
      </c>
      <c r="J98" s="14">
        <v>0.61653141297721903</v>
      </c>
      <c r="K98" s="14">
        <v>0.65186849689646398</v>
      </c>
      <c r="L98" s="14">
        <v>0.63381746785057902</v>
      </c>
      <c r="M98" s="14"/>
      <c r="N98" s="14">
        <v>0.45609247864320301</v>
      </c>
      <c r="O98" s="14">
        <v>0.55602161168572795</v>
      </c>
      <c r="P98" s="14">
        <v>0.56179373577609504</v>
      </c>
      <c r="Q98" s="14">
        <v>0.56621264694145101</v>
      </c>
      <c r="R98" s="14"/>
      <c r="S98" s="14">
        <v>0.41557257384183299</v>
      </c>
      <c r="T98" s="14">
        <v>0.52706760977639999</v>
      </c>
      <c r="U98" s="14">
        <v>0.514150272590158</v>
      </c>
      <c r="V98" s="14">
        <v>0.55150889425660798</v>
      </c>
      <c r="W98" s="14">
        <v>0.56231065788899803</v>
      </c>
      <c r="X98" s="14">
        <v>0.53709999662517005</v>
      </c>
      <c r="Y98" s="14">
        <v>0.61648751131358903</v>
      </c>
      <c r="Z98" s="14">
        <v>0.46784874716701302</v>
      </c>
      <c r="AA98" s="14">
        <v>0.52797564910303896</v>
      </c>
      <c r="AB98" s="14">
        <v>0.59170028161385002</v>
      </c>
      <c r="AC98" s="14">
        <v>0.59148395447125701</v>
      </c>
      <c r="AD98" s="14">
        <v>0.64266873650313205</v>
      </c>
      <c r="AE98" s="14"/>
      <c r="AF98" s="14">
        <v>0.57131218706874198</v>
      </c>
      <c r="AG98" s="14">
        <v>0.45466609710101502</v>
      </c>
      <c r="AH98" s="14">
        <v>0.58188828143159499</v>
      </c>
      <c r="AI98" s="14">
        <v>0.45159381011177402</v>
      </c>
      <c r="AJ98" s="14">
        <v>0.53501175542537505</v>
      </c>
      <c r="AK98" s="14"/>
      <c r="AL98" s="14">
        <v>0.51600741877295397</v>
      </c>
      <c r="AM98" s="14">
        <v>0.48129049137871499</v>
      </c>
      <c r="AN98" s="14">
        <v>0.60160738664880598</v>
      </c>
      <c r="AO98" s="14">
        <v>0.57905692855194602</v>
      </c>
      <c r="AP98" s="14">
        <v>0.61246991242238702</v>
      </c>
      <c r="AQ98" s="14"/>
      <c r="AR98" s="14">
        <v>0.41737547480942799</v>
      </c>
      <c r="AS98" s="14">
        <v>0.47895853963256302</v>
      </c>
      <c r="AT98" s="14">
        <v>0.56597970219659</v>
      </c>
      <c r="AU98" s="14">
        <v>0.54506557465662597</v>
      </c>
      <c r="AV98" s="14">
        <v>0.56230252599396702</v>
      </c>
      <c r="AW98" s="14">
        <v>0.65403033143692602</v>
      </c>
      <c r="AX98" s="14"/>
      <c r="AY98" s="14">
        <v>0.57682814218735501</v>
      </c>
      <c r="AZ98" s="14">
        <v>0.59815398645041895</v>
      </c>
      <c r="BA98" s="14">
        <v>0.48258470521415298</v>
      </c>
      <c r="BB98" s="14">
        <v>0.42119421263268902</v>
      </c>
      <c r="BC98" s="14">
        <v>0.30397719477958302</v>
      </c>
      <c r="BD98" s="14"/>
      <c r="BE98" s="14">
        <v>0.47178280137474798</v>
      </c>
      <c r="BF98" s="14">
        <v>0.52740730699350602</v>
      </c>
      <c r="BG98" s="14">
        <v>0.57175092434931596</v>
      </c>
      <c r="BH98" s="14">
        <v>0.61039052928072002</v>
      </c>
      <c r="BI98" s="14">
        <v>0.53771938014102805</v>
      </c>
      <c r="BJ98" s="14">
        <v>0.55020086352122</v>
      </c>
      <c r="BK98" s="14">
        <v>0.51536339239954798</v>
      </c>
      <c r="BL98" s="14">
        <v>0.54018576609016</v>
      </c>
      <c r="BM98" s="14">
        <v>0.51975121591344098</v>
      </c>
      <c r="BN98" s="14">
        <v>0.56407988240799101</v>
      </c>
      <c r="BO98" s="14">
        <v>0.53451707964874295</v>
      </c>
      <c r="BP98" s="14">
        <v>0.55194144168730996</v>
      </c>
      <c r="BQ98" s="14">
        <v>0.52082250486648196</v>
      </c>
      <c r="BR98" s="14">
        <v>0.44212421621859099</v>
      </c>
      <c r="BS98" s="14">
        <v>0.52833009423015598</v>
      </c>
      <c r="BT98" s="14">
        <v>0.28105215792854099</v>
      </c>
      <c r="BU98" s="14"/>
      <c r="BV98" s="14">
        <v>0.43241711465927402</v>
      </c>
      <c r="BW98" s="14">
        <v>0.55387918599989405</v>
      </c>
      <c r="BX98" s="14"/>
      <c r="BY98" s="14">
        <v>0.29484808747982699</v>
      </c>
      <c r="BZ98" s="14"/>
      <c r="CA98" s="14">
        <v>0.63993415091843497</v>
      </c>
      <c r="CB98" s="14">
        <v>0.59476029447107204</v>
      </c>
      <c r="CC98" s="14">
        <v>0.49719603595571499</v>
      </c>
      <c r="CD98" s="14">
        <v>0.211577407534845</v>
      </c>
      <c r="CE98" s="14">
        <v>9.2252433463696604E-2</v>
      </c>
    </row>
    <row r="99" spans="2:83" x14ac:dyDescent="0.3">
      <c r="B99" t="s">
        <v>110</v>
      </c>
      <c r="C99" s="14">
        <v>0.13513883085954601</v>
      </c>
      <c r="D99" s="14">
        <v>0.11834653690112</v>
      </c>
      <c r="E99" s="14">
        <v>0.151800514919646</v>
      </c>
      <c r="F99" s="14"/>
      <c r="G99" s="14">
        <v>9.0031036711838097E-2</v>
      </c>
      <c r="H99" s="14">
        <v>0.104777134573503</v>
      </c>
      <c r="I99" s="14">
        <v>0.116072355971056</v>
      </c>
      <c r="J99" s="14">
        <v>0.12172347805885</v>
      </c>
      <c r="K99" s="14">
        <v>0.14558732018248299</v>
      </c>
      <c r="L99" s="14">
        <v>0.20903652449631399</v>
      </c>
      <c r="M99" s="14"/>
      <c r="N99" s="14">
        <v>0.12343910022755</v>
      </c>
      <c r="O99" s="14">
        <v>9.6556603018416107E-2</v>
      </c>
      <c r="P99" s="14">
        <v>0.15214399951070101</v>
      </c>
      <c r="Q99" s="14">
        <v>0.171805312884489</v>
      </c>
      <c r="R99" s="14"/>
      <c r="S99" s="14">
        <v>0.12179573253878</v>
      </c>
      <c r="T99" s="14">
        <v>0.161113776091174</v>
      </c>
      <c r="U99" s="14">
        <v>0.15755120182679799</v>
      </c>
      <c r="V99" s="14">
        <v>0.11085484460051299</v>
      </c>
      <c r="W99" s="14">
        <v>0.15011366788989799</v>
      </c>
      <c r="X99" s="14">
        <v>0.165558264760163</v>
      </c>
      <c r="Y99" s="14">
        <v>0.134463972660821</v>
      </c>
      <c r="Z99" s="14">
        <v>0.135005003188988</v>
      </c>
      <c r="AA99" s="14">
        <v>0.11849149549237099</v>
      </c>
      <c r="AB99" s="14">
        <v>0.114096997736365</v>
      </c>
      <c r="AC99" s="14">
        <v>0.12892154705592401</v>
      </c>
      <c r="AD99" s="14">
        <v>0.108582038627271</v>
      </c>
      <c r="AE99" s="14"/>
      <c r="AF99" s="14">
        <v>0.123868246652848</v>
      </c>
      <c r="AG99" s="14">
        <v>0.12786689757334899</v>
      </c>
      <c r="AH99" s="14">
        <v>0.113938660185723</v>
      </c>
      <c r="AI99" s="14">
        <v>0.13828545593774899</v>
      </c>
      <c r="AJ99" s="14">
        <v>0.165413817190674</v>
      </c>
      <c r="AK99" s="14"/>
      <c r="AL99" s="14">
        <v>0.14190048100635599</v>
      </c>
      <c r="AM99" s="14">
        <v>0.106110698814683</v>
      </c>
      <c r="AN99" s="14">
        <v>0.141185665787952</v>
      </c>
      <c r="AO99" s="14">
        <v>0.13938117141085599</v>
      </c>
      <c r="AP99" s="14">
        <v>7.7934270625715105E-2</v>
      </c>
      <c r="AQ99" s="14"/>
      <c r="AR99" s="14">
        <v>8.20155208477127E-2</v>
      </c>
      <c r="AS99" s="14">
        <v>0.141490800898388</v>
      </c>
      <c r="AT99" s="14">
        <v>0.12903870530381401</v>
      </c>
      <c r="AU99" s="14">
        <v>0.15566630000319401</v>
      </c>
      <c r="AV99" s="14">
        <v>0.142614267239383</v>
      </c>
      <c r="AW99" s="14">
        <v>0.18712393831389301</v>
      </c>
      <c r="AX99" s="14"/>
      <c r="AY99" s="14">
        <v>0.14957775946374699</v>
      </c>
      <c r="AZ99" s="14">
        <v>0.14377408848547801</v>
      </c>
      <c r="BA99" s="14">
        <v>0.131727170649869</v>
      </c>
      <c r="BB99" s="14">
        <v>8.0391352024235294E-2</v>
      </c>
      <c r="BC99" s="14">
        <v>6.7711239931325495E-2</v>
      </c>
      <c r="BD99" s="14"/>
      <c r="BE99" s="14">
        <v>0.21904610224482499</v>
      </c>
      <c r="BF99" s="14">
        <v>0.17828163764248101</v>
      </c>
      <c r="BG99" s="14">
        <v>0.18690524785760701</v>
      </c>
      <c r="BH99" s="14">
        <v>0.121037754939857</v>
      </c>
      <c r="BI99" s="14">
        <v>0.11781171340192501</v>
      </c>
      <c r="BJ99" s="14">
        <v>0.15246106215751801</v>
      </c>
      <c r="BK99" s="14">
        <v>0.14212564124400701</v>
      </c>
      <c r="BL99" s="14">
        <v>0.18172083472495401</v>
      </c>
      <c r="BM99" s="14">
        <v>0.15488330439918899</v>
      </c>
      <c r="BN99" s="14">
        <v>0.146120516608199</v>
      </c>
      <c r="BO99" s="14">
        <v>8.2565994826184597E-2</v>
      </c>
      <c r="BP99" s="14">
        <v>0.119063118412031</v>
      </c>
      <c r="BQ99" s="14">
        <v>0.118979990189821</v>
      </c>
      <c r="BR99" s="14">
        <v>0.123098117923767</v>
      </c>
      <c r="BS99" s="14">
        <v>9.7752153623317503E-2</v>
      </c>
      <c r="BT99" s="14">
        <v>6.6647180350141902E-2</v>
      </c>
      <c r="BU99" s="14"/>
      <c r="BV99" s="14">
        <v>7.7352523761938005E-2</v>
      </c>
      <c r="BW99" s="14">
        <v>0.148823491072715</v>
      </c>
      <c r="BX99" s="14"/>
      <c r="BY99" s="14">
        <v>9.4397983908192901E-2</v>
      </c>
      <c r="BZ99" s="14"/>
      <c r="CA99" s="14">
        <v>0.13196888822686001</v>
      </c>
      <c r="CB99" s="14">
        <v>0.15293245986074699</v>
      </c>
      <c r="CC99" s="14">
        <v>0.13701174119992299</v>
      </c>
      <c r="CD99" s="14">
        <v>6.68885509092699E-2</v>
      </c>
      <c r="CE99" s="14">
        <v>2.3352335624150001E-2</v>
      </c>
    </row>
    <row r="100" spans="2:83" x14ac:dyDescent="0.3">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row>
    <row r="101" spans="2:83" x14ac:dyDescent="0.3">
      <c r="B101" s="6" t="s">
        <v>126</v>
      </c>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row>
    <row r="102" spans="2:83" x14ac:dyDescent="0.3">
      <c r="B102" s="24" t="s">
        <v>114</v>
      </c>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row>
    <row r="103" spans="2:83" x14ac:dyDescent="0.3">
      <c r="B103" t="s">
        <v>124</v>
      </c>
      <c r="C103" s="14">
        <v>0.70083518893202301</v>
      </c>
      <c r="D103" s="14">
        <v>0.73984413761346801</v>
      </c>
      <c r="E103" s="14">
        <v>0.66318768483533896</v>
      </c>
      <c r="F103" s="14"/>
      <c r="G103" s="14">
        <v>0.63177122206652703</v>
      </c>
      <c r="H103" s="14">
        <v>0.67249252229021295</v>
      </c>
      <c r="I103" s="14">
        <v>0.64027111673593395</v>
      </c>
      <c r="J103" s="14">
        <v>0.72637942489333795</v>
      </c>
      <c r="K103" s="14">
        <v>0.76270774930475604</v>
      </c>
      <c r="L103" s="14">
        <v>0.75627334163579596</v>
      </c>
      <c r="M103" s="14"/>
      <c r="N103" s="14">
        <v>0.73233984452730905</v>
      </c>
      <c r="O103" s="14">
        <v>0.75439481044496204</v>
      </c>
      <c r="P103" s="14">
        <v>0.67386118541411999</v>
      </c>
      <c r="Q103" s="14">
        <v>0.63841689203881402</v>
      </c>
      <c r="R103" s="14"/>
      <c r="S103" s="14">
        <v>0.71002426393665097</v>
      </c>
      <c r="T103" s="14">
        <v>0.71358276973328005</v>
      </c>
      <c r="U103" s="14">
        <v>0.71208762710820395</v>
      </c>
      <c r="V103" s="14">
        <v>0.71695097652727602</v>
      </c>
      <c r="W103" s="14">
        <v>0.76499534493323695</v>
      </c>
      <c r="X103" s="14">
        <v>0.64768887960062604</v>
      </c>
      <c r="Y103" s="14">
        <v>0.64005055228782504</v>
      </c>
      <c r="Z103" s="14">
        <v>0.69105365829741106</v>
      </c>
      <c r="AA103" s="14">
        <v>0.65503371036999303</v>
      </c>
      <c r="AB103" s="14">
        <v>0.72485390406564298</v>
      </c>
      <c r="AC103" s="14">
        <v>0.74098778884794003</v>
      </c>
      <c r="AD103" s="14">
        <v>0.73765930297391902</v>
      </c>
      <c r="AE103" s="14"/>
      <c r="AF103" s="14">
        <v>0.72487432421428399</v>
      </c>
      <c r="AG103" s="14">
        <v>0.72727212132337105</v>
      </c>
      <c r="AH103" s="14">
        <v>0.75468819721117097</v>
      </c>
      <c r="AI103" s="14">
        <v>0.50043945670290502</v>
      </c>
      <c r="AJ103" s="14">
        <v>0.60878095999892901</v>
      </c>
      <c r="AK103" s="14"/>
      <c r="AL103" s="14">
        <v>0.69698317644261498</v>
      </c>
      <c r="AM103" s="14">
        <v>0.74968476137860396</v>
      </c>
      <c r="AN103" s="14">
        <v>0.78628628907740294</v>
      </c>
      <c r="AO103" s="14">
        <v>0.59421048313630298</v>
      </c>
      <c r="AP103" s="14">
        <v>0.70255293883493097</v>
      </c>
      <c r="AQ103" s="14"/>
      <c r="AR103" s="14">
        <v>0.73172282739539396</v>
      </c>
      <c r="AS103" s="14">
        <v>0.73840065943649502</v>
      </c>
      <c r="AT103" s="14">
        <v>0.79974214378783204</v>
      </c>
      <c r="AU103" s="14">
        <v>0.65467356959415601</v>
      </c>
      <c r="AV103" s="14">
        <v>0.65305597523311099</v>
      </c>
      <c r="AW103" s="14">
        <v>0.63900759265261398</v>
      </c>
      <c r="AX103" s="14"/>
      <c r="AY103" s="14">
        <v>0.67019937629272097</v>
      </c>
      <c r="AZ103" s="14">
        <v>0.71001470244099696</v>
      </c>
      <c r="BA103" s="14">
        <v>0.71706020705555495</v>
      </c>
      <c r="BB103" s="14">
        <v>0.70706419352563898</v>
      </c>
      <c r="BC103" s="14">
        <v>0.61721178294495904</v>
      </c>
      <c r="BD103" s="14"/>
      <c r="BE103" s="14">
        <v>0.85638431000669202</v>
      </c>
      <c r="BF103" s="14">
        <v>0.65484722412736396</v>
      </c>
      <c r="BG103" s="14">
        <v>0.70536884934745903</v>
      </c>
      <c r="BH103" s="14">
        <v>0.64454816615266197</v>
      </c>
      <c r="BI103" s="14">
        <v>0.66129606083319703</v>
      </c>
      <c r="BJ103" s="14">
        <v>0.71552167957051405</v>
      </c>
      <c r="BK103" s="14">
        <v>0.64552160113469303</v>
      </c>
      <c r="BL103" s="14">
        <v>0.74782781803670395</v>
      </c>
      <c r="BM103" s="14">
        <v>0.77948374120312103</v>
      </c>
      <c r="BN103" s="14">
        <v>0.77946126939155602</v>
      </c>
      <c r="BO103" s="14">
        <v>0.77850309215452496</v>
      </c>
      <c r="BP103" s="14">
        <v>0.71150995525154104</v>
      </c>
      <c r="BQ103" s="14">
        <v>0.79768773130422199</v>
      </c>
      <c r="BR103" s="14">
        <v>0.72486632444432897</v>
      </c>
      <c r="BS103" s="14">
        <v>0.65983958186228298</v>
      </c>
      <c r="BT103" s="14">
        <v>0.66095771994450703</v>
      </c>
      <c r="BU103" s="14"/>
      <c r="BV103" s="14">
        <v>0.73994002331761199</v>
      </c>
      <c r="BW103" s="14">
        <v>0.76415803625243295</v>
      </c>
      <c r="BX103" s="14"/>
      <c r="BY103" s="14">
        <v>0.67798393366668297</v>
      </c>
      <c r="BZ103" s="14"/>
      <c r="CA103" s="14">
        <v>0.695068147039831</v>
      </c>
      <c r="CB103" s="14">
        <v>0.77527216842961599</v>
      </c>
      <c r="CC103" s="14">
        <v>0.70459923815260905</v>
      </c>
      <c r="CD103" s="14">
        <v>0.64022806962263001</v>
      </c>
      <c r="CE103" s="14">
        <v>0.56306283531946399</v>
      </c>
    </row>
    <row r="104" spans="2:83" x14ac:dyDescent="0.3">
      <c r="B104" t="s">
        <v>125</v>
      </c>
      <c r="C104" s="14">
        <v>0.15996309831448099</v>
      </c>
      <c r="D104" s="14">
        <v>0.172065104778512</v>
      </c>
      <c r="E104" s="14">
        <v>0.148459841599176</v>
      </c>
      <c r="F104" s="14"/>
      <c r="G104" s="14">
        <v>0.21822818470744201</v>
      </c>
      <c r="H104" s="14">
        <v>0.228047255865269</v>
      </c>
      <c r="I104" s="14">
        <v>0.19741234059474599</v>
      </c>
      <c r="J104" s="14">
        <v>0.13897319440316899</v>
      </c>
      <c r="K104" s="14">
        <v>9.6439993169897306E-2</v>
      </c>
      <c r="L104" s="14">
        <v>9.5419529947672999E-2</v>
      </c>
      <c r="M104" s="14"/>
      <c r="N104" s="14">
        <v>0.15948654009145299</v>
      </c>
      <c r="O104" s="14">
        <v>0.14118284545842599</v>
      </c>
      <c r="P104" s="14">
        <v>0.16365530197880299</v>
      </c>
      <c r="Q104" s="14">
        <v>0.17631476162241699</v>
      </c>
      <c r="R104" s="14"/>
      <c r="S104" s="14">
        <v>0.20403836505112599</v>
      </c>
      <c r="T104" s="14">
        <v>0.118770851010245</v>
      </c>
      <c r="U104" s="14">
        <v>0.14048228885703301</v>
      </c>
      <c r="V104" s="14">
        <v>0.20267114243133</v>
      </c>
      <c r="W104" s="14">
        <v>0.11552832522279401</v>
      </c>
      <c r="X104" s="14">
        <v>0.16303470368419201</v>
      </c>
      <c r="Y104" s="14">
        <v>0.15195778536089199</v>
      </c>
      <c r="Z104" s="14">
        <v>0.19499491989635701</v>
      </c>
      <c r="AA104" s="14">
        <v>0.163267054633803</v>
      </c>
      <c r="AB104" s="14">
        <v>0.154441733367183</v>
      </c>
      <c r="AC104" s="14">
        <v>0.15596739132571699</v>
      </c>
      <c r="AD104" s="14">
        <v>0.136337176905102</v>
      </c>
      <c r="AE104" s="14"/>
      <c r="AF104" s="14">
        <v>0.17498790462609601</v>
      </c>
      <c r="AG104" s="14">
        <v>0.17032395009988899</v>
      </c>
      <c r="AH104" s="14">
        <v>0.12302279737748099</v>
      </c>
      <c r="AI104" s="14">
        <v>0.26016193786791297</v>
      </c>
      <c r="AJ104" s="14">
        <v>0.11241980446302</v>
      </c>
      <c r="AK104" s="14"/>
      <c r="AL104" s="14">
        <v>0.20003501346809199</v>
      </c>
      <c r="AM104" s="14">
        <v>0.163339536790126</v>
      </c>
      <c r="AN104" s="14">
        <v>0.11639001763797401</v>
      </c>
      <c r="AO104" s="14">
        <v>0.19780521196377099</v>
      </c>
      <c r="AP104" s="14">
        <v>0.15749399051975799</v>
      </c>
      <c r="AQ104" s="14"/>
      <c r="AR104" s="14">
        <v>0.20716351020125501</v>
      </c>
      <c r="AS104" s="14">
        <v>0.18055442151440201</v>
      </c>
      <c r="AT104" s="14">
        <v>0.1071286580988</v>
      </c>
      <c r="AU104" s="14">
        <v>0.17684587358174</v>
      </c>
      <c r="AV104" s="14">
        <v>0.185823013418632</v>
      </c>
      <c r="AW104" s="14">
        <v>7.8951599813230702E-2</v>
      </c>
      <c r="AX104" s="14"/>
      <c r="AY104" s="14">
        <v>0.17387839437687599</v>
      </c>
      <c r="AZ104" s="14">
        <v>0.12268256706757801</v>
      </c>
      <c r="BA104" s="14">
        <v>0.15427616946470701</v>
      </c>
      <c r="BB104" s="14">
        <v>0.20782911030003701</v>
      </c>
      <c r="BC104" s="14">
        <v>0.26521524735180702</v>
      </c>
      <c r="BD104" s="14"/>
      <c r="BE104" s="14">
        <v>0</v>
      </c>
      <c r="BF104" s="14">
        <v>9.6798789179994404E-2</v>
      </c>
      <c r="BG104" s="14">
        <v>0.14849359708346499</v>
      </c>
      <c r="BH104" s="14">
        <v>0.16480343373393999</v>
      </c>
      <c r="BI104" s="14">
        <v>0.18671460550534599</v>
      </c>
      <c r="BJ104" s="14">
        <v>0.18105128845541099</v>
      </c>
      <c r="BK104" s="14">
        <v>0.234320386907203</v>
      </c>
      <c r="BL104" s="14">
        <v>0.116238283603561</v>
      </c>
      <c r="BM104" s="14">
        <v>0.103767394872642</v>
      </c>
      <c r="BN104" s="14">
        <v>9.6511714720009106E-2</v>
      </c>
      <c r="BO104" s="14">
        <v>0.103158588933771</v>
      </c>
      <c r="BP104" s="14">
        <v>0.20307578174500299</v>
      </c>
      <c r="BQ104" s="14">
        <v>0.111793397617761</v>
      </c>
      <c r="BR104" s="14">
        <v>0.19290918334832899</v>
      </c>
      <c r="BS104" s="14">
        <v>0.16484269387438999</v>
      </c>
      <c r="BT104" s="14">
        <v>0.278723050392991</v>
      </c>
      <c r="BU104" s="14"/>
      <c r="BV104" s="14">
        <v>0.20040526479374501</v>
      </c>
      <c r="BW104" s="14">
        <v>0.108288034488339</v>
      </c>
      <c r="BX104" s="14"/>
      <c r="BY104" s="14">
        <v>0.23956659284381401</v>
      </c>
      <c r="BZ104" s="14"/>
      <c r="CA104" s="14">
        <v>0.118773579699538</v>
      </c>
      <c r="CB104" s="14">
        <v>0.126560299376205</v>
      </c>
      <c r="CC104" s="14">
        <v>0.17428971556651601</v>
      </c>
      <c r="CD104" s="14">
        <v>0.295283467741218</v>
      </c>
      <c r="CE104" s="14">
        <v>0.42171973897882298</v>
      </c>
    </row>
    <row r="105" spans="2:83" x14ac:dyDescent="0.3">
      <c r="B105" t="s">
        <v>110</v>
      </c>
      <c r="C105" s="14">
        <v>0.13920171275349599</v>
      </c>
      <c r="D105" s="14">
        <v>8.8090757608020306E-2</v>
      </c>
      <c r="E105" s="14">
        <v>0.18835247356548501</v>
      </c>
      <c r="F105" s="14"/>
      <c r="G105" s="14">
        <v>0.15000059322603099</v>
      </c>
      <c r="H105" s="14">
        <v>9.9460221844517305E-2</v>
      </c>
      <c r="I105" s="14">
        <v>0.162316542669321</v>
      </c>
      <c r="J105" s="14">
        <v>0.134647380703493</v>
      </c>
      <c r="K105" s="14">
        <v>0.140852257525346</v>
      </c>
      <c r="L105" s="14">
        <v>0.14830712841653099</v>
      </c>
      <c r="M105" s="14"/>
      <c r="N105" s="14">
        <v>0.108173615381238</v>
      </c>
      <c r="O105" s="14">
        <v>0.104422344096612</v>
      </c>
      <c r="P105" s="14">
        <v>0.162483512607077</v>
      </c>
      <c r="Q105" s="14">
        <v>0.18526834633876901</v>
      </c>
      <c r="R105" s="14"/>
      <c r="S105" s="14">
        <v>8.5937371012223304E-2</v>
      </c>
      <c r="T105" s="14">
        <v>0.16764637925647499</v>
      </c>
      <c r="U105" s="14">
        <v>0.14743008403476299</v>
      </c>
      <c r="V105" s="14">
        <v>8.0377881041394497E-2</v>
      </c>
      <c r="W105" s="14">
        <v>0.119476329843969</v>
      </c>
      <c r="X105" s="14">
        <v>0.189276416715182</v>
      </c>
      <c r="Y105" s="14">
        <v>0.207991662351282</v>
      </c>
      <c r="Z105" s="14">
        <v>0.113951421806232</v>
      </c>
      <c r="AA105" s="14">
        <v>0.181699234996204</v>
      </c>
      <c r="AB105" s="14">
        <v>0.120704362567174</v>
      </c>
      <c r="AC105" s="14">
        <v>0.103044819826343</v>
      </c>
      <c r="AD105" s="14">
        <v>0.12600352012097801</v>
      </c>
      <c r="AE105" s="14"/>
      <c r="AF105" s="14">
        <v>0.10013777115962</v>
      </c>
      <c r="AG105" s="14">
        <v>0.10240392857673999</v>
      </c>
      <c r="AH105" s="14">
        <v>0.122289005411348</v>
      </c>
      <c r="AI105" s="14">
        <v>0.23939860542918301</v>
      </c>
      <c r="AJ105" s="14">
        <v>0.27879923553805103</v>
      </c>
      <c r="AK105" s="14"/>
      <c r="AL105" s="14">
        <v>0.102981810089293</v>
      </c>
      <c r="AM105" s="14">
        <v>8.6975701831270597E-2</v>
      </c>
      <c r="AN105" s="14">
        <v>9.7323693284622897E-2</v>
      </c>
      <c r="AO105" s="14">
        <v>0.207984304899926</v>
      </c>
      <c r="AP105" s="14">
        <v>0.13995307064531101</v>
      </c>
      <c r="AQ105" s="14"/>
      <c r="AR105" s="14">
        <v>6.1113662403350803E-2</v>
      </c>
      <c r="AS105" s="14">
        <v>8.1044919049102895E-2</v>
      </c>
      <c r="AT105" s="14">
        <v>9.31291981133682E-2</v>
      </c>
      <c r="AU105" s="14">
        <v>0.16848055682410401</v>
      </c>
      <c r="AV105" s="14">
        <v>0.16112101134825699</v>
      </c>
      <c r="AW105" s="14">
        <v>0.282040807534156</v>
      </c>
      <c r="AX105" s="14"/>
      <c r="AY105" s="14">
        <v>0.15592222933040301</v>
      </c>
      <c r="AZ105" s="14">
        <v>0.16730273049142499</v>
      </c>
      <c r="BA105" s="14">
        <v>0.128663623479737</v>
      </c>
      <c r="BB105" s="14">
        <v>8.5106696174323898E-2</v>
      </c>
      <c r="BC105" s="14">
        <v>0.117572969703234</v>
      </c>
      <c r="BD105" s="14"/>
      <c r="BE105" s="14">
        <v>0.14361568999330801</v>
      </c>
      <c r="BF105" s="14">
        <v>0.248353986692641</v>
      </c>
      <c r="BG105" s="14">
        <v>0.14613755356907601</v>
      </c>
      <c r="BH105" s="14">
        <v>0.19064840011339801</v>
      </c>
      <c r="BI105" s="14">
        <v>0.151989333661457</v>
      </c>
      <c r="BJ105" s="14">
        <v>0.103427031974075</v>
      </c>
      <c r="BK105" s="14">
        <v>0.12015801195810399</v>
      </c>
      <c r="BL105" s="14">
        <v>0.13593389835973499</v>
      </c>
      <c r="BM105" s="14">
        <v>0.116748863924238</v>
      </c>
      <c r="BN105" s="14">
        <v>0.124027015888435</v>
      </c>
      <c r="BO105" s="14">
        <v>0.118338318911703</v>
      </c>
      <c r="BP105" s="14">
        <v>8.5414263003455906E-2</v>
      </c>
      <c r="BQ105" s="14">
        <v>9.0518871078016996E-2</v>
      </c>
      <c r="BR105" s="14">
        <v>8.2224492207342195E-2</v>
      </c>
      <c r="BS105" s="14">
        <v>0.17531772426332701</v>
      </c>
      <c r="BT105" s="14">
        <v>6.0319229662502E-2</v>
      </c>
      <c r="BU105" s="14"/>
      <c r="BV105" s="14">
        <v>5.9654711888642603E-2</v>
      </c>
      <c r="BW105" s="14">
        <v>0.12755392925922801</v>
      </c>
      <c r="BX105" s="14"/>
      <c r="BY105" s="14">
        <v>8.2449473489503294E-2</v>
      </c>
      <c r="BZ105" s="14"/>
      <c r="CA105" s="14">
        <v>0.186158273260631</v>
      </c>
      <c r="CB105" s="14">
        <v>9.8167532194178703E-2</v>
      </c>
      <c r="CC105" s="14">
        <v>0.121111046280875</v>
      </c>
      <c r="CD105" s="14">
        <v>6.4488462636152197E-2</v>
      </c>
      <c r="CE105" s="14">
        <v>1.5217425701712899E-2</v>
      </c>
    </row>
    <row r="106" spans="2:83" x14ac:dyDescent="0.3">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row>
    <row r="107" spans="2:83" x14ac:dyDescent="0.3">
      <c r="B107" s="6" t="s">
        <v>141</v>
      </c>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row>
    <row r="108" spans="2:83" x14ac:dyDescent="0.3">
      <c r="B108" s="24" t="s">
        <v>114</v>
      </c>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row>
    <row r="109" spans="2:83" x14ac:dyDescent="0.3">
      <c r="B109" t="s">
        <v>132</v>
      </c>
      <c r="C109" s="14">
        <v>9.85200395619035E-2</v>
      </c>
      <c r="D109" s="14">
        <v>0.133875269854208</v>
      </c>
      <c r="E109" s="14">
        <v>6.4190875658793098E-2</v>
      </c>
      <c r="F109" s="14"/>
      <c r="G109" s="14">
        <v>0.15265418075060999</v>
      </c>
      <c r="H109" s="14">
        <v>0.12636887049746201</v>
      </c>
      <c r="I109" s="14">
        <v>9.8121917641245102E-2</v>
      </c>
      <c r="J109" s="14">
        <v>0.10220797671072999</v>
      </c>
      <c r="K109" s="14">
        <v>7.2636828074641904E-2</v>
      </c>
      <c r="L109" s="14">
        <v>5.4767210221802198E-2</v>
      </c>
      <c r="M109" s="14"/>
      <c r="N109" s="14">
        <v>0.13958096506386899</v>
      </c>
      <c r="O109" s="14">
        <v>0.10154501236847201</v>
      </c>
      <c r="P109" s="14">
        <v>9.6825476618663794E-2</v>
      </c>
      <c r="Q109" s="14">
        <v>5.4779800653352501E-2</v>
      </c>
      <c r="R109" s="14"/>
      <c r="S109" s="14">
        <v>0.15322337198359401</v>
      </c>
      <c r="T109" s="14">
        <v>7.3959367226412498E-2</v>
      </c>
      <c r="U109" s="14">
        <v>6.9888134579359704E-2</v>
      </c>
      <c r="V109" s="14">
        <v>0.104017235066656</v>
      </c>
      <c r="W109" s="14">
        <v>7.5543375502604704E-2</v>
      </c>
      <c r="X109" s="14">
        <v>8.7445804231820801E-2</v>
      </c>
      <c r="Y109" s="14">
        <v>5.3914270683601502E-2</v>
      </c>
      <c r="Z109" s="14">
        <v>0.12457495068518799</v>
      </c>
      <c r="AA109" s="14">
        <v>0.10509825278899999</v>
      </c>
      <c r="AB109" s="14">
        <v>9.5022575961792893E-2</v>
      </c>
      <c r="AC109" s="14">
        <v>0.105284770479482</v>
      </c>
      <c r="AD109" s="14">
        <v>0.1544222082318</v>
      </c>
      <c r="AE109" s="14"/>
      <c r="AF109" s="14">
        <v>7.0609049686818498E-2</v>
      </c>
      <c r="AG109" s="14">
        <v>0.15571522136824401</v>
      </c>
      <c r="AH109" s="14">
        <v>0.127383821546142</v>
      </c>
      <c r="AI109" s="14">
        <v>0</v>
      </c>
      <c r="AJ109" s="14">
        <v>4.5146338964843997E-2</v>
      </c>
      <c r="AK109" s="14"/>
      <c r="AL109" s="14">
        <v>6.8830545977462299E-2</v>
      </c>
      <c r="AM109" s="14">
        <v>0.14243356362217699</v>
      </c>
      <c r="AN109" s="14">
        <v>0.11233036275321399</v>
      </c>
      <c r="AO109" s="14">
        <v>5.1268963415810699E-2</v>
      </c>
      <c r="AP109" s="14">
        <v>8.0975704626235601E-2</v>
      </c>
      <c r="AQ109" s="14"/>
      <c r="AR109" s="14">
        <v>0.16717644425275299</v>
      </c>
      <c r="AS109" s="14">
        <v>7.2241087971348705E-2</v>
      </c>
      <c r="AT109" s="14">
        <v>0.116749799277421</v>
      </c>
      <c r="AU109" s="14">
        <v>6.8663157394374799E-2</v>
      </c>
      <c r="AV109" s="14">
        <v>0.107393864316687</v>
      </c>
      <c r="AW109" s="14">
        <v>5.8070074361081199E-2</v>
      </c>
      <c r="AX109" s="14"/>
      <c r="AY109" s="14">
        <v>4.6801395852026501E-2</v>
      </c>
      <c r="AZ109" s="14">
        <v>7.5403947287252096E-2</v>
      </c>
      <c r="BA109" s="14">
        <v>0.128670206482773</v>
      </c>
      <c r="BB109" s="14">
        <v>0.15226103382205</v>
      </c>
      <c r="BC109" s="14">
        <v>0.241348512993355</v>
      </c>
      <c r="BD109" s="14"/>
      <c r="BE109" s="14">
        <v>6.3827843749476906E-2</v>
      </c>
      <c r="BF109" s="14">
        <v>5.4646607060415499E-2</v>
      </c>
      <c r="BG109" s="14">
        <v>3.5965412556558198E-2</v>
      </c>
      <c r="BH109" s="14">
        <v>8.7225055359932496E-2</v>
      </c>
      <c r="BI109" s="14">
        <v>0.113786899823485</v>
      </c>
      <c r="BJ109" s="14">
        <v>9.3075759228706895E-2</v>
      </c>
      <c r="BK109" s="14">
        <v>8.2510397508002306E-2</v>
      </c>
      <c r="BL109" s="14">
        <v>4.8783823341647103E-2</v>
      </c>
      <c r="BM109" s="14">
        <v>0.12765186859639699</v>
      </c>
      <c r="BN109" s="14">
        <v>0.11731769212424201</v>
      </c>
      <c r="BO109" s="14">
        <v>9.8425634892474398E-2</v>
      </c>
      <c r="BP109" s="14">
        <v>0.10663000710899399</v>
      </c>
      <c r="BQ109" s="14">
        <v>0.10516288046472901</v>
      </c>
      <c r="BR109" s="14">
        <v>0.16248446958417601</v>
      </c>
      <c r="BS109" s="14">
        <v>0.156426721391146</v>
      </c>
      <c r="BT109" s="14">
        <v>0.200264901622319</v>
      </c>
      <c r="BU109" s="14"/>
      <c r="BV109" s="14">
        <v>0.16638962364558199</v>
      </c>
      <c r="BW109" s="14">
        <v>0.106853064747545</v>
      </c>
      <c r="BX109" s="14"/>
      <c r="BY109" s="14">
        <v>0.16711451096200999</v>
      </c>
      <c r="BZ109" s="14"/>
      <c r="CA109" s="14">
        <v>5.1739195505108998E-2</v>
      </c>
      <c r="CB109" s="14">
        <v>6.6406712687902297E-2</v>
      </c>
      <c r="CC109" s="14">
        <v>0.13231753478573699</v>
      </c>
      <c r="CD109" s="14">
        <v>0.159568607462405</v>
      </c>
      <c r="CE109" s="14">
        <v>0.35160093161195199</v>
      </c>
    </row>
    <row r="110" spans="2:83" x14ac:dyDescent="0.3">
      <c r="B110" t="s">
        <v>133</v>
      </c>
      <c r="C110" s="14">
        <v>0.379757260073317</v>
      </c>
      <c r="D110" s="14">
        <v>0.43363769374016298</v>
      </c>
      <c r="E110" s="14">
        <v>0.32695904373872398</v>
      </c>
      <c r="F110" s="14"/>
      <c r="G110" s="14">
        <v>0.36777757145126999</v>
      </c>
      <c r="H110" s="14">
        <v>0.43907546184212998</v>
      </c>
      <c r="I110" s="14">
        <v>0.409155804153299</v>
      </c>
      <c r="J110" s="14">
        <v>0.36920119779309402</v>
      </c>
      <c r="K110" s="14">
        <v>0.35308473024864101</v>
      </c>
      <c r="L110" s="14">
        <v>0.34205717719034301</v>
      </c>
      <c r="M110" s="14"/>
      <c r="N110" s="14">
        <v>0.47172694881223798</v>
      </c>
      <c r="O110" s="14">
        <v>0.417844146797202</v>
      </c>
      <c r="P110" s="14">
        <v>0.29455092169930303</v>
      </c>
      <c r="Q110" s="14">
        <v>0.31837145333880901</v>
      </c>
      <c r="R110" s="14"/>
      <c r="S110" s="14">
        <v>0.39854643204748202</v>
      </c>
      <c r="T110" s="14">
        <v>0.365964336789185</v>
      </c>
      <c r="U110" s="14">
        <v>0.40500589243151802</v>
      </c>
      <c r="V110" s="14">
        <v>0.33954375572148399</v>
      </c>
      <c r="W110" s="14">
        <v>0.39049809428483501</v>
      </c>
      <c r="X110" s="14">
        <v>0.35603535308268902</v>
      </c>
      <c r="Y110" s="14">
        <v>0.41420999260144697</v>
      </c>
      <c r="Z110" s="14">
        <v>0.40898121699142298</v>
      </c>
      <c r="AA110" s="14">
        <v>0.37553173567422199</v>
      </c>
      <c r="AB110" s="14">
        <v>0.40235081918809401</v>
      </c>
      <c r="AC110" s="14">
        <v>0.32816343934876102</v>
      </c>
      <c r="AD110" s="14">
        <v>0.355000150860311</v>
      </c>
      <c r="AE110" s="14"/>
      <c r="AF110" s="14">
        <v>0.40828238165734199</v>
      </c>
      <c r="AG110" s="14">
        <v>0.41376019557604199</v>
      </c>
      <c r="AH110" s="14">
        <v>0.36230205258387199</v>
      </c>
      <c r="AI110" s="14">
        <v>0.283752941376468</v>
      </c>
      <c r="AJ110" s="14">
        <v>0.28113515555389701</v>
      </c>
      <c r="AK110" s="14"/>
      <c r="AL110" s="14">
        <v>0.42671919312731499</v>
      </c>
      <c r="AM110" s="14">
        <v>0.42482150909305</v>
      </c>
      <c r="AN110" s="14">
        <v>0.39286761922110802</v>
      </c>
      <c r="AO110" s="14">
        <v>0.31999731656248498</v>
      </c>
      <c r="AP110" s="14">
        <v>0.360556109817397</v>
      </c>
      <c r="AQ110" s="14"/>
      <c r="AR110" s="14">
        <v>0.462925622976118</v>
      </c>
      <c r="AS110" s="14">
        <v>0.460200928400881</v>
      </c>
      <c r="AT110" s="14">
        <v>0.41236935739688402</v>
      </c>
      <c r="AU110" s="14">
        <v>0.32870217024236897</v>
      </c>
      <c r="AV110" s="14">
        <v>0.33053203831234901</v>
      </c>
      <c r="AW110" s="14">
        <v>0.244778227985983</v>
      </c>
      <c r="AX110" s="14"/>
      <c r="AY110" s="14">
        <v>0.30330406133874499</v>
      </c>
      <c r="AZ110" s="14">
        <v>0.35906621755200302</v>
      </c>
      <c r="BA110" s="14">
        <v>0.43040693547296499</v>
      </c>
      <c r="BB110" s="14">
        <v>0.496622047951709</v>
      </c>
      <c r="BC110" s="14">
        <v>0.41396065689608902</v>
      </c>
      <c r="BD110" s="14"/>
      <c r="BE110" s="14">
        <v>0.43239232869386102</v>
      </c>
      <c r="BF110" s="14">
        <v>0.28530477837885598</v>
      </c>
      <c r="BG110" s="14">
        <v>0.25007327485661701</v>
      </c>
      <c r="BH110" s="14">
        <v>0.39622502203361898</v>
      </c>
      <c r="BI110" s="14">
        <v>0.27633708435393001</v>
      </c>
      <c r="BJ110" s="14">
        <v>0.35061367328210002</v>
      </c>
      <c r="BK110" s="14">
        <v>0.34736719041082098</v>
      </c>
      <c r="BL110" s="14">
        <v>0.42653422773229399</v>
      </c>
      <c r="BM110" s="14">
        <v>0.44548048524989198</v>
      </c>
      <c r="BN110" s="14">
        <v>0.43425476378995798</v>
      </c>
      <c r="BO110" s="14">
        <v>0.447174355930399</v>
      </c>
      <c r="BP110" s="14">
        <v>0.473739058718957</v>
      </c>
      <c r="BQ110" s="14">
        <v>0.48615720373469901</v>
      </c>
      <c r="BR110" s="14">
        <v>0.38462150159904501</v>
      </c>
      <c r="BS110" s="14">
        <v>0.332571585045353</v>
      </c>
      <c r="BT110" s="14">
        <v>0.52101490111426996</v>
      </c>
      <c r="BU110" s="14"/>
      <c r="BV110" s="14">
        <v>0.472397007775961</v>
      </c>
      <c r="BW110" s="14">
        <v>0.354160474862313</v>
      </c>
      <c r="BX110" s="14"/>
      <c r="BY110" s="14">
        <v>0.40096523694986702</v>
      </c>
      <c r="BZ110" s="14"/>
      <c r="CA110" s="14">
        <v>0.33423190795802499</v>
      </c>
      <c r="CB110" s="14">
        <v>0.42247176238905998</v>
      </c>
      <c r="CC110" s="14">
        <v>0.39402360318312502</v>
      </c>
      <c r="CD110" s="14">
        <v>0.43056188354121</v>
      </c>
      <c r="CE110" s="14">
        <v>0.396605006028522</v>
      </c>
    </row>
    <row r="111" spans="2:83" x14ac:dyDescent="0.3">
      <c r="B111" t="s">
        <v>134</v>
      </c>
      <c r="C111" s="14">
        <v>0.31296214443577902</v>
      </c>
      <c r="D111" s="14">
        <v>0.28220993497810498</v>
      </c>
      <c r="E111" s="14">
        <v>0.34360355377989998</v>
      </c>
      <c r="F111" s="14"/>
      <c r="G111" s="14">
        <v>0.29251340912385598</v>
      </c>
      <c r="H111" s="14">
        <v>0.27194107808000301</v>
      </c>
      <c r="I111" s="14">
        <v>0.25263514636740397</v>
      </c>
      <c r="J111" s="14">
        <v>0.31324038034864299</v>
      </c>
      <c r="K111" s="14">
        <v>0.34162094431582701</v>
      </c>
      <c r="L111" s="14">
        <v>0.389276630473262</v>
      </c>
      <c r="M111" s="14"/>
      <c r="N111" s="14">
        <v>0.23866238608749599</v>
      </c>
      <c r="O111" s="14">
        <v>0.29364655892166103</v>
      </c>
      <c r="P111" s="14">
        <v>0.38931839162279802</v>
      </c>
      <c r="Q111" s="14">
        <v>0.34687788181053902</v>
      </c>
      <c r="R111" s="14"/>
      <c r="S111" s="14">
        <v>0.299065300920621</v>
      </c>
      <c r="T111" s="14">
        <v>0.34702315199698403</v>
      </c>
      <c r="U111" s="14">
        <v>0.298890213058076</v>
      </c>
      <c r="V111" s="14">
        <v>0.36749415799999102</v>
      </c>
      <c r="W111" s="14">
        <v>0.37334894147568698</v>
      </c>
      <c r="X111" s="14">
        <v>0.34497689049327102</v>
      </c>
      <c r="Y111" s="14">
        <v>0.29414544192327502</v>
      </c>
      <c r="Z111" s="14">
        <v>0.25675596250628602</v>
      </c>
      <c r="AA111" s="14">
        <v>0.28935214251076102</v>
      </c>
      <c r="AB111" s="14">
        <v>0.24601810782661299</v>
      </c>
      <c r="AC111" s="14">
        <v>0.32047636794769202</v>
      </c>
      <c r="AD111" s="14">
        <v>0.26741044763140398</v>
      </c>
      <c r="AE111" s="14"/>
      <c r="AF111" s="14">
        <v>0.33849967955077898</v>
      </c>
      <c r="AG111" s="14">
        <v>0.27859520164021001</v>
      </c>
      <c r="AH111" s="14">
        <v>0.31970649864491801</v>
      </c>
      <c r="AI111" s="14">
        <v>0.35115440768950701</v>
      </c>
      <c r="AJ111" s="14">
        <v>0.35404147868484598</v>
      </c>
      <c r="AK111" s="14"/>
      <c r="AL111" s="14">
        <v>0.33437906357397501</v>
      </c>
      <c r="AM111" s="14">
        <v>0.283040060571352</v>
      </c>
      <c r="AN111" s="14">
        <v>0.28918616591139201</v>
      </c>
      <c r="AO111" s="14">
        <v>0.32158447583104199</v>
      </c>
      <c r="AP111" s="14">
        <v>0.32577675204868201</v>
      </c>
      <c r="AQ111" s="14"/>
      <c r="AR111" s="14">
        <v>0.25133116233462899</v>
      </c>
      <c r="AS111" s="14">
        <v>0.31047270624562801</v>
      </c>
      <c r="AT111" s="14">
        <v>0.27748317849536702</v>
      </c>
      <c r="AU111" s="14">
        <v>0.35059551830055902</v>
      </c>
      <c r="AV111" s="14">
        <v>0.31593689697402799</v>
      </c>
      <c r="AW111" s="14">
        <v>0.375313827437329</v>
      </c>
      <c r="AX111" s="14"/>
      <c r="AY111" s="14">
        <v>0.39057528304246503</v>
      </c>
      <c r="AZ111" s="14">
        <v>0.34715061971237299</v>
      </c>
      <c r="BA111" s="14">
        <v>0.26985524339299299</v>
      </c>
      <c r="BB111" s="14">
        <v>0.17854142553553001</v>
      </c>
      <c r="BC111" s="14">
        <v>0.22907385603638999</v>
      </c>
      <c r="BD111" s="14"/>
      <c r="BE111" s="14">
        <v>0.43814650570618402</v>
      </c>
      <c r="BF111" s="14">
        <v>0.29026243443189698</v>
      </c>
      <c r="BG111" s="14">
        <v>0.40995790510160401</v>
      </c>
      <c r="BH111" s="14">
        <v>0.314578290304871</v>
      </c>
      <c r="BI111" s="14">
        <v>0.35457669493528698</v>
      </c>
      <c r="BJ111" s="14">
        <v>0.32466416743965298</v>
      </c>
      <c r="BK111" s="14">
        <v>0.38213492506629598</v>
      </c>
      <c r="BL111" s="14">
        <v>0.34001320751576303</v>
      </c>
      <c r="BM111" s="14">
        <v>0.29751915441093302</v>
      </c>
      <c r="BN111" s="14">
        <v>0.316380125383601</v>
      </c>
      <c r="BO111" s="14">
        <v>0.24080594220659601</v>
      </c>
      <c r="BP111" s="14">
        <v>0.22694404215389799</v>
      </c>
      <c r="BQ111" s="14">
        <v>0.24049301010261601</v>
      </c>
      <c r="BR111" s="14">
        <v>0.34355130245355198</v>
      </c>
      <c r="BS111" s="14">
        <v>0.26865505000635997</v>
      </c>
      <c r="BT111" s="14">
        <v>0.18856120335936599</v>
      </c>
      <c r="BU111" s="14"/>
      <c r="BV111" s="14">
        <v>0.24320089212423099</v>
      </c>
      <c r="BW111" s="14">
        <v>0.342210787590494</v>
      </c>
      <c r="BX111" s="14"/>
      <c r="BY111" s="14">
        <v>0.31288803106790503</v>
      </c>
      <c r="BZ111" s="14"/>
      <c r="CA111" s="14">
        <v>0.36854409093476898</v>
      </c>
      <c r="CB111" s="14">
        <v>0.33603762803374299</v>
      </c>
      <c r="CC111" s="14">
        <v>0.27689370310801398</v>
      </c>
      <c r="CD111" s="14">
        <v>0.26090748480445902</v>
      </c>
      <c r="CE111" s="14">
        <v>0.21437082219137099</v>
      </c>
    </row>
    <row r="112" spans="2:83" x14ac:dyDescent="0.3">
      <c r="B112" t="s">
        <v>135</v>
      </c>
      <c r="C112" s="14">
        <v>8.1736581347726295E-2</v>
      </c>
      <c r="D112" s="14">
        <v>7.2941822212101701E-2</v>
      </c>
      <c r="E112" s="14">
        <v>9.0484423945911704E-2</v>
      </c>
      <c r="F112" s="14"/>
      <c r="G112" s="14">
        <v>7.5183815273362903E-2</v>
      </c>
      <c r="H112" s="14">
        <v>6.5886307782616602E-2</v>
      </c>
      <c r="I112" s="14">
        <v>9.7969766113432305E-2</v>
      </c>
      <c r="J112" s="14">
        <v>8.8618854538578706E-2</v>
      </c>
      <c r="K112" s="14">
        <v>7.2983157173717894E-2</v>
      </c>
      <c r="L112" s="14">
        <v>8.61362496086088E-2</v>
      </c>
      <c r="M112" s="14"/>
      <c r="N112" s="14">
        <v>6.3269381358936505E-2</v>
      </c>
      <c r="O112" s="14">
        <v>7.1489361631857595E-2</v>
      </c>
      <c r="P112" s="14">
        <v>9.3093322703552001E-2</v>
      </c>
      <c r="Q112" s="14">
        <v>9.6147774056402097E-2</v>
      </c>
      <c r="R112" s="14"/>
      <c r="S112" s="14">
        <v>6.1024046538302103E-2</v>
      </c>
      <c r="T112" s="14">
        <v>5.9362455837578702E-2</v>
      </c>
      <c r="U112" s="14">
        <v>8.2430306458017397E-2</v>
      </c>
      <c r="V112" s="14">
        <v>0.115038464625583</v>
      </c>
      <c r="W112" s="14">
        <v>7.3086256851987594E-2</v>
      </c>
      <c r="X112" s="14">
        <v>6.0346548358634601E-2</v>
      </c>
      <c r="Y112" s="14">
        <v>9.1910957647880001E-2</v>
      </c>
      <c r="Z112" s="14">
        <v>8.2724762324460493E-2</v>
      </c>
      <c r="AA112" s="14">
        <v>8.1799453788300905E-2</v>
      </c>
      <c r="AB112" s="14">
        <v>9.6242985030874806E-2</v>
      </c>
      <c r="AC112" s="14">
        <v>0.124814836677812</v>
      </c>
      <c r="AD112" s="14">
        <v>0.113901840124561</v>
      </c>
      <c r="AE112" s="14"/>
      <c r="AF112" s="14">
        <v>9.8292239945289697E-2</v>
      </c>
      <c r="AG112" s="14">
        <v>5.9565226396966299E-2</v>
      </c>
      <c r="AH112" s="14">
        <v>7.7813635784610299E-2</v>
      </c>
      <c r="AI112" s="14">
        <v>0.22881868608938699</v>
      </c>
      <c r="AJ112" s="14">
        <v>6.6045203954310697E-2</v>
      </c>
      <c r="AK112" s="14"/>
      <c r="AL112" s="14">
        <v>9.6618068288205003E-2</v>
      </c>
      <c r="AM112" s="14">
        <v>5.3470550159583803E-2</v>
      </c>
      <c r="AN112" s="14">
        <v>8.1720763476387404E-2</v>
      </c>
      <c r="AO112" s="14">
        <v>0.133947327536769</v>
      </c>
      <c r="AP112" s="14">
        <v>7.4491962253164803E-2</v>
      </c>
      <c r="AQ112" s="14"/>
      <c r="AR112" s="14">
        <v>4.2668972841011898E-2</v>
      </c>
      <c r="AS112" s="14">
        <v>9.9298630599112203E-2</v>
      </c>
      <c r="AT112" s="14">
        <v>8.1824688411446994E-2</v>
      </c>
      <c r="AU112" s="14">
        <v>0.107245872311079</v>
      </c>
      <c r="AV112" s="14">
        <v>7.9048079496428003E-2</v>
      </c>
      <c r="AW112" s="14">
        <v>8.6580012427144901E-2</v>
      </c>
      <c r="AX112" s="14"/>
      <c r="AY112" s="14">
        <v>8.9906047246834306E-2</v>
      </c>
      <c r="AZ112" s="14">
        <v>7.6717959923383997E-2</v>
      </c>
      <c r="BA112" s="14">
        <v>6.9379492071933904E-2</v>
      </c>
      <c r="BB112" s="14">
        <v>9.4508937451247804E-2</v>
      </c>
      <c r="BC112" s="14">
        <v>1.57643320189364E-2</v>
      </c>
      <c r="BD112" s="14"/>
      <c r="BE112" s="14">
        <v>0</v>
      </c>
      <c r="BF112" s="14">
        <v>9.4253729072171694E-2</v>
      </c>
      <c r="BG112" s="14">
        <v>0.114531700967688</v>
      </c>
      <c r="BH112" s="14">
        <v>6.3880055782176703E-2</v>
      </c>
      <c r="BI112" s="14">
        <v>0.11796959568000701</v>
      </c>
      <c r="BJ112" s="14">
        <v>9.7106005228123002E-2</v>
      </c>
      <c r="BK112" s="14">
        <v>8.88074574785572E-2</v>
      </c>
      <c r="BL112" s="14">
        <v>5.8824858605301199E-2</v>
      </c>
      <c r="BM112" s="14">
        <v>5.8691487415499899E-2</v>
      </c>
      <c r="BN112" s="14">
        <v>5.6718008898183903E-2</v>
      </c>
      <c r="BO112" s="14">
        <v>6.8951928054944697E-2</v>
      </c>
      <c r="BP112" s="14">
        <v>6.1596683087091902E-2</v>
      </c>
      <c r="BQ112" s="14">
        <v>8.1317436105011104E-2</v>
      </c>
      <c r="BR112" s="14">
        <v>5.2086067492934603E-2</v>
      </c>
      <c r="BS112" s="14">
        <v>9.6435594452779994E-2</v>
      </c>
      <c r="BT112" s="14">
        <v>6.4690979873191307E-2</v>
      </c>
      <c r="BU112" s="14"/>
      <c r="BV112" s="14">
        <v>3.4957900712883801E-2</v>
      </c>
      <c r="BW112" s="14">
        <v>8.0966277844404994E-2</v>
      </c>
      <c r="BX112" s="14"/>
      <c r="BY112" s="14">
        <v>4.9024212753510599E-2</v>
      </c>
      <c r="BZ112" s="14"/>
      <c r="CA112" s="14">
        <v>8.2632729916495506E-2</v>
      </c>
      <c r="CB112" s="14">
        <v>7.3321720729935494E-2</v>
      </c>
      <c r="CC112" s="14">
        <v>8.1607856365169595E-2</v>
      </c>
      <c r="CD112" s="14">
        <v>0.100118050783056</v>
      </c>
      <c r="CE112" s="14">
        <v>3.7423240168155299E-2</v>
      </c>
    </row>
    <row r="113" spans="2:83" x14ac:dyDescent="0.3">
      <c r="B113" t="s">
        <v>136</v>
      </c>
      <c r="C113" s="14">
        <v>1.4719508576105799E-2</v>
      </c>
      <c r="D113" s="14">
        <v>1.42593292918763E-2</v>
      </c>
      <c r="E113" s="14">
        <v>1.51977089165438E-2</v>
      </c>
      <c r="F113" s="14"/>
      <c r="G113" s="14">
        <v>1.2793888328504401E-2</v>
      </c>
      <c r="H113" s="14">
        <v>1.7486422137316101E-2</v>
      </c>
      <c r="I113" s="14">
        <v>6.8569501531861397E-3</v>
      </c>
      <c r="J113" s="14">
        <v>1.5685802427021198E-2</v>
      </c>
      <c r="K113" s="14">
        <v>2.0065229799371101E-2</v>
      </c>
      <c r="L113" s="14">
        <v>1.5724478991780599E-2</v>
      </c>
      <c r="M113" s="14"/>
      <c r="N113" s="14">
        <v>9.5302962526057407E-3</v>
      </c>
      <c r="O113" s="14">
        <v>1.7282219412829401E-2</v>
      </c>
      <c r="P113" s="14">
        <v>1.3106737034996801E-2</v>
      </c>
      <c r="Q113" s="14">
        <v>1.9390637081224401E-2</v>
      </c>
      <c r="R113" s="14"/>
      <c r="S113" s="14">
        <v>1.14739881718406E-2</v>
      </c>
      <c r="T113" s="14">
        <v>4.6767182317787098E-3</v>
      </c>
      <c r="U113" s="14">
        <v>3.2415537671591603E-2</v>
      </c>
      <c r="V113" s="14">
        <v>0</v>
      </c>
      <c r="W113" s="14">
        <v>0</v>
      </c>
      <c r="X113" s="14">
        <v>1.1793504542982201E-2</v>
      </c>
      <c r="Y113" s="14">
        <v>2.95838599222434E-2</v>
      </c>
      <c r="Z113" s="14">
        <v>2.1745366541943902E-2</v>
      </c>
      <c r="AA113" s="14">
        <v>2.6003277171577199E-2</v>
      </c>
      <c r="AB113" s="14">
        <v>1.00355376423714E-2</v>
      </c>
      <c r="AC113" s="14">
        <v>2.7816169330927499E-2</v>
      </c>
      <c r="AD113" s="14">
        <v>1.57068305693208E-2</v>
      </c>
      <c r="AE113" s="14"/>
      <c r="AF113" s="14">
        <v>9.8462092414033208E-3</v>
      </c>
      <c r="AG113" s="14">
        <v>6.7812875638209999E-3</v>
      </c>
      <c r="AH113" s="14">
        <v>6.6941910176471602E-3</v>
      </c>
      <c r="AI113" s="14">
        <v>5.1916207723772402E-2</v>
      </c>
      <c r="AJ113" s="14">
        <v>2.6745848708279101E-2</v>
      </c>
      <c r="AK113" s="14"/>
      <c r="AL113" s="14">
        <v>6.2633455710582398E-3</v>
      </c>
      <c r="AM113" s="14">
        <v>7.2444382485370197E-3</v>
      </c>
      <c r="AN113" s="14">
        <v>6.1677284983692997E-3</v>
      </c>
      <c r="AO113" s="14">
        <v>4.4357661245756297E-2</v>
      </c>
      <c r="AP113" s="14">
        <v>3.4195327567249599E-2</v>
      </c>
      <c r="AQ113" s="14"/>
      <c r="AR113" s="14">
        <v>4.1176028166873798E-3</v>
      </c>
      <c r="AS113" s="14">
        <v>4.1235596656520003E-3</v>
      </c>
      <c r="AT113" s="14">
        <v>2.1515974145384399E-2</v>
      </c>
      <c r="AU113" s="14">
        <v>3.0742458891215602E-2</v>
      </c>
      <c r="AV113" s="14">
        <v>3.0706037101284299E-2</v>
      </c>
      <c r="AW113" s="14">
        <v>8.9954263510731401E-3</v>
      </c>
      <c r="AX113" s="14"/>
      <c r="AY113" s="14">
        <v>3.01648522192558E-2</v>
      </c>
      <c r="AZ113" s="14">
        <v>8.2960068760674893E-3</v>
      </c>
      <c r="BA113" s="14">
        <v>3.8701390242345899E-3</v>
      </c>
      <c r="BB113" s="14">
        <v>6.6730868346654704E-3</v>
      </c>
      <c r="BC113" s="14">
        <v>5.09377099381235E-2</v>
      </c>
      <c r="BD113" s="14"/>
      <c r="BE113" s="14">
        <v>0</v>
      </c>
      <c r="BF113" s="14">
        <v>6.2865301063399104E-2</v>
      </c>
      <c r="BG113" s="14">
        <v>2.748716597235E-2</v>
      </c>
      <c r="BH113" s="14">
        <v>0</v>
      </c>
      <c r="BI113" s="14">
        <v>2.8672377011806902E-2</v>
      </c>
      <c r="BJ113" s="14">
        <v>4.8587625497698303E-3</v>
      </c>
      <c r="BK113" s="14">
        <v>1.03828139301865E-2</v>
      </c>
      <c r="BL113" s="14">
        <v>1.6885594522823101E-2</v>
      </c>
      <c r="BM113" s="14">
        <v>0</v>
      </c>
      <c r="BN113" s="14">
        <v>2.04260258812086E-2</v>
      </c>
      <c r="BO113" s="14">
        <v>1.19962851039536E-2</v>
      </c>
      <c r="BP113" s="14">
        <v>2.68119682375214E-2</v>
      </c>
      <c r="BQ113" s="14">
        <v>0</v>
      </c>
      <c r="BR113" s="14">
        <v>0</v>
      </c>
      <c r="BS113" s="14">
        <v>3.8962150376798503E-2</v>
      </c>
      <c r="BT113" s="14">
        <v>8.8674345009758307E-3</v>
      </c>
      <c r="BU113" s="14"/>
      <c r="BV113" s="14">
        <v>4.6270197498138798E-3</v>
      </c>
      <c r="BW113" s="14">
        <v>1.11319329307708E-2</v>
      </c>
      <c r="BX113" s="14"/>
      <c r="BY113" s="14">
        <v>3.7166272122605001E-3</v>
      </c>
      <c r="BZ113" s="14"/>
      <c r="CA113" s="14">
        <v>2.4426443225161399E-2</v>
      </c>
      <c r="CB113" s="14">
        <v>7.2092965619152101E-3</v>
      </c>
      <c r="CC113" s="14">
        <v>1.20415693879245E-2</v>
      </c>
      <c r="CD113" s="14">
        <v>1.19088422441252E-2</v>
      </c>
      <c r="CE113" s="14">
        <v>0</v>
      </c>
    </row>
    <row r="114" spans="2:83" x14ac:dyDescent="0.3">
      <c r="B114" t="s">
        <v>53</v>
      </c>
      <c r="C114" s="14">
        <v>0.112304466005169</v>
      </c>
      <c r="D114" s="14">
        <v>6.3075949923544997E-2</v>
      </c>
      <c r="E114" s="14">
        <v>0.159564393960127</v>
      </c>
      <c r="F114" s="14"/>
      <c r="G114" s="14">
        <v>9.9077135072396294E-2</v>
      </c>
      <c r="H114" s="14">
        <v>7.9241859660472994E-2</v>
      </c>
      <c r="I114" s="14">
        <v>0.13526041557143401</v>
      </c>
      <c r="J114" s="14">
        <v>0.111045788181933</v>
      </c>
      <c r="K114" s="14">
        <v>0.1396091103878</v>
      </c>
      <c r="L114" s="14">
        <v>0.112038253514204</v>
      </c>
      <c r="M114" s="14"/>
      <c r="N114" s="14">
        <v>7.7230022424854994E-2</v>
      </c>
      <c r="O114" s="14">
        <v>9.8192700867977906E-2</v>
      </c>
      <c r="P114" s="14">
        <v>0.11310515032068701</v>
      </c>
      <c r="Q114" s="14">
        <v>0.16443245305967299</v>
      </c>
      <c r="R114" s="14"/>
      <c r="S114" s="14">
        <v>7.6666860338160295E-2</v>
      </c>
      <c r="T114" s="14">
        <v>0.14901396991806001</v>
      </c>
      <c r="U114" s="14">
        <v>0.111369915801437</v>
      </c>
      <c r="V114" s="14">
        <v>7.3906386586285205E-2</v>
      </c>
      <c r="W114" s="14">
        <v>8.7523331884885203E-2</v>
      </c>
      <c r="X114" s="14">
        <v>0.13940189929060301</v>
      </c>
      <c r="Y114" s="14">
        <v>0.116235477221553</v>
      </c>
      <c r="Z114" s="14">
        <v>0.105217740950699</v>
      </c>
      <c r="AA114" s="14">
        <v>0.12221513806614</v>
      </c>
      <c r="AB114" s="14">
        <v>0.150329974350254</v>
      </c>
      <c r="AC114" s="14">
        <v>9.3444416215325898E-2</v>
      </c>
      <c r="AD114" s="14">
        <v>9.3558522582603901E-2</v>
      </c>
      <c r="AE114" s="14"/>
      <c r="AF114" s="14">
        <v>7.4470439918368103E-2</v>
      </c>
      <c r="AG114" s="14">
        <v>8.5582867454716396E-2</v>
      </c>
      <c r="AH114" s="14">
        <v>0.10609980042281</v>
      </c>
      <c r="AI114" s="14">
        <v>8.4357757120865101E-2</v>
      </c>
      <c r="AJ114" s="14">
        <v>0.226885974133824</v>
      </c>
      <c r="AK114" s="14"/>
      <c r="AL114" s="14">
        <v>6.7189783461984495E-2</v>
      </c>
      <c r="AM114" s="14">
        <v>8.8989878305300099E-2</v>
      </c>
      <c r="AN114" s="14">
        <v>0.117727360139529</v>
      </c>
      <c r="AO114" s="14">
        <v>0.12884425540813699</v>
      </c>
      <c r="AP114" s="14">
        <v>0.124004143687271</v>
      </c>
      <c r="AQ114" s="14"/>
      <c r="AR114" s="14">
        <v>7.1780194778800904E-2</v>
      </c>
      <c r="AS114" s="14">
        <v>5.3663087117377897E-2</v>
      </c>
      <c r="AT114" s="14">
        <v>9.0057002273495806E-2</v>
      </c>
      <c r="AU114" s="14">
        <v>0.114050822860402</v>
      </c>
      <c r="AV114" s="14">
        <v>0.13638308379922501</v>
      </c>
      <c r="AW114" s="14">
        <v>0.226262431437389</v>
      </c>
      <c r="AX114" s="14"/>
      <c r="AY114" s="14">
        <v>0.139248360300673</v>
      </c>
      <c r="AZ114" s="14">
        <v>0.13336524864891999</v>
      </c>
      <c r="BA114" s="14">
        <v>9.7817983555100393E-2</v>
      </c>
      <c r="BB114" s="14">
        <v>7.1393468404798099E-2</v>
      </c>
      <c r="BC114" s="14">
        <v>4.8914932117106298E-2</v>
      </c>
      <c r="BD114" s="14"/>
      <c r="BE114" s="14">
        <v>6.5633321850478196E-2</v>
      </c>
      <c r="BF114" s="14">
        <v>0.212667149993261</v>
      </c>
      <c r="BG114" s="14">
        <v>0.16198454054518299</v>
      </c>
      <c r="BH114" s="14">
        <v>0.13809157651940099</v>
      </c>
      <c r="BI114" s="14">
        <v>0.108657348195485</v>
      </c>
      <c r="BJ114" s="14">
        <v>0.129681632271648</v>
      </c>
      <c r="BK114" s="14">
        <v>8.87972156061375E-2</v>
      </c>
      <c r="BL114" s="14">
        <v>0.108958288282171</v>
      </c>
      <c r="BM114" s="14">
        <v>7.0657004327278394E-2</v>
      </c>
      <c r="BN114" s="14">
        <v>5.4903383922806498E-2</v>
      </c>
      <c r="BO114" s="14">
        <v>0.13264585381163199</v>
      </c>
      <c r="BP114" s="14">
        <v>0.104278240693537</v>
      </c>
      <c r="BQ114" s="14">
        <v>8.6869469592944906E-2</v>
      </c>
      <c r="BR114" s="14">
        <v>5.7256658870292E-2</v>
      </c>
      <c r="BS114" s="14">
        <v>0.106948898727563</v>
      </c>
      <c r="BT114" s="14">
        <v>1.6600579529877799E-2</v>
      </c>
      <c r="BU114" s="14"/>
      <c r="BV114" s="14">
        <v>7.8427555991527995E-2</v>
      </c>
      <c r="BW114" s="14">
        <v>0.10467746202447201</v>
      </c>
      <c r="BX114" s="14"/>
      <c r="BY114" s="14">
        <v>6.6291381054447401E-2</v>
      </c>
      <c r="BZ114" s="14"/>
      <c r="CA114" s="14">
        <v>0.13842563246044001</v>
      </c>
      <c r="CB114" s="14">
        <v>9.4552879597444101E-2</v>
      </c>
      <c r="CC114" s="14">
        <v>0.10311573317003001</v>
      </c>
      <c r="CD114" s="14">
        <v>3.6935131164744797E-2</v>
      </c>
      <c r="CE114" s="14">
        <v>0</v>
      </c>
    </row>
    <row r="115" spans="2:83" x14ac:dyDescent="0.3">
      <c r="B115" t="s">
        <v>137</v>
      </c>
      <c r="C115" s="14">
        <v>0.47827729963521998</v>
      </c>
      <c r="D115" s="14">
        <v>0.56751296359437198</v>
      </c>
      <c r="E115" s="14">
        <v>0.39114991939751698</v>
      </c>
      <c r="F115" s="14"/>
      <c r="G115" s="14">
        <v>0.52043175220187998</v>
      </c>
      <c r="H115" s="14">
        <v>0.56544433233959102</v>
      </c>
      <c r="I115" s="14">
        <v>0.507277721794544</v>
      </c>
      <c r="J115" s="14">
        <v>0.47140917450382402</v>
      </c>
      <c r="K115" s="14">
        <v>0.42572155832328301</v>
      </c>
      <c r="L115" s="14">
        <v>0.39682438741214499</v>
      </c>
      <c r="M115" s="14"/>
      <c r="N115" s="14">
        <v>0.61130791387610595</v>
      </c>
      <c r="O115" s="14">
        <v>0.51938915916567496</v>
      </c>
      <c r="P115" s="14">
        <v>0.391376398317967</v>
      </c>
      <c r="Q115" s="14">
        <v>0.37315125399216198</v>
      </c>
      <c r="R115" s="14"/>
      <c r="S115" s="14">
        <v>0.551769804031077</v>
      </c>
      <c r="T115" s="14">
        <v>0.43992370401559799</v>
      </c>
      <c r="U115" s="14">
        <v>0.47489402701087802</v>
      </c>
      <c r="V115" s="14">
        <v>0.44356099078813999</v>
      </c>
      <c r="W115" s="14">
        <v>0.46604146978743999</v>
      </c>
      <c r="X115" s="14">
        <v>0.44348115731450999</v>
      </c>
      <c r="Y115" s="14">
        <v>0.46812426328504803</v>
      </c>
      <c r="Z115" s="14">
        <v>0.53355616767660996</v>
      </c>
      <c r="AA115" s="14">
        <v>0.48062998846322103</v>
      </c>
      <c r="AB115" s="14">
        <v>0.49737339514988699</v>
      </c>
      <c r="AC115" s="14">
        <v>0.433448209828243</v>
      </c>
      <c r="AD115" s="14">
        <v>0.50942235909210998</v>
      </c>
      <c r="AE115" s="14"/>
      <c r="AF115" s="14">
        <v>0.47889143134416001</v>
      </c>
      <c r="AG115" s="14">
        <v>0.56947541694428605</v>
      </c>
      <c r="AH115" s="14">
        <v>0.48968587413001402</v>
      </c>
      <c r="AI115" s="14">
        <v>0.283752941376468</v>
      </c>
      <c r="AJ115" s="14">
        <v>0.326281494518741</v>
      </c>
      <c r="AK115" s="14"/>
      <c r="AL115" s="14">
        <v>0.49554973910477701</v>
      </c>
      <c r="AM115" s="14">
        <v>0.56725507271522702</v>
      </c>
      <c r="AN115" s="14">
        <v>0.50519798197432197</v>
      </c>
      <c r="AO115" s="14">
        <v>0.37126627997829598</v>
      </c>
      <c r="AP115" s="14">
        <v>0.44153181444363199</v>
      </c>
      <c r="AQ115" s="14"/>
      <c r="AR115" s="14">
        <v>0.63010206722887097</v>
      </c>
      <c r="AS115" s="14">
        <v>0.53244201637222999</v>
      </c>
      <c r="AT115" s="14">
        <v>0.52911915667430498</v>
      </c>
      <c r="AU115" s="14">
        <v>0.39736532763674398</v>
      </c>
      <c r="AV115" s="14">
        <v>0.43792590262903602</v>
      </c>
      <c r="AW115" s="14">
        <v>0.302848302347064</v>
      </c>
      <c r="AX115" s="14"/>
      <c r="AY115" s="14">
        <v>0.35010545719077202</v>
      </c>
      <c r="AZ115" s="14">
        <v>0.43447016483925499</v>
      </c>
      <c r="BA115" s="14">
        <v>0.55907714195573799</v>
      </c>
      <c r="BB115" s="14">
        <v>0.64888308177375897</v>
      </c>
      <c r="BC115" s="14">
        <v>0.65530916988944399</v>
      </c>
      <c r="BD115" s="14"/>
      <c r="BE115" s="14">
        <v>0.49622017244333799</v>
      </c>
      <c r="BF115" s="14">
        <v>0.339951385439272</v>
      </c>
      <c r="BG115" s="14">
        <v>0.28603868741317501</v>
      </c>
      <c r="BH115" s="14">
        <v>0.483450077393551</v>
      </c>
      <c r="BI115" s="14">
        <v>0.39012398417741501</v>
      </c>
      <c r="BJ115" s="14">
        <v>0.443689432510807</v>
      </c>
      <c r="BK115" s="14">
        <v>0.42987758791882302</v>
      </c>
      <c r="BL115" s="14">
        <v>0.47531805107394098</v>
      </c>
      <c r="BM115" s="14">
        <v>0.57313235384628902</v>
      </c>
      <c r="BN115" s="14">
        <v>0.55157245591420001</v>
      </c>
      <c r="BO115" s="14">
        <v>0.54559999082287303</v>
      </c>
      <c r="BP115" s="14">
        <v>0.580369065827951</v>
      </c>
      <c r="BQ115" s="14">
        <v>0.59132008419942805</v>
      </c>
      <c r="BR115" s="14">
        <v>0.54710597118322102</v>
      </c>
      <c r="BS115" s="14">
        <v>0.488998306436498</v>
      </c>
      <c r="BT115" s="14">
        <v>0.72127980273658898</v>
      </c>
      <c r="BU115" s="14"/>
      <c r="BV115" s="14">
        <v>0.63878663142154302</v>
      </c>
      <c r="BW115" s="14">
        <v>0.46101353960985803</v>
      </c>
      <c r="BX115" s="14"/>
      <c r="BY115" s="14">
        <v>0.56807974791187699</v>
      </c>
      <c r="BZ115" s="14"/>
      <c r="CA115" s="14">
        <v>0.38597110346313401</v>
      </c>
      <c r="CB115" s="14">
        <v>0.48887847507696203</v>
      </c>
      <c r="CC115" s="14">
        <v>0.52634113796886195</v>
      </c>
      <c r="CD115" s="14">
        <v>0.59013049100361503</v>
      </c>
      <c r="CE115" s="14">
        <v>0.74820593764047305</v>
      </c>
    </row>
    <row r="116" spans="2:83" x14ac:dyDescent="0.3">
      <c r="B116" t="s">
        <v>138</v>
      </c>
      <c r="C116" s="14">
        <v>9.6456089923832103E-2</v>
      </c>
      <c r="D116" s="14">
        <v>8.7201151503978003E-2</v>
      </c>
      <c r="E116" s="14">
        <v>0.10568213286245599</v>
      </c>
      <c r="F116" s="14"/>
      <c r="G116" s="14">
        <v>8.7977703601867296E-2</v>
      </c>
      <c r="H116" s="14">
        <v>8.3372729919932706E-2</v>
      </c>
      <c r="I116" s="14">
        <v>0.10482671626661801</v>
      </c>
      <c r="J116" s="14">
        <v>0.1043046569656</v>
      </c>
      <c r="K116" s="14">
        <v>9.3048386973088995E-2</v>
      </c>
      <c r="L116" s="14">
        <v>0.101860728600389</v>
      </c>
      <c r="M116" s="14"/>
      <c r="N116" s="14">
        <v>7.2799677611542199E-2</v>
      </c>
      <c r="O116" s="14">
        <v>8.8771581044686895E-2</v>
      </c>
      <c r="P116" s="14">
        <v>0.106200059738549</v>
      </c>
      <c r="Q116" s="14">
        <v>0.115538411137626</v>
      </c>
      <c r="R116" s="14"/>
      <c r="S116" s="14">
        <v>7.24980347101426E-2</v>
      </c>
      <c r="T116" s="14">
        <v>6.4039174069357399E-2</v>
      </c>
      <c r="U116" s="14">
        <v>0.11484584412960901</v>
      </c>
      <c r="V116" s="14">
        <v>0.115038464625583</v>
      </c>
      <c r="W116" s="14">
        <v>7.3086256851987594E-2</v>
      </c>
      <c r="X116" s="14">
        <v>7.2140052901616694E-2</v>
      </c>
      <c r="Y116" s="14">
        <v>0.121494817570123</v>
      </c>
      <c r="Z116" s="14">
        <v>0.104470128866404</v>
      </c>
      <c r="AA116" s="14">
        <v>0.107802730959878</v>
      </c>
      <c r="AB116" s="14">
        <v>0.106278522673246</v>
      </c>
      <c r="AC116" s="14">
        <v>0.15263100600873999</v>
      </c>
      <c r="AD116" s="14">
        <v>0.12960867069388199</v>
      </c>
      <c r="AE116" s="14"/>
      <c r="AF116" s="14">
        <v>0.10813844918669301</v>
      </c>
      <c r="AG116" s="14">
        <v>6.6346513960787307E-2</v>
      </c>
      <c r="AH116" s="14">
        <v>8.4507826802257394E-2</v>
      </c>
      <c r="AI116" s="14">
        <v>0.28073489381315903</v>
      </c>
      <c r="AJ116" s="14">
        <v>9.2791052662589704E-2</v>
      </c>
      <c r="AK116" s="14"/>
      <c r="AL116" s="14">
        <v>0.102881413859263</v>
      </c>
      <c r="AM116" s="14">
        <v>6.0714988408120799E-2</v>
      </c>
      <c r="AN116" s="14">
        <v>8.7888491974756705E-2</v>
      </c>
      <c r="AO116" s="14">
        <v>0.17830498878252499</v>
      </c>
      <c r="AP116" s="14">
        <v>0.10868728982041399</v>
      </c>
      <c r="AQ116" s="14"/>
      <c r="AR116" s="14">
        <v>4.6786575657699302E-2</v>
      </c>
      <c r="AS116" s="14">
        <v>0.103422190264764</v>
      </c>
      <c r="AT116" s="14">
        <v>0.103340662556831</v>
      </c>
      <c r="AU116" s="14">
        <v>0.13798833120229501</v>
      </c>
      <c r="AV116" s="14">
        <v>0.109754116597712</v>
      </c>
      <c r="AW116" s="14">
        <v>9.5575438778218003E-2</v>
      </c>
      <c r="AX116" s="14"/>
      <c r="AY116" s="14">
        <v>0.12007089946608999</v>
      </c>
      <c r="AZ116" s="14">
        <v>8.5013966799451501E-2</v>
      </c>
      <c r="BA116" s="14">
        <v>7.3249631096168499E-2</v>
      </c>
      <c r="BB116" s="14">
        <v>0.101182024285913</v>
      </c>
      <c r="BC116" s="14">
        <v>6.6702041957059893E-2</v>
      </c>
      <c r="BD116" s="14"/>
      <c r="BE116" s="14">
        <v>0</v>
      </c>
      <c r="BF116" s="14">
        <v>0.15711903013557099</v>
      </c>
      <c r="BG116" s="14">
        <v>0.14201886694003801</v>
      </c>
      <c r="BH116" s="14">
        <v>6.3880055782176703E-2</v>
      </c>
      <c r="BI116" s="14">
        <v>0.146641972691814</v>
      </c>
      <c r="BJ116" s="14">
        <v>0.101964767777893</v>
      </c>
      <c r="BK116" s="14">
        <v>9.9190271408743702E-2</v>
      </c>
      <c r="BL116" s="14">
        <v>7.57104531281243E-2</v>
      </c>
      <c r="BM116" s="14">
        <v>5.8691487415499899E-2</v>
      </c>
      <c r="BN116" s="14">
        <v>7.7144034779392495E-2</v>
      </c>
      <c r="BO116" s="14">
        <v>8.0948213158898302E-2</v>
      </c>
      <c r="BP116" s="14">
        <v>8.8408651324613299E-2</v>
      </c>
      <c r="BQ116" s="14">
        <v>8.1317436105011104E-2</v>
      </c>
      <c r="BR116" s="14">
        <v>5.2086067492934603E-2</v>
      </c>
      <c r="BS116" s="14">
        <v>0.135397744829578</v>
      </c>
      <c r="BT116" s="14">
        <v>7.35584143741672E-2</v>
      </c>
      <c r="BU116" s="14"/>
      <c r="BV116" s="14">
        <v>3.9584920462697598E-2</v>
      </c>
      <c r="BW116" s="14">
        <v>9.2098210775175798E-2</v>
      </c>
      <c r="BX116" s="14"/>
      <c r="BY116" s="14">
        <v>5.27408399657711E-2</v>
      </c>
      <c r="BZ116" s="14"/>
      <c r="CA116" s="14">
        <v>0.107059173141657</v>
      </c>
      <c r="CB116" s="14">
        <v>8.0531017291850707E-2</v>
      </c>
      <c r="CC116" s="14">
        <v>9.3649425753093998E-2</v>
      </c>
      <c r="CD116" s="14">
        <v>0.112026893027182</v>
      </c>
      <c r="CE116" s="14">
        <v>3.7423240168155299E-2</v>
      </c>
    </row>
    <row r="117" spans="2:83" x14ac:dyDescent="0.3">
      <c r="B117" t="s">
        <v>139</v>
      </c>
      <c r="C117" s="14">
        <v>0.381821209711388</v>
      </c>
      <c r="D117" s="14">
        <v>0.48031181209039397</v>
      </c>
      <c r="E117" s="14">
        <v>0.285467786535062</v>
      </c>
      <c r="F117" s="14"/>
      <c r="G117" s="14">
        <v>0.43245404860001302</v>
      </c>
      <c r="H117" s="14">
        <v>0.48207160241965902</v>
      </c>
      <c r="I117" s="14">
        <v>0.40245100552792601</v>
      </c>
      <c r="J117" s="14">
        <v>0.36710451753822398</v>
      </c>
      <c r="K117" s="14">
        <v>0.33267317135019397</v>
      </c>
      <c r="L117" s="14">
        <v>0.29496365881175601</v>
      </c>
      <c r="M117" s="14"/>
      <c r="N117" s="14">
        <v>0.53850823626456401</v>
      </c>
      <c r="O117" s="14">
        <v>0.430617578120988</v>
      </c>
      <c r="P117" s="14">
        <v>0.28517633857941799</v>
      </c>
      <c r="Q117" s="14">
        <v>0.25761284285453501</v>
      </c>
      <c r="R117" s="14"/>
      <c r="S117" s="14">
        <v>0.47927176932093402</v>
      </c>
      <c r="T117" s="14">
        <v>0.375884529946241</v>
      </c>
      <c r="U117" s="14">
        <v>0.360048182881269</v>
      </c>
      <c r="V117" s="14">
        <v>0.328522526162557</v>
      </c>
      <c r="W117" s="14">
        <v>0.39295521293545199</v>
      </c>
      <c r="X117" s="14">
        <v>0.37134110441289297</v>
      </c>
      <c r="Y117" s="14">
        <v>0.34662944571492499</v>
      </c>
      <c r="Z117" s="14">
        <v>0.42908603881020602</v>
      </c>
      <c r="AA117" s="14">
        <v>0.372827257503343</v>
      </c>
      <c r="AB117" s="14">
        <v>0.39109487247664099</v>
      </c>
      <c r="AC117" s="14">
        <v>0.28081720381950298</v>
      </c>
      <c r="AD117" s="14">
        <v>0.37981368839822899</v>
      </c>
      <c r="AE117" s="14"/>
      <c r="AF117" s="14">
        <v>0.37075298215746699</v>
      </c>
      <c r="AG117" s="14">
        <v>0.50312890298349899</v>
      </c>
      <c r="AH117" s="14">
        <v>0.40517804732775697</v>
      </c>
      <c r="AI117" s="14">
        <v>3.0180475633092602E-3</v>
      </c>
      <c r="AJ117" s="14">
        <v>0.233490441856151</v>
      </c>
      <c r="AK117" s="14"/>
      <c r="AL117" s="14">
        <v>0.39266832524551398</v>
      </c>
      <c r="AM117" s="14">
        <v>0.50654008430710595</v>
      </c>
      <c r="AN117" s="14">
        <v>0.41730948999956502</v>
      </c>
      <c r="AO117" s="14">
        <v>0.19296129119577099</v>
      </c>
      <c r="AP117" s="14">
        <v>0.33284452462321801</v>
      </c>
      <c r="AQ117" s="14"/>
      <c r="AR117" s="14">
        <v>0.58331549157117202</v>
      </c>
      <c r="AS117" s="14">
        <v>0.42901982610746597</v>
      </c>
      <c r="AT117" s="14">
        <v>0.42577849411747398</v>
      </c>
      <c r="AU117" s="14">
        <v>0.259376996434449</v>
      </c>
      <c r="AV117" s="14">
        <v>0.32817178603132302</v>
      </c>
      <c r="AW117" s="14">
        <v>0.207272863568846</v>
      </c>
      <c r="AX117" s="14"/>
      <c r="AY117" s="14">
        <v>0.23003455772468201</v>
      </c>
      <c r="AZ117" s="14">
        <v>0.34945619803980399</v>
      </c>
      <c r="BA117" s="14">
        <v>0.48582751085956899</v>
      </c>
      <c r="BB117" s="14">
        <v>0.54770105748784503</v>
      </c>
      <c r="BC117" s="14">
        <v>0.58860712793238401</v>
      </c>
      <c r="BD117" s="14"/>
      <c r="BE117" s="14">
        <v>0.49622017244333799</v>
      </c>
      <c r="BF117" s="14">
        <v>0.18283235530370101</v>
      </c>
      <c r="BG117" s="14">
        <v>0.144019820473136</v>
      </c>
      <c r="BH117" s="14">
        <v>0.41957002161137402</v>
      </c>
      <c r="BI117" s="14">
        <v>0.243482011485601</v>
      </c>
      <c r="BJ117" s="14">
        <v>0.34172466473291402</v>
      </c>
      <c r="BK117" s="14">
        <v>0.33068731651007899</v>
      </c>
      <c r="BL117" s="14">
        <v>0.39960759794581702</v>
      </c>
      <c r="BM117" s="14">
        <v>0.51444086643078901</v>
      </c>
      <c r="BN117" s="14">
        <v>0.47442842113480699</v>
      </c>
      <c r="BO117" s="14">
        <v>0.46465177766397497</v>
      </c>
      <c r="BP117" s="14">
        <v>0.49196041450333799</v>
      </c>
      <c r="BQ117" s="14">
        <v>0.51000264809441698</v>
      </c>
      <c r="BR117" s="14">
        <v>0.49501990369028698</v>
      </c>
      <c r="BS117" s="14">
        <v>0.35360056160691999</v>
      </c>
      <c r="BT117" s="14">
        <v>0.64772138836242199</v>
      </c>
      <c r="BU117" s="14"/>
      <c r="BV117" s="14">
        <v>0.599201710958846</v>
      </c>
      <c r="BW117" s="14">
        <v>0.36891532883468198</v>
      </c>
      <c r="BX117" s="14"/>
      <c r="BY117" s="14">
        <v>0.51533890794610604</v>
      </c>
      <c r="BZ117" s="14"/>
      <c r="CA117" s="14">
        <v>0.27891193032147799</v>
      </c>
      <c r="CB117" s="14">
        <v>0.408347457785112</v>
      </c>
      <c r="CC117" s="14">
        <v>0.43269171221576802</v>
      </c>
      <c r="CD117" s="14">
        <v>0.47810359797643298</v>
      </c>
      <c r="CE117" s="14">
        <v>0.71078269747231804</v>
      </c>
    </row>
    <row r="118" spans="2:83"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row>
    <row r="119" spans="2:83" x14ac:dyDescent="0.3">
      <c r="B119" s="6" t="s">
        <v>142</v>
      </c>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row>
    <row r="120" spans="2:83" x14ac:dyDescent="0.3">
      <c r="B120" s="24" t="s">
        <v>114</v>
      </c>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row>
    <row r="121" spans="2:83" x14ac:dyDescent="0.3">
      <c r="B121" t="s">
        <v>132</v>
      </c>
      <c r="C121" s="14">
        <v>7.0052256882444305E-2</v>
      </c>
      <c r="D121" s="14">
        <v>8.7670157167016496E-2</v>
      </c>
      <c r="E121" s="14">
        <v>5.2986752222376303E-2</v>
      </c>
      <c r="F121" s="14"/>
      <c r="G121" s="14">
        <v>6.6816992127115699E-2</v>
      </c>
      <c r="H121" s="14">
        <v>8.2616423312504197E-2</v>
      </c>
      <c r="I121" s="14">
        <v>6.5212930573861197E-2</v>
      </c>
      <c r="J121" s="14">
        <v>7.4608353323892096E-2</v>
      </c>
      <c r="K121" s="14">
        <v>6.3296018457088404E-2</v>
      </c>
      <c r="L121" s="14">
        <v>6.67204274480553E-2</v>
      </c>
      <c r="M121" s="14"/>
      <c r="N121" s="14">
        <v>7.0244989164495703E-2</v>
      </c>
      <c r="O121" s="14">
        <v>5.5856082136452399E-2</v>
      </c>
      <c r="P121" s="14">
        <v>8.4252840037264201E-2</v>
      </c>
      <c r="Q121" s="14">
        <v>7.1788396879382502E-2</v>
      </c>
      <c r="R121" s="14"/>
      <c r="S121" s="14">
        <v>8.4866977863476301E-2</v>
      </c>
      <c r="T121" s="14">
        <v>5.4813342343106301E-2</v>
      </c>
      <c r="U121" s="14">
        <v>6.1737058525772603E-2</v>
      </c>
      <c r="V121" s="14">
        <v>6.9677462356981301E-2</v>
      </c>
      <c r="W121" s="14">
        <v>4.1997637831654E-2</v>
      </c>
      <c r="X121" s="14">
        <v>5.06317856215815E-2</v>
      </c>
      <c r="Y121" s="14">
        <v>6.6230780485873206E-2</v>
      </c>
      <c r="Z121" s="14">
        <v>0.121385272296201</v>
      </c>
      <c r="AA121" s="14">
        <v>9.7852919625657703E-2</v>
      </c>
      <c r="AB121" s="14">
        <v>7.0428428705365101E-2</v>
      </c>
      <c r="AC121" s="14">
        <v>6.9980699384262296E-2</v>
      </c>
      <c r="AD121" s="14">
        <v>5.26411240697571E-2</v>
      </c>
      <c r="AE121" s="14"/>
      <c r="AF121" s="14">
        <v>8.0779002036099598E-2</v>
      </c>
      <c r="AG121" s="14">
        <v>9.2537187875885496E-2</v>
      </c>
      <c r="AH121" s="14">
        <v>4.64352755502105E-2</v>
      </c>
      <c r="AI121" s="14">
        <v>0.168429295918961</v>
      </c>
      <c r="AJ121" s="14">
        <v>4.3927611946643297E-2</v>
      </c>
      <c r="AK121" s="14"/>
      <c r="AL121" s="14">
        <v>7.2727544294551097E-2</v>
      </c>
      <c r="AM121" s="14">
        <v>8.5858310738195595E-2</v>
      </c>
      <c r="AN121" s="14">
        <v>5.3127935759153602E-2</v>
      </c>
      <c r="AO121" s="14">
        <v>0.115111663623452</v>
      </c>
      <c r="AP121" s="14">
        <v>1.7844841538169801E-2</v>
      </c>
      <c r="AQ121" s="14"/>
      <c r="AR121" s="14">
        <v>9.4860758720280394E-2</v>
      </c>
      <c r="AS121" s="14">
        <v>6.7512346510818499E-2</v>
      </c>
      <c r="AT121" s="14">
        <v>4.1751681889577098E-2</v>
      </c>
      <c r="AU121" s="14">
        <v>0.107906353707607</v>
      </c>
      <c r="AV121" s="14">
        <v>4.5938844282790998E-2</v>
      </c>
      <c r="AW121" s="14">
        <v>3.0333047503094401E-2</v>
      </c>
      <c r="AX121" s="14"/>
      <c r="AY121" s="14">
        <v>8.1455031200175901E-2</v>
      </c>
      <c r="AZ121" s="14">
        <v>4.3410411893815899E-2</v>
      </c>
      <c r="BA121" s="14">
        <v>6.4657416292159695E-2</v>
      </c>
      <c r="BB121" s="14">
        <v>9.6905950630372703E-2</v>
      </c>
      <c r="BC121" s="14">
        <v>0.16904360224005399</v>
      </c>
      <c r="BD121" s="14"/>
      <c r="BE121" s="14">
        <v>0</v>
      </c>
      <c r="BF121" s="14">
        <v>6.2247610886223E-2</v>
      </c>
      <c r="BG121" s="14">
        <v>6.7799656381095794E-2</v>
      </c>
      <c r="BH121" s="14">
        <v>0.126814579032551</v>
      </c>
      <c r="BI121" s="14">
        <v>6.6464149789999094E-2</v>
      </c>
      <c r="BJ121" s="14">
        <v>6.2864616100446399E-2</v>
      </c>
      <c r="BK121" s="14">
        <v>3.6493521276362198E-2</v>
      </c>
      <c r="BL121" s="14">
        <v>6.3435872715048802E-2</v>
      </c>
      <c r="BM121" s="14">
        <v>9.4742960105400398E-2</v>
      </c>
      <c r="BN121" s="14">
        <v>5.2781179027191198E-2</v>
      </c>
      <c r="BO121" s="14">
        <v>4.0002284493302002E-2</v>
      </c>
      <c r="BP121" s="14">
        <v>9.2012529607355398E-2</v>
      </c>
      <c r="BQ121" s="14">
        <v>6.6386697623442903E-2</v>
      </c>
      <c r="BR121" s="14">
        <v>7.0612102718101297E-2</v>
      </c>
      <c r="BS121" s="14">
        <v>0.121516711951174</v>
      </c>
      <c r="BT121" s="14">
        <v>9.2854754817313201E-2</v>
      </c>
      <c r="BU121" s="14"/>
      <c r="BV121" s="14">
        <v>9.6966041254639507E-2</v>
      </c>
      <c r="BW121" s="14">
        <v>6.9360664933588098E-2</v>
      </c>
      <c r="BX121" s="14"/>
      <c r="BY121" s="14">
        <v>0.15900559540637199</v>
      </c>
      <c r="BZ121" s="14"/>
      <c r="CA121" s="14">
        <v>6.4831062514341994E-2</v>
      </c>
      <c r="CB121" s="14">
        <v>4.5713621661125102E-2</v>
      </c>
      <c r="CC121" s="14">
        <v>6.9428285297136599E-2</v>
      </c>
      <c r="CD121" s="14">
        <v>6.6735122083932494E-2</v>
      </c>
      <c r="CE121" s="14">
        <v>0.43558005907629999</v>
      </c>
    </row>
    <row r="122" spans="2:83" x14ac:dyDescent="0.3">
      <c r="B122" t="s">
        <v>133</v>
      </c>
      <c r="C122" s="14">
        <v>0.29189392520371699</v>
      </c>
      <c r="D122" s="14">
        <v>0.293697949064394</v>
      </c>
      <c r="E122" s="14">
        <v>0.29070474229611498</v>
      </c>
      <c r="F122" s="14"/>
      <c r="G122" s="14">
        <v>0.27340131288373998</v>
      </c>
      <c r="H122" s="14">
        <v>0.316998979489516</v>
      </c>
      <c r="I122" s="14">
        <v>0.33982864015745601</v>
      </c>
      <c r="J122" s="14">
        <v>0.25356380136347301</v>
      </c>
      <c r="K122" s="14">
        <v>0.30686234366375797</v>
      </c>
      <c r="L122" s="14">
        <v>0.265900546937686</v>
      </c>
      <c r="M122" s="14"/>
      <c r="N122" s="14">
        <v>0.283143012643433</v>
      </c>
      <c r="O122" s="14">
        <v>0.30819483782739798</v>
      </c>
      <c r="P122" s="14">
        <v>0.29450530167556699</v>
      </c>
      <c r="Q122" s="14">
        <v>0.28259478257169701</v>
      </c>
      <c r="R122" s="14"/>
      <c r="S122" s="14">
        <v>0.27537640930526502</v>
      </c>
      <c r="T122" s="14">
        <v>0.300493037026895</v>
      </c>
      <c r="U122" s="14">
        <v>0.26538526534005402</v>
      </c>
      <c r="V122" s="14">
        <v>0.34094612467949997</v>
      </c>
      <c r="W122" s="14">
        <v>0.31426434603258602</v>
      </c>
      <c r="X122" s="14">
        <v>0.342702581442828</v>
      </c>
      <c r="Y122" s="14">
        <v>0.262013551188225</v>
      </c>
      <c r="Z122" s="14">
        <v>0.37792472761660001</v>
      </c>
      <c r="AA122" s="14">
        <v>0.242384282391889</v>
      </c>
      <c r="AB122" s="14">
        <v>0.26215237491162902</v>
      </c>
      <c r="AC122" s="14">
        <v>0.30219962195486899</v>
      </c>
      <c r="AD122" s="14">
        <v>0.268226542117877</v>
      </c>
      <c r="AE122" s="14"/>
      <c r="AF122" s="14">
        <v>0.32953907239852398</v>
      </c>
      <c r="AG122" s="14">
        <v>0.28730551194764398</v>
      </c>
      <c r="AH122" s="14">
        <v>0.25054887501199102</v>
      </c>
      <c r="AI122" s="14">
        <v>0.36700983979769303</v>
      </c>
      <c r="AJ122" s="14">
        <v>0.27724080972842602</v>
      </c>
      <c r="AK122" s="14"/>
      <c r="AL122" s="14">
        <v>0.347445814196229</v>
      </c>
      <c r="AM122" s="14">
        <v>0.25724413463603502</v>
      </c>
      <c r="AN122" s="14">
        <v>0.28702614650391201</v>
      </c>
      <c r="AO122" s="14">
        <v>0.37168283275164299</v>
      </c>
      <c r="AP122" s="14">
        <v>0.263532604359629</v>
      </c>
      <c r="AQ122" s="14"/>
      <c r="AR122" s="14">
        <v>0.26376050050481198</v>
      </c>
      <c r="AS122" s="14">
        <v>0.35867387992548999</v>
      </c>
      <c r="AT122" s="14">
        <v>0.25968114728640301</v>
      </c>
      <c r="AU122" s="14">
        <v>0.35480735261152002</v>
      </c>
      <c r="AV122" s="14">
        <v>0.254640207889124</v>
      </c>
      <c r="AW122" s="14">
        <v>0.23202241187164399</v>
      </c>
      <c r="AX122" s="14"/>
      <c r="AY122" s="14">
        <v>0.29953569795080798</v>
      </c>
      <c r="AZ122" s="14">
        <v>0.27707910352431198</v>
      </c>
      <c r="BA122" s="14">
        <v>0.26642442011405698</v>
      </c>
      <c r="BB122" s="14">
        <v>0.31569234538937802</v>
      </c>
      <c r="BC122" s="14">
        <v>0.31408679333108602</v>
      </c>
      <c r="BD122" s="14"/>
      <c r="BE122" s="14">
        <v>6.7794701126496104E-2</v>
      </c>
      <c r="BF122" s="14">
        <v>0.269089304355347</v>
      </c>
      <c r="BG122" s="14">
        <v>0.301132952241421</v>
      </c>
      <c r="BH122" s="14">
        <v>0.232365344836308</v>
      </c>
      <c r="BI122" s="14">
        <v>0.290429610368169</v>
      </c>
      <c r="BJ122" s="14">
        <v>0.304012542727708</v>
      </c>
      <c r="BK122" s="14">
        <v>0.35058977340388398</v>
      </c>
      <c r="BL122" s="14">
        <v>0.30511411987687298</v>
      </c>
      <c r="BM122" s="14">
        <v>0.26664839266196599</v>
      </c>
      <c r="BN122" s="14">
        <v>0.31196198960124799</v>
      </c>
      <c r="BO122" s="14">
        <v>0.26240452162125</v>
      </c>
      <c r="BP122" s="14">
        <v>0.32536490711896299</v>
      </c>
      <c r="BQ122" s="14">
        <v>0.28427502028478502</v>
      </c>
      <c r="BR122" s="14">
        <v>0.31460642370130099</v>
      </c>
      <c r="BS122" s="14">
        <v>0.27460739174620502</v>
      </c>
      <c r="BT122" s="14">
        <v>0.36225350088766101</v>
      </c>
      <c r="BU122" s="14"/>
      <c r="BV122" s="14">
        <v>0.25855967266797603</v>
      </c>
      <c r="BW122" s="14">
        <v>0.25529024491379898</v>
      </c>
      <c r="BX122" s="14"/>
      <c r="BY122" s="14">
        <v>0.32001086069193102</v>
      </c>
      <c r="BZ122" s="14"/>
      <c r="CA122" s="14">
        <v>0.27057602225166899</v>
      </c>
      <c r="CB122" s="14">
        <v>0.30396345139458902</v>
      </c>
      <c r="CC122" s="14">
        <v>0.29131427939410098</v>
      </c>
      <c r="CD122" s="14">
        <v>0.44483991780320298</v>
      </c>
      <c r="CE122" s="14">
        <v>0.165687564087551</v>
      </c>
    </row>
    <row r="123" spans="2:83" x14ac:dyDescent="0.3">
      <c r="B123" t="s">
        <v>134</v>
      </c>
      <c r="C123" s="14">
        <v>0.320947709731012</v>
      </c>
      <c r="D123" s="14">
        <v>0.32789717041261701</v>
      </c>
      <c r="E123" s="14">
        <v>0.31479127320577299</v>
      </c>
      <c r="F123" s="14"/>
      <c r="G123" s="14">
        <v>0.30558247787883502</v>
      </c>
      <c r="H123" s="14">
        <v>0.25950728373315801</v>
      </c>
      <c r="I123" s="14">
        <v>0.24592408205412999</v>
      </c>
      <c r="J123" s="14">
        <v>0.36760808618394097</v>
      </c>
      <c r="K123" s="14">
        <v>0.32327292570180099</v>
      </c>
      <c r="L123" s="14">
        <v>0.40248472369044802</v>
      </c>
      <c r="M123" s="14"/>
      <c r="N123" s="14">
        <v>0.286271677885859</v>
      </c>
      <c r="O123" s="14">
        <v>0.28839864920414399</v>
      </c>
      <c r="P123" s="14">
        <v>0.367079511908385</v>
      </c>
      <c r="Q123" s="14">
        <v>0.35042504147574</v>
      </c>
      <c r="R123" s="14"/>
      <c r="S123" s="14">
        <v>0.31269811434627598</v>
      </c>
      <c r="T123" s="14">
        <v>0.29887071593189202</v>
      </c>
      <c r="U123" s="14">
        <v>0.33888033319514999</v>
      </c>
      <c r="V123" s="14">
        <v>0.33256187054188302</v>
      </c>
      <c r="W123" s="14">
        <v>0.32754271907622801</v>
      </c>
      <c r="X123" s="14">
        <v>0.35170550121180799</v>
      </c>
      <c r="Y123" s="14">
        <v>0.32239721667995203</v>
      </c>
      <c r="Z123" s="14">
        <v>0.24908629676837701</v>
      </c>
      <c r="AA123" s="14">
        <v>0.345070105566048</v>
      </c>
      <c r="AB123" s="14">
        <v>0.31678325033864901</v>
      </c>
      <c r="AC123" s="14">
        <v>0.26427496584504601</v>
      </c>
      <c r="AD123" s="14">
        <v>0.37548040180676501</v>
      </c>
      <c r="AE123" s="14"/>
      <c r="AF123" s="14">
        <v>0.34470714448379702</v>
      </c>
      <c r="AG123" s="14">
        <v>0.28821181457977801</v>
      </c>
      <c r="AH123" s="14">
        <v>0.34686000819548402</v>
      </c>
      <c r="AI123" s="14">
        <v>0.35362144870630202</v>
      </c>
      <c r="AJ123" s="14">
        <v>0.32905221595447998</v>
      </c>
      <c r="AK123" s="14"/>
      <c r="AL123" s="14">
        <v>0.35562398028360198</v>
      </c>
      <c r="AM123" s="14">
        <v>0.31170826358102099</v>
      </c>
      <c r="AN123" s="14">
        <v>0.31803892053098798</v>
      </c>
      <c r="AO123" s="14">
        <v>0.27433300582100001</v>
      </c>
      <c r="AP123" s="14">
        <v>0.36461284244452402</v>
      </c>
      <c r="AQ123" s="14"/>
      <c r="AR123" s="14">
        <v>0.28902228741251601</v>
      </c>
      <c r="AS123" s="14">
        <v>0.32367347726590501</v>
      </c>
      <c r="AT123" s="14">
        <v>0.37936760873761199</v>
      </c>
      <c r="AU123" s="14">
        <v>0.31152236445744902</v>
      </c>
      <c r="AV123" s="14">
        <v>0.347393053376502</v>
      </c>
      <c r="AW123" s="14">
        <v>0.32897799459586902</v>
      </c>
      <c r="AX123" s="14"/>
      <c r="AY123" s="14">
        <v>0.36460963210216801</v>
      </c>
      <c r="AZ123" s="14">
        <v>0.32997429341361401</v>
      </c>
      <c r="BA123" s="14">
        <v>0.33140836210730601</v>
      </c>
      <c r="BB123" s="14">
        <v>0.22961270615718801</v>
      </c>
      <c r="BC123" s="14">
        <v>0.276797086550372</v>
      </c>
      <c r="BD123" s="14"/>
      <c r="BE123" s="14">
        <v>0.43443378162615698</v>
      </c>
      <c r="BF123" s="14">
        <v>0.35755599042688502</v>
      </c>
      <c r="BG123" s="14">
        <v>0.38018859154323098</v>
      </c>
      <c r="BH123" s="14">
        <v>0.37033645592314302</v>
      </c>
      <c r="BI123" s="14">
        <v>0.36320740150363001</v>
      </c>
      <c r="BJ123" s="14">
        <v>0.31538155765917097</v>
      </c>
      <c r="BK123" s="14">
        <v>0.35469580309795001</v>
      </c>
      <c r="BL123" s="14">
        <v>0.27677677159148401</v>
      </c>
      <c r="BM123" s="14">
        <v>0.27660655006524998</v>
      </c>
      <c r="BN123" s="14">
        <v>0.25232918750219502</v>
      </c>
      <c r="BO123" s="14">
        <v>0.35189835756078902</v>
      </c>
      <c r="BP123" s="14">
        <v>0.28273028914895898</v>
      </c>
      <c r="BQ123" s="14">
        <v>0.27466157543565201</v>
      </c>
      <c r="BR123" s="14">
        <v>0.27525348753073098</v>
      </c>
      <c r="BS123" s="14">
        <v>0.233277189639859</v>
      </c>
      <c r="BT123" s="14">
        <v>0.21811554978146899</v>
      </c>
      <c r="BU123" s="14"/>
      <c r="BV123" s="14">
        <v>0.28257429607694201</v>
      </c>
      <c r="BW123" s="14">
        <v>0.35497919782395299</v>
      </c>
      <c r="BX123" s="14"/>
      <c r="BY123" s="14">
        <v>0.27189560122175399</v>
      </c>
      <c r="BZ123" s="14"/>
      <c r="CA123" s="14">
        <v>0.36025612902905702</v>
      </c>
      <c r="CB123" s="14">
        <v>0.32390024697825698</v>
      </c>
      <c r="CC123" s="14">
        <v>0.307269445653365</v>
      </c>
      <c r="CD123" s="14">
        <v>0.25004790019288903</v>
      </c>
      <c r="CE123" s="14">
        <v>0.19167410084278999</v>
      </c>
    </row>
    <row r="124" spans="2:83" x14ac:dyDescent="0.3">
      <c r="B124" t="s">
        <v>135</v>
      </c>
      <c r="C124" s="14">
        <v>0.17658036341029101</v>
      </c>
      <c r="D124" s="14">
        <v>0.19433366398201901</v>
      </c>
      <c r="E124" s="14">
        <v>0.159591527263657</v>
      </c>
      <c r="F124" s="14"/>
      <c r="G124" s="14">
        <v>0.217557479524255</v>
      </c>
      <c r="H124" s="14">
        <v>0.22675193090194401</v>
      </c>
      <c r="I124" s="14">
        <v>0.165695113176307</v>
      </c>
      <c r="J124" s="14">
        <v>0.167433448105621</v>
      </c>
      <c r="K124" s="14">
        <v>0.14565722350725899</v>
      </c>
      <c r="L124" s="14">
        <v>0.14565964099203699</v>
      </c>
      <c r="M124" s="14"/>
      <c r="N124" s="14">
        <v>0.23554203800665799</v>
      </c>
      <c r="O124" s="14">
        <v>0.220593437396194</v>
      </c>
      <c r="P124" s="14">
        <v>0.10665896922388</v>
      </c>
      <c r="Q124" s="14">
        <v>0.13073164515112401</v>
      </c>
      <c r="R124" s="14"/>
      <c r="S124" s="14">
        <v>0.19445826639672301</v>
      </c>
      <c r="T124" s="14">
        <v>0.150995824417163</v>
      </c>
      <c r="U124" s="14">
        <v>0.20868302581964901</v>
      </c>
      <c r="V124" s="14">
        <v>0.18673180605081799</v>
      </c>
      <c r="W124" s="14">
        <v>0.19977617365688699</v>
      </c>
      <c r="X124" s="14">
        <v>0.112327296787048</v>
      </c>
      <c r="Y124" s="14">
        <v>0.20358289673234001</v>
      </c>
      <c r="Z124" s="14">
        <v>0.14539371453318201</v>
      </c>
      <c r="AA124" s="14">
        <v>0.168313400962249</v>
      </c>
      <c r="AB124" s="14">
        <v>0.187231650203631</v>
      </c>
      <c r="AC124" s="14">
        <v>0.20764840291063699</v>
      </c>
      <c r="AD124" s="14">
        <v>0.14401451082721101</v>
      </c>
      <c r="AE124" s="14"/>
      <c r="AF124" s="14">
        <v>0.14514969409647899</v>
      </c>
      <c r="AG124" s="14">
        <v>0.20583271873301701</v>
      </c>
      <c r="AH124" s="14">
        <v>0.19507171879417001</v>
      </c>
      <c r="AI124" s="14">
        <v>2.8280322589841402E-2</v>
      </c>
      <c r="AJ124" s="14">
        <v>0.125663874114366</v>
      </c>
      <c r="AK124" s="14"/>
      <c r="AL124" s="14">
        <v>0.14073594525149899</v>
      </c>
      <c r="AM124" s="14">
        <v>0.21979354169149101</v>
      </c>
      <c r="AN124" s="14">
        <v>0.174483911122122</v>
      </c>
      <c r="AO124" s="14">
        <v>0.10152810538908499</v>
      </c>
      <c r="AP124" s="14">
        <v>0.21629138968177999</v>
      </c>
      <c r="AQ124" s="14"/>
      <c r="AR124" s="14">
        <v>0.25258472710323598</v>
      </c>
      <c r="AS124" s="14">
        <v>0.16278827048272501</v>
      </c>
      <c r="AT124" s="14">
        <v>0.20628627247817299</v>
      </c>
      <c r="AU124" s="14">
        <v>0.11093787626513101</v>
      </c>
      <c r="AV124" s="14">
        <v>0.18787512112476601</v>
      </c>
      <c r="AW124" s="14">
        <v>0.12034372974278899</v>
      </c>
      <c r="AX124" s="14"/>
      <c r="AY124" s="14">
        <v>0.124479475179022</v>
      </c>
      <c r="AZ124" s="14">
        <v>0.16755327100581199</v>
      </c>
      <c r="BA124" s="14">
        <v>0.211016586270446</v>
      </c>
      <c r="BB124" s="14">
        <v>0.24118419533287899</v>
      </c>
      <c r="BC124" s="14">
        <v>0.173112216637029</v>
      </c>
      <c r="BD124" s="14"/>
      <c r="BE124" s="14">
        <v>0.27872541500252201</v>
      </c>
      <c r="BF124" s="14">
        <v>8.1123564556089794E-2</v>
      </c>
      <c r="BG124" s="14">
        <v>9.3835757552147306E-2</v>
      </c>
      <c r="BH124" s="14">
        <v>0.13451317071508001</v>
      </c>
      <c r="BI124" s="14">
        <v>0.13022598413829301</v>
      </c>
      <c r="BJ124" s="14">
        <v>0.164555089909762</v>
      </c>
      <c r="BK124" s="14">
        <v>0.159193199752344</v>
      </c>
      <c r="BL124" s="14">
        <v>0.17722715297151401</v>
      </c>
      <c r="BM124" s="14">
        <v>0.22756015405567701</v>
      </c>
      <c r="BN124" s="14">
        <v>0.25765677066534398</v>
      </c>
      <c r="BO124" s="14">
        <v>0.20575640080809501</v>
      </c>
      <c r="BP124" s="14">
        <v>0.183086626673959</v>
      </c>
      <c r="BQ124" s="14">
        <v>0.243807402848254</v>
      </c>
      <c r="BR124" s="14">
        <v>0.23515249522934401</v>
      </c>
      <c r="BS124" s="14">
        <v>0.223414768369817</v>
      </c>
      <c r="BT124" s="14">
        <v>0.27095614661768402</v>
      </c>
      <c r="BU124" s="14"/>
      <c r="BV124" s="14">
        <v>0.25666001755995699</v>
      </c>
      <c r="BW124" s="14">
        <v>0.165037976633294</v>
      </c>
      <c r="BX124" s="14"/>
      <c r="BY124" s="14">
        <v>0.157660263443161</v>
      </c>
      <c r="BZ124" s="14"/>
      <c r="CA124" s="14">
        <v>0.15200910832577699</v>
      </c>
      <c r="CB124" s="14">
        <v>0.21279296805026199</v>
      </c>
      <c r="CC124" s="14">
        <v>0.18719977305105701</v>
      </c>
      <c r="CD124" s="14">
        <v>0.16295539596113001</v>
      </c>
      <c r="CE124" s="14">
        <v>0.20705827599335899</v>
      </c>
    </row>
    <row r="125" spans="2:83" x14ac:dyDescent="0.3">
      <c r="B125" t="s">
        <v>136</v>
      </c>
      <c r="C125" s="14">
        <v>2.1940155285624801E-2</v>
      </c>
      <c r="D125" s="14">
        <v>2.68471602184456E-2</v>
      </c>
      <c r="E125" s="14">
        <v>1.7191768317197799E-2</v>
      </c>
      <c r="F125" s="14"/>
      <c r="G125" s="14">
        <v>1.7442574738334601E-2</v>
      </c>
      <c r="H125" s="14">
        <v>2.1987700614721901E-2</v>
      </c>
      <c r="I125" s="14">
        <v>2.7729099042868501E-2</v>
      </c>
      <c r="J125" s="14">
        <v>1.9387998269522901E-2</v>
      </c>
      <c r="K125" s="14">
        <v>4.53773847355049E-2</v>
      </c>
      <c r="L125" s="14">
        <v>6.4803864503269496E-3</v>
      </c>
      <c r="M125" s="14"/>
      <c r="N125" s="14">
        <v>3.6181449306071603E-2</v>
      </c>
      <c r="O125" s="14">
        <v>2.5140846326585298E-2</v>
      </c>
      <c r="P125" s="14">
        <v>1.3513280946631999E-2</v>
      </c>
      <c r="Q125" s="14">
        <v>1.11578055510584E-2</v>
      </c>
      <c r="R125" s="14"/>
      <c r="S125" s="14">
        <v>4.2124085768493601E-2</v>
      </c>
      <c r="T125" s="14">
        <v>2.24266684496808E-2</v>
      </c>
      <c r="U125" s="14">
        <v>1.89067886147752E-2</v>
      </c>
      <c r="V125" s="14">
        <v>1.04239230293639E-2</v>
      </c>
      <c r="W125" s="14">
        <v>7.2702970921785298E-3</v>
      </c>
      <c r="X125" s="14">
        <v>4.0825142156623402E-3</v>
      </c>
      <c r="Y125" s="14">
        <v>1.8050813937050401E-2</v>
      </c>
      <c r="Z125" s="14">
        <v>1.12449871500141E-2</v>
      </c>
      <c r="AA125" s="14">
        <v>2.4660887818121601E-2</v>
      </c>
      <c r="AB125" s="14">
        <v>2.7559293758003301E-2</v>
      </c>
      <c r="AC125" s="14">
        <v>4.4298348772631703E-2</v>
      </c>
      <c r="AD125" s="14">
        <v>1.6554571478755501E-2</v>
      </c>
      <c r="AE125" s="14"/>
      <c r="AF125" s="14">
        <v>1.9302791827739901E-2</v>
      </c>
      <c r="AG125" s="14">
        <v>2.9097700649419099E-2</v>
      </c>
      <c r="AH125" s="14">
        <v>2.70424395505139E-2</v>
      </c>
      <c r="AI125" s="14">
        <v>0</v>
      </c>
      <c r="AJ125" s="14">
        <v>1.1165536236385099E-2</v>
      </c>
      <c r="AK125" s="14"/>
      <c r="AL125" s="14">
        <v>1.6417846621613299E-2</v>
      </c>
      <c r="AM125" s="14">
        <v>3.0912121632636302E-2</v>
      </c>
      <c r="AN125" s="14">
        <v>2.9697043419232301E-2</v>
      </c>
      <c r="AO125" s="14">
        <v>8.7457076149029794E-3</v>
      </c>
      <c r="AP125" s="14">
        <v>2.5724798760608798E-2</v>
      </c>
      <c r="AQ125" s="14"/>
      <c r="AR125" s="14">
        <v>3.3372110373556203E-2</v>
      </c>
      <c r="AS125" s="14">
        <v>1.0831005036717099E-2</v>
      </c>
      <c r="AT125" s="14">
        <v>1.8658439919708801E-2</v>
      </c>
      <c r="AU125" s="14">
        <v>2.0370070528140102E-2</v>
      </c>
      <c r="AV125" s="14">
        <v>4.4104440683751099E-2</v>
      </c>
      <c r="AW125" s="14">
        <v>7.4725500678882503E-3</v>
      </c>
      <c r="AX125" s="14"/>
      <c r="AY125" s="14">
        <v>9.3228284119689607E-3</v>
      </c>
      <c r="AZ125" s="14">
        <v>1.96287515993879E-2</v>
      </c>
      <c r="BA125" s="14">
        <v>3.4021277094240798E-2</v>
      </c>
      <c r="BB125" s="14">
        <v>2.3743939392136901E-2</v>
      </c>
      <c r="BC125" s="14">
        <v>6.6960301241458006E-2</v>
      </c>
      <c r="BD125" s="14"/>
      <c r="BE125" s="14">
        <v>0</v>
      </c>
      <c r="BF125" s="14">
        <v>3.1820880177054402E-2</v>
      </c>
      <c r="BG125" s="14">
        <v>6.68516592978197E-3</v>
      </c>
      <c r="BH125" s="14">
        <v>3.04736655498676E-2</v>
      </c>
      <c r="BI125" s="14">
        <v>1.5182078477833301E-2</v>
      </c>
      <c r="BJ125" s="14">
        <v>2.3712472467694898E-2</v>
      </c>
      <c r="BK125" s="14">
        <v>5.8426152373414796E-3</v>
      </c>
      <c r="BL125" s="14">
        <v>2.010219490548E-2</v>
      </c>
      <c r="BM125" s="14">
        <v>2.5477985815300599E-2</v>
      </c>
      <c r="BN125" s="14">
        <v>3.4037541997765201E-2</v>
      </c>
      <c r="BO125" s="14">
        <v>3.2384451154207801E-2</v>
      </c>
      <c r="BP125" s="14">
        <v>4.6753594697561303E-2</v>
      </c>
      <c r="BQ125" s="14">
        <v>8.5472245403082001E-3</v>
      </c>
      <c r="BR125" s="14">
        <v>1.8798644726751999E-2</v>
      </c>
      <c r="BS125" s="14">
        <v>3.9777940799682401E-2</v>
      </c>
      <c r="BT125" s="14">
        <v>3.7935123219111799E-2</v>
      </c>
      <c r="BU125" s="14"/>
      <c r="BV125" s="14">
        <v>3.5340081998661503E-2</v>
      </c>
      <c r="BW125" s="14">
        <v>2.4335537725835601E-2</v>
      </c>
      <c r="BX125" s="14"/>
      <c r="BY125" s="14">
        <v>2.0098330542692899E-2</v>
      </c>
      <c r="BZ125" s="14"/>
      <c r="CA125" s="14">
        <v>2.1431980657229201E-2</v>
      </c>
      <c r="CB125" s="14">
        <v>1.9438663464292998E-2</v>
      </c>
      <c r="CC125" s="14">
        <v>2.4279754740252901E-2</v>
      </c>
      <c r="CD125" s="14">
        <v>3.0241792051183498E-2</v>
      </c>
      <c r="CE125" s="14">
        <v>0</v>
      </c>
    </row>
    <row r="126" spans="2:83" x14ac:dyDescent="0.3">
      <c r="B126" t="s">
        <v>53</v>
      </c>
      <c r="C126" s="14">
        <v>0.118585589486911</v>
      </c>
      <c r="D126" s="14">
        <v>6.9553899155508497E-2</v>
      </c>
      <c r="E126" s="14">
        <v>0.16473393669488201</v>
      </c>
      <c r="F126" s="14"/>
      <c r="G126" s="14">
        <v>0.11919916284772</v>
      </c>
      <c r="H126" s="14">
        <v>9.2137681948157205E-2</v>
      </c>
      <c r="I126" s="14">
        <v>0.15561013499537699</v>
      </c>
      <c r="J126" s="14">
        <v>0.11739831275354901</v>
      </c>
      <c r="K126" s="14">
        <v>0.115534103934588</v>
      </c>
      <c r="L126" s="14">
        <v>0.112754274481446</v>
      </c>
      <c r="M126" s="14"/>
      <c r="N126" s="14">
        <v>8.8616832993482206E-2</v>
      </c>
      <c r="O126" s="14">
        <v>0.101816147109227</v>
      </c>
      <c r="P126" s="14">
        <v>0.13399009620827201</v>
      </c>
      <c r="Q126" s="14">
        <v>0.153302328370998</v>
      </c>
      <c r="R126" s="14"/>
      <c r="S126" s="14">
        <v>9.0476146319765902E-2</v>
      </c>
      <c r="T126" s="14">
        <v>0.17240041183126201</v>
      </c>
      <c r="U126" s="14">
        <v>0.1064075285046</v>
      </c>
      <c r="V126" s="14">
        <v>5.9658813341454502E-2</v>
      </c>
      <c r="W126" s="14">
        <v>0.109148826310467</v>
      </c>
      <c r="X126" s="14">
        <v>0.13855032072107301</v>
      </c>
      <c r="Y126" s="14">
        <v>0.127724740976559</v>
      </c>
      <c r="Z126" s="14">
        <v>9.4965001635625601E-2</v>
      </c>
      <c r="AA126" s="14">
        <v>0.12171840363603501</v>
      </c>
      <c r="AB126" s="14">
        <v>0.13584500208272299</v>
      </c>
      <c r="AC126" s="14">
        <v>0.111597961132554</v>
      </c>
      <c r="AD126" s="14">
        <v>0.143082849699634</v>
      </c>
      <c r="AE126" s="14"/>
      <c r="AF126" s="14">
        <v>8.0522295157359994E-2</v>
      </c>
      <c r="AG126" s="14">
        <v>9.7015066214257206E-2</v>
      </c>
      <c r="AH126" s="14">
        <v>0.13404168289762999</v>
      </c>
      <c r="AI126" s="14">
        <v>8.26590929872031E-2</v>
      </c>
      <c r="AJ126" s="14">
        <v>0.21294995201969899</v>
      </c>
      <c r="AK126" s="14"/>
      <c r="AL126" s="14">
        <v>6.7048869352505397E-2</v>
      </c>
      <c r="AM126" s="14">
        <v>9.4483627720620494E-2</v>
      </c>
      <c r="AN126" s="14">
        <v>0.137626042664592</v>
      </c>
      <c r="AO126" s="14">
        <v>0.12859868479991701</v>
      </c>
      <c r="AP126" s="14">
        <v>0.11199352321528799</v>
      </c>
      <c r="AQ126" s="14"/>
      <c r="AR126" s="14">
        <v>6.6399615885598298E-2</v>
      </c>
      <c r="AS126" s="14">
        <v>7.6521020778343898E-2</v>
      </c>
      <c r="AT126" s="14">
        <v>9.4254849688526293E-2</v>
      </c>
      <c r="AU126" s="14">
        <v>9.4455982430152893E-2</v>
      </c>
      <c r="AV126" s="14">
        <v>0.120048332643066</v>
      </c>
      <c r="AW126" s="14">
        <v>0.28085026621871501</v>
      </c>
      <c r="AX126" s="14"/>
      <c r="AY126" s="14">
        <v>0.12059733515585699</v>
      </c>
      <c r="AZ126" s="14">
        <v>0.16235416856305801</v>
      </c>
      <c r="BA126" s="14">
        <v>9.2471938121790304E-2</v>
      </c>
      <c r="BB126" s="14">
        <v>9.28608630980442E-2</v>
      </c>
      <c r="BC126" s="14">
        <v>0</v>
      </c>
      <c r="BD126" s="14"/>
      <c r="BE126" s="14">
        <v>0.21904610224482499</v>
      </c>
      <c r="BF126" s="14">
        <v>0.19816264959840099</v>
      </c>
      <c r="BG126" s="14">
        <v>0.15035787635232201</v>
      </c>
      <c r="BH126" s="14">
        <v>0.105496783943049</v>
      </c>
      <c r="BI126" s="14">
        <v>0.13449077572207499</v>
      </c>
      <c r="BJ126" s="14">
        <v>0.12947372113521799</v>
      </c>
      <c r="BK126" s="14">
        <v>9.3185087232118199E-2</v>
      </c>
      <c r="BL126" s="14">
        <v>0.1573438879396</v>
      </c>
      <c r="BM126" s="14">
        <v>0.108963957296406</v>
      </c>
      <c r="BN126" s="14">
        <v>9.1233331206257096E-2</v>
      </c>
      <c r="BO126" s="14">
        <v>0.107553984362357</v>
      </c>
      <c r="BP126" s="14">
        <v>7.0052052753201796E-2</v>
      </c>
      <c r="BQ126" s="14">
        <v>0.122322079267558</v>
      </c>
      <c r="BR126" s="14">
        <v>8.5576846093771294E-2</v>
      </c>
      <c r="BS126" s="14">
        <v>0.107405997493263</v>
      </c>
      <c r="BT126" s="14">
        <v>1.7884924676760401E-2</v>
      </c>
      <c r="BU126" s="14"/>
      <c r="BV126" s="14">
        <v>6.9899890441824097E-2</v>
      </c>
      <c r="BW126" s="14">
        <v>0.13099637796953001</v>
      </c>
      <c r="BX126" s="14"/>
      <c r="BY126" s="14">
        <v>7.1329348694087899E-2</v>
      </c>
      <c r="BZ126" s="14"/>
      <c r="CA126" s="14">
        <v>0.13089569722192601</v>
      </c>
      <c r="CB126" s="14">
        <v>9.4191048451474094E-2</v>
      </c>
      <c r="CC126" s="14">
        <v>0.12050846186408801</v>
      </c>
      <c r="CD126" s="14">
        <v>4.5179871907662601E-2</v>
      </c>
      <c r="CE126" s="14">
        <v>0</v>
      </c>
    </row>
    <row r="127" spans="2:83" x14ac:dyDescent="0.3">
      <c r="B127" t="s">
        <v>137</v>
      </c>
      <c r="C127" s="14">
        <v>0.36194618208616097</v>
      </c>
      <c r="D127" s="14">
        <v>0.38136810623141099</v>
      </c>
      <c r="E127" s="14">
        <v>0.34369149451849101</v>
      </c>
      <c r="F127" s="14"/>
      <c r="G127" s="14">
        <v>0.34021830501085498</v>
      </c>
      <c r="H127" s="14">
        <v>0.39961540280202001</v>
      </c>
      <c r="I127" s="14">
        <v>0.40504157073131702</v>
      </c>
      <c r="J127" s="14">
        <v>0.32817215468736499</v>
      </c>
      <c r="K127" s="14">
        <v>0.37015836212084702</v>
      </c>
      <c r="L127" s="14">
        <v>0.33262097438574101</v>
      </c>
      <c r="M127" s="14"/>
      <c r="N127" s="14">
        <v>0.35338800180792901</v>
      </c>
      <c r="O127" s="14">
        <v>0.36405091996384997</v>
      </c>
      <c r="P127" s="14">
        <v>0.37875814171283101</v>
      </c>
      <c r="Q127" s="14">
        <v>0.35438317945108</v>
      </c>
      <c r="R127" s="14"/>
      <c r="S127" s="14">
        <v>0.36024338716874199</v>
      </c>
      <c r="T127" s="14">
        <v>0.35530637937000098</v>
      </c>
      <c r="U127" s="14">
        <v>0.32712232386582601</v>
      </c>
      <c r="V127" s="14">
        <v>0.410623587036481</v>
      </c>
      <c r="W127" s="14">
        <v>0.35626198386424002</v>
      </c>
      <c r="X127" s="14">
        <v>0.393334367064409</v>
      </c>
      <c r="Y127" s="14">
        <v>0.328244331674098</v>
      </c>
      <c r="Z127" s="14">
        <v>0.49930999991280101</v>
      </c>
      <c r="AA127" s="14">
        <v>0.34023720201754698</v>
      </c>
      <c r="AB127" s="14">
        <v>0.33258080361699399</v>
      </c>
      <c r="AC127" s="14">
        <v>0.37218032133913098</v>
      </c>
      <c r="AD127" s="14">
        <v>0.32086766618763402</v>
      </c>
      <c r="AE127" s="14"/>
      <c r="AF127" s="14">
        <v>0.41031807443462398</v>
      </c>
      <c r="AG127" s="14">
        <v>0.37984269982352897</v>
      </c>
      <c r="AH127" s="14">
        <v>0.29698415056220201</v>
      </c>
      <c r="AI127" s="14">
        <v>0.53543913571665402</v>
      </c>
      <c r="AJ127" s="14">
        <v>0.32116842167506998</v>
      </c>
      <c r="AK127" s="14"/>
      <c r="AL127" s="14">
        <v>0.42017335849078002</v>
      </c>
      <c r="AM127" s="14">
        <v>0.34310244537423101</v>
      </c>
      <c r="AN127" s="14">
        <v>0.34015408226306598</v>
      </c>
      <c r="AO127" s="14">
        <v>0.48679449637509498</v>
      </c>
      <c r="AP127" s="14">
        <v>0.28137744589779901</v>
      </c>
      <c r="AQ127" s="14"/>
      <c r="AR127" s="14">
        <v>0.35862125922509303</v>
      </c>
      <c r="AS127" s="14">
        <v>0.42618622643630899</v>
      </c>
      <c r="AT127" s="14">
        <v>0.30143282917598002</v>
      </c>
      <c r="AU127" s="14">
        <v>0.462713706319127</v>
      </c>
      <c r="AV127" s="14">
        <v>0.300579052171915</v>
      </c>
      <c r="AW127" s="14">
        <v>0.26235545937473798</v>
      </c>
      <c r="AX127" s="14"/>
      <c r="AY127" s="14">
        <v>0.38099072915098398</v>
      </c>
      <c r="AZ127" s="14">
        <v>0.32048951541812798</v>
      </c>
      <c r="BA127" s="14">
        <v>0.33108183640621702</v>
      </c>
      <c r="BB127" s="14">
        <v>0.41259829601975101</v>
      </c>
      <c r="BC127" s="14">
        <v>0.48313039557114001</v>
      </c>
      <c r="BD127" s="14"/>
      <c r="BE127" s="14">
        <v>6.7794701126496104E-2</v>
      </c>
      <c r="BF127" s="14">
        <v>0.33133691524157</v>
      </c>
      <c r="BG127" s="14">
        <v>0.36893260862251698</v>
      </c>
      <c r="BH127" s="14">
        <v>0.35917992386886</v>
      </c>
      <c r="BI127" s="14">
        <v>0.35689376015816798</v>
      </c>
      <c r="BJ127" s="14">
        <v>0.36687715882815503</v>
      </c>
      <c r="BK127" s="14">
        <v>0.38708329468024599</v>
      </c>
      <c r="BL127" s="14">
        <v>0.368549992591922</v>
      </c>
      <c r="BM127" s="14">
        <v>0.361391352767366</v>
      </c>
      <c r="BN127" s="14">
        <v>0.36474316862843897</v>
      </c>
      <c r="BO127" s="14">
        <v>0.30240680611455201</v>
      </c>
      <c r="BP127" s="14">
        <v>0.417377436726319</v>
      </c>
      <c r="BQ127" s="14">
        <v>0.35066171790822798</v>
      </c>
      <c r="BR127" s="14">
        <v>0.38521852641940202</v>
      </c>
      <c r="BS127" s="14">
        <v>0.39612410369737899</v>
      </c>
      <c r="BT127" s="14">
        <v>0.45510825570497498</v>
      </c>
      <c r="BU127" s="14"/>
      <c r="BV127" s="14">
        <v>0.355525713922616</v>
      </c>
      <c r="BW127" s="14">
        <v>0.32465090984738698</v>
      </c>
      <c r="BX127" s="14"/>
      <c r="BY127" s="14">
        <v>0.47901645609830301</v>
      </c>
      <c r="BZ127" s="14"/>
      <c r="CA127" s="14">
        <v>0.335407084766011</v>
      </c>
      <c r="CB127" s="14">
        <v>0.34967707305571499</v>
      </c>
      <c r="CC127" s="14">
        <v>0.360742564691238</v>
      </c>
      <c r="CD127" s="14">
        <v>0.51157503988713504</v>
      </c>
      <c r="CE127" s="14">
        <v>0.60126762316385096</v>
      </c>
    </row>
    <row r="128" spans="2:83" x14ac:dyDescent="0.3">
      <c r="B128" t="s">
        <v>138</v>
      </c>
      <c r="C128" s="14">
        <v>0.198520518695916</v>
      </c>
      <c r="D128" s="14">
        <v>0.221180824200465</v>
      </c>
      <c r="E128" s="14">
        <v>0.17678329558085401</v>
      </c>
      <c r="F128" s="14"/>
      <c r="G128" s="14">
        <v>0.23500005426258899</v>
      </c>
      <c r="H128" s="14">
        <v>0.24873963151666501</v>
      </c>
      <c r="I128" s="14">
        <v>0.19342421221917599</v>
      </c>
      <c r="J128" s="14">
        <v>0.186821446375144</v>
      </c>
      <c r="K128" s="14">
        <v>0.191034608242764</v>
      </c>
      <c r="L128" s="14">
        <v>0.15214002744236399</v>
      </c>
      <c r="M128" s="14"/>
      <c r="N128" s="14">
        <v>0.271723487312729</v>
      </c>
      <c r="O128" s="14">
        <v>0.245734283722779</v>
      </c>
      <c r="P128" s="14">
        <v>0.120172250170512</v>
      </c>
      <c r="Q128" s="14">
        <v>0.14188945070218201</v>
      </c>
      <c r="R128" s="14"/>
      <c r="S128" s="14">
        <v>0.236582352165217</v>
      </c>
      <c r="T128" s="14">
        <v>0.173422492866844</v>
      </c>
      <c r="U128" s="14">
        <v>0.227589814434424</v>
      </c>
      <c r="V128" s="14">
        <v>0.197155729080182</v>
      </c>
      <c r="W128" s="14">
        <v>0.20704647074906499</v>
      </c>
      <c r="X128" s="14">
        <v>0.11640981100271</v>
      </c>
      <c r="Y128" s="14">
        <v>0.22163371066939</v>
      </c>
      <c r="Z128" s="14">
        <v>0.15663870168319599</v>
      </c>
      <c r="AA128" s="14">
        <v>0.19297428878037001</v>
      </c>
      <c r="AB128" s="14">
        <v>0.21479094396163401</v>
      </c>
      <c r="AC128" s="14">
        <v>0.25194675168326902</v>
      </c>
      <c r="AD128" s="14">
        <v>0.160569082305967</v>
      </c>
      <c r="AE128" s="14"/>
      <c r="AF128" s="14">
        <v>0.16445248592421899</v>
      </c>
      <c r="AG128" s="14">
        <v>0.234930419382436</v>
      </c>
      <c r="AH128" s="14">
        <v>0.22211415834468401</v>
      </c>
      <c r="AI128" s="14">
        <v>2.8280322589841402E-2</v>
      </c>
      <c r="AJ128" s="14">
        <v>0.136829410350751</v>
      </c>
      <c r="AK128" s="14"/>
      <c r="AL128" s="14">
        <v>0.15715379187311199</v>
      </c>
      <c r="AM128" s="14">
        <v>0.25070566332412703</v>
      </c>
      <c r="AN128" s="14">
        <v>0.20418095454135399</v>
      </c>
      <c r="AO128" s="14">
        <v>0.110273813003988</v>
      </c>
      <c r="AP128" s="14">
        <v>0.24201618844238801</v>
      </c>
      <c r="AQ128" s="14"/>
      <c r="AR128" s="14">
        <v>0.28595683747679301</v>
      </c>
      <c r="AS128" s="14">
        <v>0.17361927551944201</v>
      </c>
      <c r="AT128" s="14">
        <v>0.224944712397882</v>
      </c>
      <c r="AU128" s="14">
        <v>0.13130794679327201</v>
      </c>
      <c r="AV128" s="14">
        <v>0.231979561808517</v>
      </c>
      <c r="AW128" s="14">
        <v>0.127816279810678</v>
      </c>
      <c r="AX128" s="14"/>
      <c r="AY128" s="14">
        <v>0.13380230359099099</v>
      </c>
      <c r="AZ128" s="14">
        <v>0.1871820226052</v>
      </c>
      <c r="BA128" s="14">
        <v>0.245037863364686</v>
      </c>
      <c r="BB128" s="14">
        <v>0.26492813472501597</v>
      </c>
      <c r="BC128" s="14">
        <v>0.24007251787848699</v>
      </c>
      <c r="BD128" s="14"/>
      <c r="BE128" s="14">
        <v>0.27872541500252201</v>
      </c>
      <c r="BF128" s="14">
        <v>0.11294444473314399</v>
      </c>
      <c r="BG128" s="14">
        <v>0.10052092348192899</v>
      </c>
      <c r="BH128" s="14">
        <v>0.16498683626494801</v>
      </c>
      <c r="BI128" s="14">
        <v>0.14540806261612699</v>
      </c>
      <c r="BJ128" s="14">
        <v>0.18826756237745601</v>
      </c>
      <c r="BK128" s="14">
        <v>0.165035814989686</v>
      </c>
      <c r="BL128" s="14">
        <v>0.19732934787699399</v>
      </c>
      <c r="BM128" s="14">
        <v>0.25303813987097801</v>
      </c>
      <c r="BN128" s="14">
        <v>0.29169431266310902</v>
      </c>
      <c r="BO128" s="14">
        <v>0.238140851962303</v>
      </c>
      <c r="BP128" s="14">
        <v>0.22984022137152099</v>
      </c>
      <c r="BQ128" s="14">
        <v>0.25235462738856301</v>
      </c>
      <c r="BR128" s="14">
        <v>0.25395113995609597</v>
      </c>
      <c r="BS128" s="14">
        <v>0.263192709169499</v>
      </c>
      <c r="BT128" s="14">
        <v>0.30889126983679599</v>
      </c>
      <c r="BU128" s="14"/>
      <c r="BV128" s="14">
        <v>0.292000099558619</v>
      </c>
      <c r="BW128" s="14">
        <v>0.189373514359129</v>
      </c>
      <c r="BX128" s="14"/>
      <c r="BY128" s="14">
        <v>0.177758593985854</v>
      </c>
      <c r="BZ128" s="14"/>
      <c r="CA128" s="14">
        <v>0.173441088983006</v>
      </c>
      <c r="CB128" s="14">
        <v>0.232231631514555</v>
      </c>
      <c r="CC128" s="14">
        <v>0.21147952779130999</v>
      </c>
      <c r="CD128" s="14">
        <v>0.193197188012313</v>
      </c>
      <c r="CE128" s="14">
        <v>0.20705827599335899</v>
      </c>
    </row>
    <row r="129" spans="2:83" x14ac:dyDescent="0.3">
      <c r="B129" t="s">
        <v>139</v>
      </c>
      <c r="C129" s="14">
        <v>0.163425663390245</v>
      </c>
      <c r="D129" s="14">
        <v>0.16018728203094601</v>
      </c>
      <c r="E129" s="14">
        <v>0.166908198937636</v>
      </c>
      <c r="F129" s="14"/>
      <c r="G129" s="14">
        <v>0.105218250748266</v>
      </c>
      <c r="H129" s="14">
        <v>0.15087577128535501</v>
      </c>
      <c r="I129" s="14">
        <v>0.211617358512141</v>
      </c>
      <c r="J129" s="14">
        <v>0.14135070831221999</v>
      </c>
      <c r="K129" s="14">
        <v>0.17912375387808299</v>
      </c>
      <c r="L129" s="14">
        <v>0.18048094694337699</v>
      </c>
      <c r="M129" s="14"/>
      <c r="N129" s="14">
        <v>8.1664514495199805E-2</v>
      </c>
      <c r="O129" s="14">
        <v>0.118316636241071</v>
      </c>
      <c r="P129" s="14">
        <v>0.25858589154231898</v>
      </c>
      <c r="Q129" s="14">
        <v>0.21249372874889799</v>
      </c>
      <c r="R129" s="14"/>
      <c r="S129" s="14">
        <v>0.123661035003525</v>
      </c>
      <c r="T129" s="14">
        <v>0.18188388650315701</v>
      </c>
      <c r="U129" s="14">
        <v>9.9532509431402696E-2</v>
      </c>
      <c r="V129" s="14">
        <v>0.21346785795629999</v>
      </c>
      <c r="W129" s="14">
        <v>0.149215513115175</v>
      </c>
      <c r="X129" s="14">
        <v>0.27692455606170002</v>
      </c>
      <c r="Y129" s="14">
        <v>0.106610621004707</v>
      </c>
      <c r="Z129" s="14">
        <v>0.34267129822960501</v>
      </c>
      <c r="AA129" s="14">
        <v>0.147262913237177</v>
      </c>
      <c r="AB129" s="14">
        <v>0.117789859655359</v>
      </c>
      <c r="AC129" s="14">
        <v>0.120233569655862</v>
      </c>
      <c r="AD129" s="14">
        <v>0.16029858388166701</v>
      </c>
      <c r="AE129" s="14"/>
      <c r="AF129" s="14">
        <v>0.24586558851040499</v>
      </c>
      <c r="AG129" s="14">
        <v>0.144912280441093</v>
      </c>
      <c r="AH129" s="14">
        <v>7.4869992217518305E-2</v>
      </c>
      <c r="AI129" s="14">
        <v>0.50715881312681199</v>
      </c>
      <c r="AJ129" s="14">
        <v>0.18433901132431901</v>
      </c>
      <c r="AK129" s="14"/>
      <c r="AL129" s="14">
        <v>0.26301956661766801</v>
      </c>
      <c r="AM129" s="14">
        <v>9.2396782050103807E-2</v>
      </c>
      <c r="AN129" s="14">
        <v>0.135973127721711</v>
      </c>
      <c r="AO129" s="14">
        <v>0.376520683371107</v>
      </c>
      <c r="AP129" s="14">
        <v>3.9361257455410498E-2</v>
      </c>
      <c r="AQ129" s="14"/>
      <c r="AR129" s="14">
        <v>7.2664421748299998E-2</v>
      </c>
      <c r="AS129" s="14">
        <v>0.25256695091686698</v>
      </c>
      <c r="AT129" s="14">
        <v>7.6488116778098497E-2</v>
      </c>
      <c r="AU129" s="14">
        <v>0.33140575952585499</v>
      </c>
      <c r="AV129" s="14">
        <v>6.8599490363398199E-2</v>
      </c>
      <c r="AW129" s="14">
        <v>0.134539179564061</v>
      </c>
      <c r="AX129" s="14"/>
      <c r="AY129" s="14">
        <v>0.24718842555999401</v>
      </c>
      <c r="AZ129" s="14">
        <v>0.133307492812928</v>
      </c>
      <c r="BA129" s="14">
        <v>8.6043973041530802E-2</v>
      </c>
      <c r="BB129" s="14">
        <v>0.14767016129473501</v>
      </c>
      <c r="BC129" s="14">
        <v>0.243057877692653</v>
      </c>
      <c r="BD129" s="14"/>
      <c r="BE129" s="14">
        <v>-0.21093071387602599</v>
      </c>
      <c r="BF129" s="14">
        <v>0.218392470508426</v>
      </c>
      <c r="BG129" s="14">
        <v>0.268411685140588</v>
      </c>
      <c r="BH129" s="14">
        <v>0.19419308760391199</v>
      </c>
      <c r="BI129" s="14">
        <v>0.21148569754204199</v>
      </c>
      <c r="BJ129" s="14">
        <v>0.17860959645069799</v>
      </c>
      <c r="BK129" s="14">
        <v>0.22204747969055999</v>
      </c>
      <c r="BL129" s="14">
        <v>0.17122064471492801</v>
      </c>
      <c r="BM129" s="14">
        <v>0.108353212896389</v>
      </c>
      <c r="BN129" s="14">
        <v>7.3048855965330006E-2</v>
      </c>
      <c r="BO129" s="14">
        <v>6.4265954152249699E-2</v>
      </c>
      <c r="BP129" s="14">
        <v>0.187537215354798</v>
      </c>
      <c r="BQ129" s="14">
        <v>9.8307090519665602E-2</v>
      </c>
      <c r="BR129" s="14">
        <v>0.13126738646330599</v>
      </c>
      <c r="BS129" s="14">
        <v>0.132931394527879</v>
      </c>
      <c r="BT129" s="14">
        <v>0.14621698586817899</v>
      </c>
      <c r="BU129" s="14"/>
      <c r="BV129" s="14">
        <v>6.3525614363997104E-2</v>
      </c>
      <c r="BW129" s="14">
        <v>0.13527739548825801</v>
      </c>
      <c r="BX129" s="14"/>
      <c r="BY129" s="14">
        <v>0.30125786211244898</v>
      </c>
      <c r="BZ129" s="14"/>
      <c r="CA129" s="14">
        <v>0.161965995783005</v>
      </c>
      <c r="CB129" s="14">
        <v>0.11744544154116</v>
      </c>
      <c r="CC129" s="14">
        <v>0.14926303689992801</v>
      </c>
      <c r="CD129" s="14">
        <v>0.31837785187482198</v>
      </c>
      <c r="CE129" s="14">
        <v>0.394209347170491</v>
      </c>
    </row>
    <row r="130" spans="2:83"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row>
    <row r="131" spans="2:83" x14ac:dyDescent="0.3">
      <c r="B131" s="6" t="s">
        <v>143</v>
      </c>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row>
    <row r="132" spans="2:83" x14ac:dyDescent="0.3">
      <c r="B132" s="24" t="s">
        <v>114</v>
      </c>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row>
    <row r="133" spans="2:83" x14ac:dyDescent="0.3">
      <c r="B133" t="s">
        <v>132</v>
      </c>
      <c r="C133" s="14">
        <v>0.16161038974561101</v>
      </c>
      <c r="D133" s="14">
        <v>0.22141141004867099</v>
      </c>
      <c r="E133" s="14">
        <v>0.10353503030363501</v>
      </c>
      <c r="F133" s="14"/>
      <c r="G133" s="14">
        <v>0.17091376481772</v>
      </c>
      <c r="H133" s="14">
        <v>0.177245267014397</v>
      </c>
      <c r="I133" s="14">
        <v>0.13625553543524399</v>
      </c>
      <c r="J133" s="14">
        <v>0.138997977974608</v>
      </c>
      <c r="K133" s="14">
        <v>0.17172449844761301</v>
      </c>
      <c r="L133" s="14">
        <v>0.17482463981464499</v>
      </c>
      <c r="M133" s="14"/>
      <c r="N133" s="14">
        <v>0.20404304598127401</v>
      </c>
      <c r="O133" s="14">
        <v>0.15310070320472999</v>
      </c>
      <c r="P133" s="14">
        <v>0.16270901826312001</v>
      </c>
      <c r="Q133" s="14">
        <v>0.125460897621479</v>
      </c>
      <c r="R133" s="14"/>
      <c r="S133" s="14">
        <v>0.188729665747184</v>
      </c>
      <c r="T133" s="14">
        <v>0.132942232892581</v>
      </c>
      <c r="U133" s="14">
        <v>0.122949811909974</v>
      </c>
      <c r="V133" s="14">
        <v>0.16153682314239801</v>
      </c>
      <c r="W133" s="14">
        <v>0.157789799413635</v>
      </c>
      <c r="X133" s="14">
        <v>0.12875357989474501</v>
      </c>
      <c r="Y133" s="14">
        <v>0.168483086788002</v>
      </c>
      <c r="Z133" s="14">
        <v>0.19050351048122599</v>
      </c>
      <c r="AA133" s="14">
        <v>0.15780719294290199</v>
      </c>
      <c r="AB133" s="14">
        <v>0.18269669377373399</v>
      </c>
      <c r="AC133" s="14">
        <v>0.212169237189585</v>
      </c>
      <c r="AD133" s="14">
        <v>0.17925461752319999</v>
      </c>
      <c r="AE133" s="14"/>
      <c r="AF133" s="14">
        <v>0.16438883471228699</v>
      </c>
      <c r="AG133" s="14">
        <v>0.19111325417849101</v>
      </c>
      <c r="AH133" s="14">
        <v>0.18841449882060299</v>
      </c>
      <c r="AI133" s="14">
        <v>0.16379265501208201</v>
      </c>
      <c r="AJ133" s="14">
        <v>9.2797729847724594E-2</v>
      </c>
      <c r="AK133" s="14"/>
      <c r="AL133" s="14">
        <v>0.15092619919142</v>
      </c>
      <c r="AM133" s="14">
        <v>0.19234455738915601</v>
      </c>
      <c r="AN133" s="14">
        <v>0.17088199363345299</v>
      </c>
      <c r="AO133" s="14">
        <v>0.168320425823864</v>
      </c>
      <c r="AP133" s="14">
        <v>0.121243918508405</v>
      </c>
      <c r="AQ133" s="14"/>
      <c r="AR133" s="14">
        <v>0.216072804467597</v>
      </c>
      <c r="AS133" s="14">
        <v>0.14998626418969599</v>
      </c>
      <c r="AT133" s="14">
        <v>0.17978348420073001</v>
      </c>
      <c r="AU133" s="14">
        <v>0.16607949297584801</v>
      </c>
      <c r="AV133" s="14">
        <v>0.13324910963636799</v>
      </c>
      <c r="AW133" s="14">
        <v>0.111483261113055</v>
      </c>
      <c r="AX133" s="14"/>
      <c r="AY133" s="14">
        <v>0.14199271795379401</v>
      </c>
      <c r="AZ133" s="14">
        <v>0.13408204589933501</v>
      </c>
      <c r="BA133" s="14">
        <v>0.15409936542482899</v>
      </c>
      <c r="BB133" s="14">
        <v>0.20737616271755999</v>
      </c>
      <c r="BC133" s="14">
        <v>0.38986735037043702</v>
      </c>
      <c r="BD133" s="14"/>
      <c r="BE133" s="14">
        <v>6.3827843749476906E-2</v>
      </c>
      <c r="BF133" s="14">
        <v>0.103467237701446</v>
      </c>
      <c r="BG133" s="14">
        <v>8.0841107898380199E-2</v>
      </c>
      <c r="BH133" s="14">
        <v>0.19220582955452201</v>
      </c>
      <c r="BI133" s="14">
        <v>0.16202975742065101</v>
      </c>
      <c r="BJ133" s="14">
        <v>0.18196325016277601</v>
      </c>
      <c r="BK133" s="14">
        <v>0.12927377621597999</v>
      </c>
      <c r="BL133" s="14">
        <v>0.13166594853451299</v>
      </c>
      <c r="BM133" s="14">
        <v>0.16008828963333599</v>
      </c>
      <c r="BN133" s="14">
        <v>0.15663979393344099</v>
      </c>
      <c r="BO133" s="14">
        <v>0.187038486045983</v>
      </c>
      <c r="BP133" s="14">
        <v>0.20573505620249599</v>
      </c>
      <c r="BQ133" s="14">
        <v>0.117134445197419</v>
      </c>
      <c r="BR133" s="14">
        <v>0.17546380974314801</v>
      </c>
      <c r="BS133" s="14">
        <v>0.28527447177695098</v>
      </c>
      <c r="BT133" s="14">
        <v>0.27589310249760701</v>
      </c>
      <c r="BU133" s="14"/>
      <c r="BV133" s="14">
        <v>0.21676571191965899</v>
      </c>
      <c r="BW133" s="14">
        <v>0.15607328154326</v>
      </c>
      <c r="BX133" s="14"/>
      <c r="BY133" s="14">
        <v>0.21660580634627399</v>
      </c>
      <c r="BZ133" s="14"/>
      <c r="CA133" s="14">
        <v>0.128626402420258</v>
      </c>
      <c r="CB133" s="14">
        <v>0.13442151381397999</v>
      </c>
      <c r="CC133" s="14">
        <v>0.18399574145526301</v>
      </c>
      <c r="CD133" s="14">
        <v>0.18753635481498299</v>
      </c>
      <c r="CE133" s="14">
        <v>0.46405933100408803</v>
      </c>
    </row>
    <row r="134" spans="2:83" x14ac:dyDescent="0.3">
      <c r="B134" t="s">
        <v>133</v>
      </c>
      <c r="C134" s="14">
        <v>0.54936254815760899</v>
      </c>
      <c r="D134" s="14">
        <v>0.54767961723768599</v>
      </c>
      <c r="E134" s="14">
        <v>0.55115130901261</v>
      </c>
      <c r="F134" s="14"/>
      <c r="G134" s="14">
        <v>0.46946415882173897</v>
      </c>
      <c r="H134" s="14">
        <v>0.53703315446130195</v>
      </c>
      <c r="I134" s="14">
        <v>0.57394664150519303</v>
      </c>
      <c r="J134" s="14">
        <v>0.54024397948371405</v>
      </c>
      <c r="K134" s="14">
        <v>0.53761375238490805</v>
      </c>
      <c r="L134" s="14">
        <v>0.60766454699086203</v>
      </c>
      <c r="M134" s="14"/>
      <c r="N134" s="14">
        <v>0.54067145498191405</v>
      </c>
      <c r="O134" s="14">
        <v>0.53648582549259305</v>
      </c>
      <c r="P134" s="14">
        <v>0.58427520182067305</v>
      </c>
      <c r="Q134" s="14">
        <v>0.53943251131526904</v>
      </c>
      <c r="R134" s="14"/>
      <c r="S134" s="14">
        <v>0.54091201895678498</v>
      </c>
      <c r="T134" s="14">
        <v>0.53988706838952905</v>
      </c>
      <c r="U134" s="14">
        <v>0.57976782183749298</v>
      </c>
      <c r="V134" s="14">
        <v>0.52743078925109999</v>
      </c>
      <c r="W134" s="14">
        <v>0.56743467352218901</v>
      </c>
      <c r="X134" s="14">
        <v>0.60332389810853604</v>
      </c>
      <c r="Y134" s="14">
        <v>0.57220044406880499</v>
      </c>
      <c r="Z134" s="14">
        <v>0.520944632753505</v>
      </c>
      <c r="AA134" s="14">
        <v>0.53252541802813302</v>
      </c>
      <c r="AB134" s="14">
        <v>0.55108575569906104</v>
      </c>
      <c r="AC134" s="14">
        <v>0.50131674284356498</v>
      </c>
      <c r="AD134" s="14">
        <v>0.52497120855100599</v>
      </c>
      <c r="AE134" s="14"/>
      <c r="AF134" s="14">
        <v>0.587512578884551</v>
      </c>
      <c r="AG134" s="14">
        <v>0.552117241181453</v>
      </c>
      <c r="AH134" s="14">
        <v>0.51936846206857101</v>
      </c>
      <c r="AI134" s="14">
        <v>0.55945158595701305</v>
      </c>
      <c r="AJ134" s="14">
        <v>0.49102678490683599</v>
      </c>
      <c r="AK134" s="14"/>
      <c r="AL134" s="14">
        <v>0.58537939781943704</v>
      </c>
      <c r="AM134" s="14">
        <v>0.56449261605988499</v>
      </c>
      <c r="AN134" s="14">
        <v>0.57711007971287798</v>
      </c>
      <c r="AO134" s="14">
        <v>0.52619705832258301</v>
      </c>
      <c r="AP134" s="14">
        <v>0.56695167129524304</v>
      </c>
      <c r="AQ134" s="14"/>
      <c r="AR134" s="14">
        <v>0.53304659463169501</v>
      </c>
      <c r="AS134" s="14">
        <v>0.61446640970448896</v>
      </c>
      <c r="AT134" s="14">
        <v>0.58517248948703104</v>
      </c>
      <c r="AU134" s="14">
        <v>0.54156101430529102</v>
      </c>
      <c r="AV134" s="14">
        <v>0.54134250381898097</v>
      </c>
      <c r="AW134" s="14">
        <v>0.53803656989441795</v>
      </c>
      <c r="AX134" s="14"/>
      <c r="AY134" s="14">
        <v>0.55839209844157001</v>
      </c>
      <c r="AZ134" s="14">
        <v>0.545835220979207</v>
      </c>
      <c r="BA134" s="14">
        <v>0.54253618542208804</v>
      </c>
      <c r="BB134" s="14">
        <v>0.55868189246525501</v>
      </c>
      <c r="BC134" s="14">
        <v>0.48700618303748799</v>
      </c>
      <c r="BD134" s="14"/>
      <c r="BE134" s="14">
        <v>0.64153668811609199</v>
      </c>
      <c r="BF134" s="14">
        <v>0.46730933980184403</v>
      </c>
      <c r="BG134" s="14">
        <v>0.61391290562031997</v>
      </c>
      <c r="BH134" s="14">
        <v>0.54730477972361402</v>
      </c>
      <c r="BI134" s="14">
        <v>0.50925224483479903</v>
      </c>
      <c r="BJ134" s="14">
        <v>0.52160692350412297</v>
      </c>
      <c r="BK134" s="14">
        <v>0.55846758455807699</v>
      </c>
      <c r="BL134" s="14">
        <v>0.61503991993040097</v>
      </c>
      <c r="BM134" s="14">
        <v>0.57495540739120299</v>
      </c>
      <c r="BN134" s="14">
        <v>0.58076251186002703</v>
      </c>
      <c r="BO134" s="14">
        <v>0.54360888129014096</v>
      </c>
      <c r="BP134" s="14">
        <v>0.59698856924380495</v>
      </c>
      <c r="BQ134" s="14">
        <v>0.60690229340809199</v>
      </c>
      <c r="BR134" s="14">
        <v>0.56697656970104204</v>
      </c>
      <c r="BS134" s="14">
        <v>0.49684235890557599</v>
      </c>
      <c r="BT134" s="14">
        <v>0.50329237566696905</v>
      </c>
      <c r="BU134" s="14"/>
      <c r="BV134" s="14">
        <v>0.53006093155598</v>
      </c>
      <c r="BW134" s="14">
        <v>0.61563193156276697</v>
      </c>
      <c r="BX134" s="14"/>
      <c r="BY134" s="14">
        <v>0.54582898619529197</v>
      </c>
      <c r="BZ134" s="14"/>
      <c r="CA134" s="14">
        <v>0.594972474019136</v>
      </c>
      <c r="CB134" s="14">
        <v>0.57320762424851801</v>
      </c>
      <c r="CC134" s="14">
        <v>0.51260895032729903</v>
      </c>
      <c r="CD134" s="14">
        <v>0.55325240954677002</v>
      </c>
      <c r="CE134" s="14">
        <v>0.42386563818827699</v>
      </c>
    </row>
    <row r="135" spans="2:83" x14ac:dyDescent="0.3">
      <c r="B135" t="s">
        <v>134</v>
      </c>
      <c r="C135" s="14">
        <v>0.17088095555873301</v>
      </c>
      <c r="D135" s="14">
        <v>0.14366747439140401</v>
      </c>
      <c r="E135" s="14">
        <v>0.19778840991830601</v>
      </c>
      <c r="F135" s="14"/>
      <c r="G135" s="14">
        <v>0.23172980272751401</v>
      </c>
      <c r="H135" s="14">
        <v>0.15486005181309001</v>
      </c>
      <c r="I135" s="14">
        <v>0.14662205402805201</v>
      </c>
      <c r="J135" s="14">
        <v>0.20584943607872599</v>
      </c>
      <c r="K135" s="14">
        <v>0.15441801620711501</v>
      </c>
      <c r="L135" s="14">
        <v>0.14600786396510601</v>
      </c>
      <c r="M135" s="14"/>
      <c r="N135" s="14">
        <v>0.171030929449032</v>
      </c>
      <c r="O135" s="14">
        <v>0.17442876520244799</v>
      </c>
      <c r="P135" s="14">
        <v>0.15040233281506499</v>
      </c>
      <c r="Q135" s="14">
        <v>0.18876962212192699</v>
      </c>
      <c r="R135" s="14"/>
      <c r="S135" s="14">
        <v>0.15374887064197901</v>
      </c>
      <c r="T135" s="14">
        <v>0.17617928889243201</v>
      </c>
      <c r="U135" s="14">
        <v>0.20534260062040699</v>
      </c>
      <c r="V135" s="14">
        <v>0.211498380081064</v>
      </c>
      <c r="W135" s="14">
        <v>0.179612584334646</v>
      </c>
      <c r="X135" s="14">
        <v>0.14446746090215601</v>
      </c>
      <c r="Y135" s="14">
        <v>0.12346632431610401</v>
      </c>
      <c r="Z135" s="14">
        <v>0.14833375179928801</v>
      </c>
      <c r="AA135" s="14">
        <v>0.15916273545516099</v>
      </c>
      <c r="AB135" s="14">
        <v>0.175727040509949</v>
      </c>
      <c r="AC135" s="14">
        <v>0.185964869833776</v>
      </c>
      <c r="AD135" s="14">
        <v>0.23226648899951999</v>
      </c>
      <c r="AE135" s="14"/>
      <c r="AF135" s="14">
        <v>0.14843713154770799</v>
      </c>
      <c r="AG135" s="14">
        <v>0.15553575946593201</v>
      </c>
      <c r="AH135" s="14">
        <v>0.21265651372248201</v>
      </c>
      <c r="AI135" s="14">
        <v>0.111047874039068</v>
      </c>
      <c r="AJ135" s="14">
        <v>0.19891213269091401</v>
      </c>
      <c r="AK135" s="14"/>
      <c r="AL135" s="14">
        <v>0.16148864234434099</v>
      </c>
      <c r="AM135" s="14">
        <v>0.15043262343875599</v>
      </c>
      <c r="AN135" s="14">
        <v>0.181396855574289</v>
      </c>
      <c r="AO135" s="14">
        <v>0.159082608400022</v>
      </c>
      <c r="AP135" s="14">
        <v>0.201805087543313</v>
      </c>
      <c r="AQ135" s="14"/>
      <c r="AR135" s="14">
        <v>0.152684258009675</v>
      </c>
      <c r="AS135" s="14">
        <v>0.15551856129205799</v>
      </c>
      <c r="AT135" s="14">
        <v>0.162446442462643</v>
      </c>
      <c r="AU135" s="14">
        <v>0.156786427304938</v>
      </c>
      <c r="AV135" s="14">
        <v>0.20385870499549699</v>
      </c>
      <c r="AW135" s="14">
        <v>0.17555575774297799</v>
      </c>
      <c r="AX135" s="14"/>
      <c r="AY135" s="14">
        <v>0.18848936063406399</v>
      </c>
      <c r="AZ135" s="14">
        <v>0.18439988137391</v>
      </c>
      <c r="BA135" s="14">
        <v>0.188587109571378</v>
      </c>
      <c r="BB135" s="14">
        <v>0.13055372144090499</v>
      </c>
      <c r="BC135" s="14">
        <v>7.0961517977264604E-2</v>
      </c>
      <c r="BD135" s="14"/>
      <c r="BE135" s="14">
        <v>6.14348414962528E-2</v>
      </c>
      <c r="BF135" s="14">
        <v>0.18812138929491601</v>
      </c>
      <c r="BG135" s="14">
        <v>0.217717912324327</v>
      </c>
      <c r="BH135" s="14">
        <v>0.13882072909776799</v>
      </c>
      <c r="BI135" s="14">
        <v>0.203296528319722</v>
      </c>
      <c r="BJ135" s="14">
        <v>0.15807283592662699</v>
      </c>
      <c r="BK135" s="14">
        <v>0.19288748330653799</v>
      </c>
      <c r="BL135" s="14">
        <v>0.176100443628774</v>
      </c>
      <c r="BM135" s="14">
        <v>0.15186669414963799</v>
      </c>
      <c r="BN135" s="14">
        <v>0.149513030881783</v>
      </c>
      <c r="BO135" s="14">
        <v>0.15018653521599701</v>
      </c>
      <c r="BP135" s="14">
        <v>0.122042809855939</v>
      </c>
      <c r="BQ135" s="14">
        <v>0.147643872623271</v>
      </c>
      <c r="BR135" s="14">
        <v>0.20556448830521101</v>
      </c>
      <c r="BS135" s="14">
        <v>0.10059899820306401</v>
      </c>
      <c r="BT135" s="14">
        <v>0.16723092865137601</v>
      </c>
      <c r="BU135" s="14"/>
      <c r="BV135" s="14">
        <v>0.15397805788452301</v>
      </c>
      <c r="BW135" s="14">
        <v>0.14516680234027701</v>
      </c>
      <c r="BX135" s="14"/>
      <c r="BY135" s="14">
        <v>0.14137016545254499</v>
      </c>
      <c r="BZ135" s="14"/>
      <c r="CA135" s="14">
        <v>0.17407676173120701</v>
      </c>
      <c r="CB135" s="14">
        <v>0.17688823384411201</v>
      </c>
      <c r="CC135" s="14">
        <v>0.17887021639867001</v>
      </c>
      <c r="CD135" s="14">
        <v>0.15644339755346801</v>
      </c>
      <c r="CE135" s="14">
        <v>6.2587105230385895E-2</v>
      </c>
    </row>
    <row r="136" spans="2:83" x14ac:dyDescent="0.3">
      <c r="B136" t="s">
        <v>135</v>
      </c>
      <c r="C136" s="14">
        <v>5.3302355976066501E-2</v>
      </c>
      <c r="D136" s="14">
        <v>4.6886948659326501E-2</v>
      </c>
      <c r="E136" s="14">
        <v>5.96711454154479E-2</v>
      </c>
      <c r="F136" s="14"/>
      <c r="G136" s="14">
        <v>4.4540479312569298E-2</v>
      </c>
      <c r="H136" s="14">
        <v>5.7207502649201998E-2</v>
      </c>
      <c r="I136" s="14">
        <v>7.8772487950991996E-2</v>
      </c>
      <c r="J136" s="14">
        <v>6.1224083063174103E-2</v>
      </c>
      <c r="K136" s="14">
        <v>5.4109217122011499E-2</v>
      </c>
      <c r="L136" s="14">
        <v>2.8298063859363901E-2</v>
      </c>
      <c r="M136" s="14"/>
      <c r="N136" s="14">
        <v>4.6452196274648902E-2</v>
      </c>
      <c r="O136" s="14">
        <v>7.1858026695298394E-2</v>
      </c>
      <c r="P136" s="14">
        <v>4.6685714721636198E-2</v>
      </c>
      <c r="Q136" s="14">
        <v>4.6172677366906598E-2</v>
      </c>
      <c r="R136" s="14"/>
      <c r="S136" s="14">
        <v>5.66387365926143E-2</v>
      </c>
      <c r="T136" s="14">
        <v>6.3938615716370606E-2</v>
      </c>
      <c r="U136" s="14">
        <v>5.1793206969080401E-2</v>
      </c>
      <c r="V136" s="14">
        <v>4.4256042116499701E-2</v>
      </c>
      <c r="W136" s="14">
        <v>4.5105708677910299E-2</v>
      </c>
      <c r="X136" s="14">
        <v>3.95634794632196E-2</v>
      </c>
      <c r="Y136" s="14">
        <v>7.9289674900569401E-2</v>
      </c>
      <c r="Z136" s="14">
        <v>7.1450669314298706E-2</v>
      </c>
      <c r="AA136" s="14">
        <v>5.9377488028629598E-2</v>
      </c>
      <c r="AB136" s="14">
        <v>3.2443824758150101E-2</v>
      </c>
      <c r="AC136" s="14">
        <v>6.2123891106844298E-2</v>
      </c>
      <c r="AD136" s="14">
        <v>1.57068305693208E-2</v>
      </c>
      <c r="AE136" s="14"/>
      <c r="AF136" s="14">
        <v>5.2628398942517099E-2</v>
      </c>
      <c r="AG136" s="14">
        <v>5.90311543242222E-2</v>
      </c>
      <c r="AH136" s="14">
        <v>2.90468272919438E-2</v>
      </c>
      <c r="AI136" s="14">
        <v>0.10894020643234199</v>
      </c>
      <c r="AJ136" s="14">
        <v>7.1431219512753899E-2</v>
      </c>
      <c r="AK136" s="14"/>
      <c r="AL136" s="14">
        <v>4.9021808753432101E-2</v>
      </c>
      <c r="AM136" s="14">
        <v>5.7728855904836597E-2</v>
      </c>
      <c r="AN136" s="14">
        <v>4.2989408432508897E-2</v>
      </c>
      <c r="AO136" s="14">
        <v>5.9976753776766797E-2</v>
      </c>
      <c r="AP136" s="14">
        <v>5.3529285906560101E-2</v>
      </c>
      <c r="AQ136" s="14"/>
      <c r="AR136" s="14">
        <v>6.7542141479957796E-2</v>
      </c>
      <c r="AS136" s="14">
        <v>4.8851218351217897E-2</v>
      </c>
      <c r="AT136" s="14">
        <v>3.70911165413393E-2</v>
      </c>
      <c r="AU136" s="14">
        <v>6.0119713216737598E-2</v>
      </c>
      <c r="AV136" s="14">
        <v>4.4787904082890899E-2</v>
      </c>
      <c r="AW136" s="14">
        <v>5.4153102582781602E-2</v>
      </c>
      <c r="AX136" s="14"/>
      <c r="AY136" s="14">
        <v>4.5860047955918699E-2</v>
      </c>
      <c r="AZ136" s="14">
        <v>5.0464488401520097E-2</v>
      </c>
      <c r="BA136" s="14">
        <v>5.9210209944491103E-2</v>
      </c>
      <c r="BB136" s="14">
        <v>5.1407414015145203E-2</v>
      </c>
      <c r="BC136" s="14">
        <v>5.2164948614810497E-2</v>
      </c>
      <c r="BD136" s="14"/>
      <c r="BE136" s="14">
        <v>7.7982368142829994E-2</v>
      </c>
      <c r="BF136" s="14">
        <v>6.7477914850794393E-2</v>
      </c>
      <c r="BG136" s="14">
        <v>4.4168437402867397E-2</v>
      </c>
      <c r="BH136" s="14">
        <v>3.2037681662049101E-2</v>
      </c>
      <c r="BI136" s="14">
        <v>7.7158035388584997E-2</v>
      </c>
      <c r="BJ136" s="14">
        <v>5.4631974001315198E-2</v>
      </c>
      <c r="BK136" s="14">
        <v>5.9625320511014601E-2</v>
      </c>
      <c r="BL136" s="14">
        <v>4.40553538167366E-2</v>
      </c>
      <c r="BM136" s="14">
        <v>6.560047650893E-2</v>
      </c>
      <c r="BN136" s="14">
        <v>4.8832146098062502E-2</v>
      </c>
      <c r="BO136" s="14">
        <v>4.0253474162383798E-2</v>
      </c>
      <c r="BP136" s="14">
        <v>4.7444943300119599E-2</v>
      </c>
      <c r="BQ136" s="14">
        <v>7.9109322881003002E-2</v>
      </c>
      <c r="BR136" s="14">
        <v>0</v>
      </c>
      <c r="BS136" s="14">
        <v>3.8115019195198101E-2</v>
      </c>
      <c r="BT136" s="14">
        <v>2.98370265642816E-2</v>
      </c>
      <c r="BU136" s="14"/>
      <c r="BV136" s="14">
        <v>6.6906387302457002E-2</v>
      </c>
      <c r="BW136" s="14">
        <v>4.4098019062471398E-2</v>
      </c>
      <c r="BX136" s="14"/>
      <c r="BY136" s="14">
        <v>6.02651965748549E-2</v>
      </c>
      <c r="BZ136" s="14"/>
      <c r="CA136" s="14">
        <v>4.7239497280197197E-2</v>
      </c>
      <c r="CB136" s="14">
        <v>5.0787912195288699E-2</v>
      </c>
      <c r="CC136" s="14">
        <v>6.3319648627666106E-2</v>
      </c>
      <c r="CD136" s="14">
        <v>5.4144761253054598E-2</v>
      </c>
      <c r="CE136" s="14">
        <v>0</v>
      </c>
    </row>
    <row r="137" spans="2:83" x14ac:dyDescent="0.3">
      <c r="B137" t="s">
        <v>136</v>
      </c>
      <c r="C137" s="14">
        <v>9.6904573071747192E-3</v>
      </c>
      <c r="D137" s="14">
        <v>1.1725431025783399E-2</v>
      </c>
      <c r="E137" s="14">
        <v>7.7224239132610397E-3</v>
      </c>
      <c r="F137" s="14"/>
      <c r="G137" s="14">
        <v>1.7366431225896501E-2</v>
      </c>
      <c r="H137" s="14">
        <v>1.3905434265274901E-2</v>
      </c>
      <c r="I137" s="14">
        <v>6.42375487575774E-3</v>
      </c>
      <c r="J137" s="14">
        <v>8.5986201206429396E-3</v>
      </c>
      <c r="K137" s="14">
        <v>1.6688922861127001E-2</v>
      </c>
      <c r="L137" s="14">
        <v>0</v>
      </c>
      <c r="M137" s="14"/>
      <c r="N137" s="14">
        <v>1.2858144915933499E-2</v>
      </c>
      <c r="O137" s="14">
        <v>9.4405801191108692E-3</v>
      </c>
      <c r="P137" s="14">
        <v>7.7563155876367897E-3</v>
      </c>
      <c r="Q137" s="14">
        <v>6.6058726258314904E-3</v>
      </c>
      <c r="R137" s="14"/>
      <c r="S137" s="14">
        <v>6.7604166241310801E-3</v>
      </c>
      <c r="T137" s="14">
        <v>1.0846035510183901E-2</v>
      </c>
      <c r="U137" s="14">
        <v>1.49056317951751E-2</v>
      </c>
      <c r="V137" s="14">
        <v>1.18019209574231E-2</v>
      </c>
      <c r="W137" s="14">
        <v>9.3389410712146695E-3</v>
      </c>
      <c r="X137" s="14">
        <v>5.8887965006449603E-3</v>
      </c>
      <c r="Y137" s="14">
        <v>0</v>
      </c>
      <c r="Z137" s="14">
        <v>0</v>
      </c>
      <c r="AA137" s="14">
        <v>1.7934536188771E-2</v>
      </c>
      <c r="AB137" s="14">
        <v>2.1379545771037699E-2</v>
      </c>
      <c r="AC137" s="14">
        <v>0</v>
      </c>
      <c r="AD137" s="14">
        <v>0</v>
      </c>
      <c r="AE137" s="14"/>
      <c r="AF137" s="14">
        <v>8.3617317455761796E-3</v>
      </c>
      <c r="AG137" s="14">
        <v>1.0382417825975199E-2</v>
      </c>
      <c r="AH137" s="14">
        <v>6.7797224801852502E-3</v>
      </c>
      <c r="AI137" s="14">
        <v>0</v>
      </c>
      <c r="AJ137" s="14">
        <v>2.0086304905363901E-2</v>
      </c>
      <c r="AK137" s="14"/>
      <c r="AL137" s="14">
        <v>8.7629484003303795E-3</v>
      </c>
      <c r="AM137" s="14">
        <v>3.7205077821649002E-3</v>
      </c>
      <c r="AN137" s="14">
        <v>6.2465333662932504E-3</v>
      </c>
      <c r="AO137" s="14">
        <v>1.4140717575547E-2</v>
      </c>
      <c r="AP137" s="14">
        <v>1.7776394563994501E-2</v>
      </c>
      <c r="AQ137" s="14"/>
      <c r="AR137" s="14">
        <v>5.5400924616260698E-3</v>
      </c>
      <c r="AS137" s="14">
        <v>6.7442865342582804E-3</v>
      </c>
      <c r="AT137" s="14">
        <v>1.0178577807216101E-2</v>
      </c>
      <c r="AU137" s="14">
        <v>5.07374637861281E-3</v>
      </c>
      <c r="AV137" s="14">
        <v>2.7666666239376001E-2</v>
      </c>
      <c r="AW137" s="14">
        <v>1.7712129423641799E-2</v>
      </c>
      <c r="AX137" s="14"/>
      <c r="AY137" s="14">
        <v>5.2911006622003301E-3</v>
      </c>
      <c r="AZ137" s="14">
        <v>2.30356836859045E-3</v>
      </c>
      <c r="BA137" s="14">
        <v>1.1507270998211E-2</v>
      </c>
      <c r="BB137" s="14">
        <v>2.4124171253366401E-2</v>
      </c>
      <c r="BC137" s="14">
        <v>0</v>
      </c>
      <c r="BD137" s="14"/>
      <c r="BE137" s="14">
        <v>0</v>
      </c>
      <c r="BF137" s="14">
        <v>1.5915646212755399E-2</v>
      </c>
      <c r="BG137" s="14">
        <v>9.0669602982122507E-3</v>
      </c>
      <c r="BH137" s="14">
        <v>0</v>
      </c>
      <c r="BI137" s="14">
        <v>0</v>
      </c>
      <c r="BJ137" s="14">
        <v>9.7907699324050797E-3</v>
      </c>
      <c r="BK137" s="14">
        <v>1.8030993659893999E-2</v>
      </c>
      <c r="BL137" s="14">
        <v>6.9031268024790102E-3</v>
      </c>
      <c r="BM137" s="14">
        <v>6.8147186683335101E-3</v>
      </c>
      <c r="BN137" s="14">
        <v>1.7090221074543999E-2</v>
      </c>
      <c r="BO137" s="14">
        <v>1.4492299166481299E-2</v>
      </c>
      <c r="BP137" s="14">
        <v>0</v>
      </c>
      <c r="BQ137" s="14">
        <v>0</v>
      </c>
      <c r="BR137" s="14">
        <v>1.7052430302261199E-2</v>
      </c>
      <c r="BS137" s="14">
        <v>3.7014303024971003E-2</v>
      </c>
      <c r="BT137" s="14">
        <v>2.37465666197662E-2</v>
      </c>
      <c r="BU137" s="14"/>
      <c r="BV137" s="14">
        <v>6.2254953614883897E-3</v>
      </c>
      <c r="BW137" s="14">
        <v>0</v>
      </c>
      <c r="BX137" s="14"/>
      <c r="BY137" s="14">
        <v>4.2486515243386497E-3</v>
      </c>
      <c r="BZ137" s="14"/>
      <c r="CA137" s="14">
        <v>8.0308430651860607E-3</v>
      </c>
      <c r="CB137" s="14">
        <v>4.4099575238539003E-3</v>
      </c>
      <c r="CC137" s="14">
        <v>8.2527167880199204E-3</v>
      </c>
      <c r="CD137" s="14">
        <v>2.3493718854382499E-2</v>
      </c>
      <c r="CE137" s="14">
        <v>4.9487925577249299E-2</v>
      </c>
    </row>
    <row r="138" spans="2:83" x14ac:dyDescent="0.3">
      <c r="B138" t="s">
        <v>53</v>
      </c>
      <c r="C138" s="14">
        <v>5.5153293254805398E-2</v>
      </c>
      <c r="D138" s="14">
        <v>2.8629118637128501E-2</v>
      </c>
      <c r="E138" s="14">
        <v>8.0131681436739904E-2</v>
      </c>
      <c r="F138" s="14"/>
      <c r="G138" s="14">
        <v>6.5985363094562002E-2</v>
      </c>
      <c r="H138" s="14">
        <v>5.9748589796734801E-2</v>
      </c>
      <c r="I138" s="14">
        <v>5.7979526204760802E-2</v>
      </c>
      <c r="J138" s="14">
        <v>4.5085903279135198E-2</v>
      </c>
      <c r="K138" s="14">
        <v>6.54455929772257E-2</v>
      </c>
      <c r="L138" s="14">
        <v>4.3204885370023899E-2</v>
      </c>
      <c r="M138" s="14"/>
      <c r="N138" s="14">
        <v>2.49442283971982E-2</v>
      </c>
      <c r="O138" s="14">
        <v>5.4686099285819703E-2</v>
      </c>
      <c r="P138" s="14">
        <v>4.8171416791868898E-2</v>
      </c>
      <c r="Q138" s="14">
        <v>9.3558418948587796E-2</v>
      </c>
      <c r="R138" s="14"/>
      <c r="S138" s="14">
        <v>5.3210291437307398E-2</v>
      </c>
      <c r="T138" s="14">
        <v>7.6206758598902302E-2</v>
      </c>
      <c r="U138" s="14">
        <v>2.5240926867870501E-2</v>
      </c>
      <c r="V138" s="14">
        <v>4.3476044451515899E-2</v>
      </c>
      <c r="W138" s="14">
        <v>4.0718292980404802E-2</v>
      </c>
      <c r="X138" s="14">
        <v>7.8002785130698804E-2</v>
      </c>
      <c r="Y138" s="14">
        <v>5.6560469926520203E-2</v>
      </c>
      <c r="Z138" s="14">
        <v>6.8767435651682293E-2</v>
      </c>
      <c r="AA138" s="14">
        <v>7.3192629356404207E-2</v>
      </c>
      <c r="AB138" s="14">
        <v>3.6667139488067498E-2</v>
      </c>
      <c r="AC138" s="14">
        <v>3.8425259026229203E-2</v>
      </c>
      <c r="AD138" s="14">
        <v>4.7800854356953602E-2</v>
      </c>
      <c r="AE138" s="14"/>
      <c r="AF138" s="14">
        <v>3.8671324167360403E-2</v>
      </c>
      <c r="AG138" s="14">
        <v>3.1820173023926999E-2</v>
      </c>
      <c r="AH138" s="14">
        <v>4.3733975616214997E-2</v>
      </c>
      <c r="AI138" s="14">
        <v>5.6767678559494501E-2</v>
      </c>
      <c r="AJ138" s="14">
        <v>0.125745828136408</v>
      </c>
      <c r="AK138" s="14"/>
      <c r="AL138" s="14">
        <v>4.4421003491039002E-2</v>
      </c>
      <c r="AM138" s="14">
        <v>3.1280839425201101E-2</v>
      </c>
      <c r="AN138" s="14">
        <v>2.1375129280577301E-2</v>
      </c>
      <c r="AO138" s="14">
        <v>7.2282436101216499E-2</v>
      </c>
      <c r="AP138" s="14">
        <v>3.8693642182484903E-2</v>
      </c>
      <c r="AQ138" s="14"/>
      <c r="AR138" s="14">
        <v>2.5114108949450101E-2</v>
      </c>
      <c r="AS138" s="14">
        <v>2.443325992828E-2</v>
      </c>
      <c r="AT138" s="14">
        <v>2.5327889501040701E-2</v>
      </c>
      <c r="AU138" s="14">
        <v>7.0379605818572999E-2</v>
      </c>
      <c r="AV138" s="14">
        <v>4.9095111226887797E-2</v>
      </c>
      <c r="AW138" s="14">
        <v>0.10305917924312701</v>
      </c>
      <c r="AX138" s="14"/>
      <c r="AY138" s="14">
        <v>5.99746743524531E-2</v>
      </c>
      <c r="AZ138" s="14">
        <v>8.2914794977436895E-2</v>
      </c>
      <c r="BA138" s="14">
        <v>4.4059858639003101E-2</v>
      </c>
      <c r="BB138" s="14">
        <v>2.7856638107768401E-2</v>
      </c>
      <c r="BC138" s="14">
        <v>0</v>
      </c>
      <c r="BD138" s="14"/>
      <c r="BE138" s="14">
        <v>0.15521825849534801</v>
      </c>
      <c r="BF138" s="14">
        <v>0.15770847213824399</v>
      </c>
      <c r="BG138" s="14">
        <v>3.42926764558927E-2</v>
      </c>
      <c r="BH138" s="14">
        <v>8.9630979962047497E-2</v>
      </c>
      <c r="BI138" s="14">
        <v>4.8263434036242801E-2</v>
      </c>
      <c r="BJ138" s="14">
        <v>7.3934246472753706E-2</v>
      </c>
      <c r="BK138" s="14">
        <v>4.1714841748496698E-2</v>
      </c>
      <c r="BL138" s="14">
        <v>2.6235207287096302E-2</v>
      </c>
      <c r="BM138" s="14">
        <v>4.06744136485594E-2</v>
      </c>
      <c r="BN138" s="14">
        <v>4.7162296152141597E-2</v>
      </c>
      <c r="BO138" s="14">
        <v>6.44203241190133E-2</v>
      </c>
      <c r="BP138" s="14">
        <v>2.7788621397641301E-2</v>
      </c>
      <c r="BQ138" s="14">
        <v>4.9210065890215399E-2</v>
      </c>
      <c r="BR138" s="14">
        <v>3.4942701948337797E-2</v>
      </c>
      <c r="BS138" s="14">
        <v>4.2154848894239601E-2</v>
      </c>
      <c r="BT138" s="14">
        <v>0</v>
      </c>
      <c r="BU138" s="14"/>
      <c r="BV138" s="14">
        <v>2.60634159758928E-2</v>
      </c>
      <c r="BW138" s="14">
        <v>3.9029965491224602E-2</v>
      </c>
      <c r="BX138" s="14"/>
      <c r="BY138" s="14">
        <v>3.1681193906694702E-2</v>
      </c>
      <c r="BZ138" s="14"/>
      <c r="CA138" s="14">
        <v>4.7054021484015503E-2</v>
      </c>
      <c r="CB138" s="14">
        <v>6.0284758374247099E-2</v>
      </c>
      <c r="CC138" s="14">
        <v>5.2952726403082399E-2</v>
      </c>
      <c r="CD138" s="14">
        <v>2.5129357977342202E-2</v>
      </c>
      <c r="CE138" s="14">
        <v>0</v>
      </c>
    </row>
    <row r="139" spans="2:83" x14ac:dyDescent="0.3">
      <c r="B139" t="s">
        <v>137</v>
      </c>
      <c r="C139" s="14">
        <v>0.71097293790322003</v>
      </c>
      <c r="D139" s="14">
        <v>0.76909102728635703</v>
      </c>
      <c r="E139" s="14">
        <v>0.65468633931624498</v>
      </c>
      <c r="F139" s="14"/>
      <c r="G139" s="14">
        <v>0.640377923639458</v>
      </c>
      <c r="H139" s="14">
        <v>0.71427842147569898</v>
      </c>
      <c r="I139" s="14">
        <v>0.71020217694043697</v>
      </c>
      <c r="J139" s="14">
        <v>0.67924195745832205</v>
      </c>
      <c r="K139" s="14">
        <v>0.709338250832521</v>
      </c>
      <c r="L139" s="14">
        <v>0.78248918680550705</v>
      </c>
      <c r="M139" s="14"/>
      <c r="N139" s="14">
        <v>0.74471450096318703</v>
      </c>
      <c r="O139" s="14">
        <v>0.68958652869732295</v>
      </c>
      <c r="P139" s="14">
        <v>0.74698422008379295</v>
      </c>
      <c r="Q139" s="14">
        <v>0.66489340893674798</v>
      </c>
      <c r="R139" s="14"/>
      <c r="S139" s="14">
        <v>0.72964168470396795</v>
      </c>
      <c r="T139" s="14">
        <v>0.67282930128211105</v>
      </c>
      <c r="U139" s="14">
        <v>0.70271763374746699</v>
      </c>
      <c r="V139" s="14">
        <v>0.68896761239349802</v>
      </c>
      <c r="W139" s="14">
        <v>0.72522447293582404</v>
      </c>
      <c r="X139" s="14">
        <v>0.73207747800328005</v>
      </c>
      <c r="Y139" s="14">
        <v>0.74068353085680705</v>
      </c>
      <c r="Z139" s="14">
        <v>0.71144814323473105</v>
      </c>
      <c r="AA139" s="14">
        <v>0.69033261097103504</v>
      </c>
      <c r="AB139" s="14">
        <v>0.73378244947279503</v>
      </c>
      <c r="AC139" s="14">
        <v>0.713485980033151</v>
      </c>
      <c r="AD139" s="14">
        <v>0.70422582607420603</v>
      </c>
      <c r="AE139" s="14"/>
      <c r="AF139" s="14">
        <v>0.75190141359683804</v>
      </c>
      <c r="AG139" s="14">
        <v>0.74323049535994401</v>
      </c>
      <c r="AH139" s="14">
        <v>0.70778296088917403</v>
      </c>
      <c r="AI139" s="14">
        <v>0.72324424096909501</v>
      </c>
      <c r="AJ139" s="14">
        <v>0.58382451475455999</v>
      </c>
      <c r="AK139" s="14"/>
      <c r="AL139" s="14">
        <v>0.73630559701085796</v>
      </c>
      <c r="AM139" s="14">
        <v>0.756837173449041</v>
      </c>
      <c r="AN139" s="14">
        <v>0.747992073346331</v>
      </c>
      <c r="AO139" s="14">
        <v>0.69451748414644698</v>
      </c>
      <c r="AP139" s="14">
        <v>0.68819558980364803</v>
      </c>
      <c r="AQ139" s="14"/>
      <c r="AR139" s="14">
        <v>0.74911939909929104</v>
      </c>
      <c r="AS139" s="14">
        <v>0.76445267389418503</v>
      </c>
      <c r="AT139" s="14">
        <v>0.76495597368776103</v>
      </c>
      <c r="AU139" s="14">
        <v>0.70764050728113903</v>
      </c>
      <c r="AV139" s="14">
        <v>0.67459161345534802</v>
      </c>
      <c r="AW139" s="14">
        <v>0.64951983100747201</v>
      </c>
      <c r="AX139" s="14"/>
      <c r="AY139" s="14">
        <v>0.70038481639536398</v>
      </c>
      <c r="AZ139" s="14">
        <v>0.67991726687854204</v>
      </c>
      <c r="BA139" s="14">
        <v>0.69663555084691697</v>
      </c>
      <c r="BB139" s="14">
        <v>0.766058055182815</v>
      </c>
      <c r="BC139" s="14">
        <v>0.87687353340792495</v>
      </c>
      <c r="BD139" s="14"/>
      <c r="BE139" s="14">
        <v>0.70536453186556902</v>
      </c>
      <c r="BF139" s="14">
        <v>0.57077657750329103</v>
      </c>
      <c r="BG139" s="14">
        <v>0.69475401351870003</v>
      </c>
      <c r="BH139" s="14">
        <v>0.73951060927813494</v>
      </c>
      <c r="BI139" s="14">
        <v>0.67128200225545098</v>
      </c>
      <c r="BJ139" s="14">
        <v>0.703570173666899</v>
      </c>
      <c r="BK139" s="14">
        <v>0.68774136077405701</v>
      </c>
      <c r="BL139" s="14">
        <v>0.74670586846491405</v>
      </c>
      <c r="BM139" s="14">
        <v>0.73504369702453898</v>
      </c>
      <c r="BN139" s="14">
        <v>0.73740230579346899</v>
      </c>
      <c r="BO139" s="14">
        <v>0.73064736733612401</v>
      </c>
      <c r="BP139" s="14">
        <v>0.80272362544630005</v>
      </c>
      <c r="BQ139" s="14">
        <v>0.72403673860551099</v>
      </c>
      <c r="BR139" s="14">
        <v>0.74244037944418995</v>
      </c>
      <c r="BS139" s="14">
        <v>0.78211683068252702</v>
      </c>
      <c r="BT139" s="14">
        <v>0.77918547816457595</v>
      </c>
      <c r="BU139" s="14"/>
      <c r="BV139" s="14">
        <v>0.74682664347563898</v>
      </c>
      <c r="BW139" s="14">
        <v>0.77170521310602702</v>
      </c>
      <c r="BX139" s="14"/>
      <c r="BY139" s="14">
        <v>0.76243479254156599</v>
      </c>
      <c r="BZ139" s="14"/>
      <c r="CA139" s="14">
        <v>0.72359887643939402</v>
      </c>
      <c r="CB139" s="14">
        <v>0.70762913806249805</v>
      </c>
      <c r="CC139" s="14">
        <v>0.69660469178256201</v>
      </c>
      <c r="CD139" s="14">
        <v>0.740788764361753</v>
      </c>
      <c r="CE139" s="14">
        <v>0.88792496919236497</v>
      </c>
    </row>
    <row r="140" spans="2:83" x14ac:dyDescent="0.3">
      <c r="B140" t="s">
        <v>138</v>
      </c>
      <c r="C140" s="14">
        <v>6.2992813283241203E-2</v>
      </c>
      <c r="D140" s="14">
        <v>5.8612379685109899E-2</v>
      </c>
      <c r="E140" s="14">
        <v>6.7393569328709005E-2</v>
      </c>
      <c r="F140" s="14"/>
      <c r="G140" s="14">
        <v>6.1906910538465802E-2</v>
      </c>
      <c r="H140" s="14">
        <v>7.1112936914476801E-2</v>
      </c>
      <c r="I140" s="14">
        <v>8.5196242826749702E-2</v>
      </c>
      <c r="J140" s="14">
        <v>6.9822703183817003E-2</v>
      </c>
      <c r="K140" s="14">
        <v>7.0798139983138594E-2</v>
      </c>
      <c r="L140" s="14">
        <v>2.8298063859363901E-2</v>
      </c>
      <c r="M140" s="14"/>
      <c r="N140" s="14">
        <v>5.93103411905824E-2</v>
      </c>
      <c r="O140" s="14">
        <v>8.1298606814409202E-2</v>
      </c>
      <c r="P140" s="14">
        <v>5.4442030309272901E-2</v>
      </c>
      <c r="Q140" s="14">
        <v>5.2778549992738101E-2</v>
      </c>
      <c r="R140" s="14"/>
      <c r="S140" s="14">
        <v>6.3399153216745399E-2</v>
      </c>
      <c r="T140" s="14">
        <v>7.4784651226554505E-2</v>
      </c>
      <c r="U140" s="14">
        <v>6.6698838764255503E-2</v>
      </c>
      <c r="V140" s="14">
        <v>5.6057963073922801E-2</v>
      </c>
      <c r="W140" s="14">
        <v>5.4444649749125003E-2</v>
      </c>
      <c r="X140" s="14">
        <v>4.54522759638646E-2</v>
      </c>
      <c r="Y140" s="14">
        <v>7.9289674900569401E-2</v>
      </c>
      <c r="Z140" s="14">
        <v>7.1450669314298706E-2</v>
      </c>
      <c r="AA140" s="14">
        <v>7.7312024217400604E-2</v>
      </c>
      <c r="AB140" s="14">
        <v>5.38233705291878E-2</v>
      </c>
      <c r="AC140" s="14">
        <v>6.2123891106844298E-2</v>
      </c>
      <c r="AD140" s="14">
        <v>1.57068305693208E-2</v>
      </c>
      <c r="AE140" s="14"/>
      <c r="AF140" s="14">
        <v>6.0990130688093301E-2</v>
      </c>
      <c r="AG140" s="14">
        <v>6.9413572150197403E-2</v>
      </c>
      <c r="AH140" s="14">
        <v>3.5826549772128999E-2</v>
      </c>
      <c r="AI140" s="14">
        <v>0.10894020643234199</v>
      </c>
      <c r="AJ140" s="14">
        <v>9.1517524418117793E-2</v>
      </c>
      <c r="AK140" s="14"/>
      <c r="AL140" s="14">
        <v>5.7784757153762502E-2</v>
      </c>
      <c r="AM140" s="14">
        <v>6.1449363687001497E-2</v>
      </c>
      <c r="AN140" s="14">
        <v>4.9235941798802203E-2</v>
      </c>
      <c r="AO140" s="14">
        <v>7.4117471352313793E-2</v>
      </c>
      <c r="AP140" s="14">
        <v>7.1305680470554605E-2</v>
      </c>
      <c r="AQ140" s="14"/>
      <c r="AR140" s="14">
        <v>7.3082233941583905E-2</v>
      </c>
      <c r="AS140" s="14">
        <v>5.5595504885476203E-2</v>
      </c>
      <c r="AT140" s="14">
        <v>4.7269694348555498E-2</v>
      </c>
      <c r="AU140" s="14">
        <v>6.5193459595350403E-2</v>
      </c>
      <c r="AV140" s="14">
        <v>7.2454570322266904E-2</v>
      </c>
      <c r="AW140" s="14">
        <v>7.1865232006423405E-2</v>
      </c>
      <c r="AX140" s="14"/>
      <c r="AY140" s="14">
        <v>5.1151148618119001E-2</v>
      </c>
      <c r="AZ140" s="14">
        <v>5.2768056770110601E-2</v>
      </c>
      <c r="BA140" s="14">
        <v>7.0717480942702096E-2</v>
      </c>
      <c r="BB140" s="14">
        <v>7.55315852685116E-2</v>
      </c>
      <c r="BC140" s="14">
        <v>5.2164948614810497E-2</v>
      </c>
      <c r="BD140" s="14"/>
      <c r="BE140" s="14">
        <v>7.7982368142829994E-2</v>
      </c>
      <c r="BF140" s="14">
        <v>8.3393561063549906E-2</v>
      </c>
      <c r="BG140" s="14">
        <v>5.3235397701079601E-2</v>
      </c>
      <c r="BH140" s="14">
        <v>3.2037681662049101E-2</v>
      </c>
      <c r="BI140" s="14">
        <v>7.7158035388584997E-2</v>
      </c>
      <c r="BJ140" s="14">
        <v>6.44227439337203E-2</v>
      </c>
      <c r="BK140" s="14">
        <v>7.7656314170908597E-2</v>
      </c>
      <c r="BL140" s="14">
        <v>5.0958480619215603E-2</v>
      </c>
      <c r="BM140" s="14">
        <v>7.2415195177263497E-2</v>
      </c>
      <c r="BN140" s="14">
        <v>6.5922367172606494E-2</v>
      </c>
      <c r="BO140" s="14">
        <v>5.4745773328865099E-2</v>
      </c>
      <c r="BP140" s="14">
        <v>4.7444943300119599E-2</v>
      </c>
      <c r="BQ140" s="14">
        <v>7.9109322881003002E-2</v>
      </c>
      <c r="BR140" s="14">
        <v>1.7052430302261199E-2</v>
      </c>
      <c r="BS140" s="14">
        <v>7.5129322220169104E-2</v>
      </c>
      <c r="BT140" s="14">
        <v>5.3583593184047699E-2</v>
      </c>
      <c r="BU140" s="14"/>
      <c r="BV140" s="14">
        <v>7.3131882663945394E-2</v>
      </c>
      <c r="BW140" s="14">
        <v>4.4098019062471398E-2</v>
      </c>
      <c r="BX140" s="14"/>
      <c r="BY140" s="14">
        <v>6.4513848099193499E-2</v>
      </c>
      <c r="BZ140" s="14"/>
      <c r="CA140" s="14">
        <v>5.5270340345383299E-2</v>
      </c>
      <c r="CB140" s="14">
        <v>5.5197869719142603E-2</v>
      </c>
      <c r="CC140" s="14">
        <v>7.1572365415685998E-2</v>
      </c>
      <c r="CD140" s="14">
        <v>7.7638480107437097E-2</v>
      </c>
      <c r="CE140" s="14">
        <v>4.9487925577249299E-2</v>
      </c>
    </row>
    <row r="141" spans="2:83" x14ac:dyDescent="0.3">
      <c r="B141" t="s">
        <v>139</v>
      </c>
      <c r="C141" s="14">
        <v>0.647980124619979</v>
      </c>
      <c r="D141" s="14">
        <v>0.71047864760124702</v>
      </c>
      <c r="E141" s="14">
        <v>0.58729276998753599</v>
      </c>
      <c r="F141" s="14"/>
      <c r="G141" s="14">
        <v>0.57847101310099303</v>
      </c>
      <c r="H141" s="14">
        <v>0.64316548456122202</v>
      </c>
      <c r="I141" s="14">
        <v>0.62500593411368799</v>
      </c>
      <c r="J141" s="14">
        <v>0.60941925427450505</v>
      </c>
      <c r="K141" s="14">
        <v>0.638540110849383</v>
      </c>
      <c r="L141" s="14">
        <v>0.75419112294614299</v>
      </c>
      <c r="M141" s="14"/>
      <c r="N141" s="14">
        <v>0.68540415977260505</v>
      </c>
      <c r="O141" s="14">
        <v>0.60828792188291303</v>
      </c>
      <c r="P141" s="14">
        <v>0.69254218977451998</v>
      </c>
      <c r="Q141" s="14">
        <v>0.61211485894400897</v>
      </c>
      <c r="R141" s="14"/>
      <c r="S141" s="14">
        <v>0.66624253148722301</v>
      </c>
      <c r="T141" s="14">
        <v>0.59804465005555596</v>
      </c>
      <c r="U141" s="14">
        <v>0.63601879498321101</v>
      </c>
      <c r="V141" s="14">
        <v>0.63290964931957505</v>
      </c>
      <c r="W141" s="14">
        <v>0.67077982318669904</v>
      </c>
      <c r="X141" s="14">
        <v>0.68662520203941602</v>
      </c>
      <c r="Y141" s="14">
        <v>0.66139385595623701</v>
      </c>
      <c r="Z141" s="14">
        <v>0.63999747392043205</v>
      </c>
      <c r="AA141" s="14">
        <v>0.61302058675363402</v>
      </c>
      <c r="AB141" s="14">
        <v>0.67995907894360796</v>
      </c>
      <c r="AC141" s="14">
        <v>0.65136208892630598</v>
      </c>
      <c r="AD141" s="14">
        <v>0.68851899550488505</v>
      </c>
      <c r="AE141" s="14"/>
      <c r="AF141" s="14">
        <v>0.69091128290874504</v>
      </c>
      <c r="AG141" s="14">
        <v>0.67381692320974695</v>
      </c>
      <c r="AH141" s="14">
        <v>0.67195641111704496</v>
      </c>
      <c r="AI141" s="14">
        <v>0.61430403453675297</v>
      </c>
      <c r="AJ141" s="14">
        <v>0.49230699033644199</v>
      </c>
      <c r="AK141" s="14"/>
      <c r="AL141" s="14">
        <v>0.67852083985709499</v>
      </c>
      <c r="AM141" s="14">
        <v>0.69538780976203995</v>
      </c>
      <c r="AN141" s="14">
        <v>0.69875613154752902</v>
      </c>
      <c r="AO141" s="14">
        <v>0.62040001279413404</v>
      </c>
      <c r="AP141" s="14">
        <v>0.61688990933309296</v>
      </c>
      <c r="AQ141" s="14"/>
      <c r="AR141" s="14">
        <v>0.67603716515770795</v>
      </c>
      <c r="AS141" s="14">
        <v>0.70885716900870899</v>
      </c>
      <c r="AT141" s="14">
        <v>0.71768627933920504</v>
      </c>
      <c r="AU141" s="14">
        <v>0.64244704768578897</v>
      </c>
      <c r="AV141" s="14">
        <v>0.60213704313308103</v>
      </c>
      <c r="AW141" s="14">
        <v>0.57765459900104899</v>
      </c>
      <c r="AX141" s="14"/>
      <c r="AY141" s="14">
        <v>0.649233667777245</v>
      </c>
      <c r="AZ141" s="14">
        <v>0.62714921010843205</v>
      </c>
      <c r="BA141" s="14">
        <v>0.62591806990421495</v>
      </c>
      <c r="BB141" s="14">
        <v>0.690526469914303</v>
      </c>
      <c r="BC141" s="14">
        <v>0.82470858479311404</v>
      </c>
      <c r="BD141" s="14"/>
      <c r="BE141" s="14">
        <v>0.62738216372273903</v>
      </c>
      <c r="BF141" s="14">
        <v>0.48738301643974102</v>
      </c>
      <c r="BG141" s="14">
        <v>0.64151861581762104</v>
      </c>
      <c r="BH141" s="14">
        <v>0.70747292761608604</v>
      </c>
      <c r="BI141" s="14">
        <v>0.59412396686686597</v>
      </c>
      <c r="BJ141" s="14">
        <v>0.63914742973317895</v>
      </c>
      <c r="BK141" s="14">
        <v>0.610085046603148</v>
      </c>
      <c r="BL141" s="14">
        <v>0.69574738784569901</v>
      </c>
      <c r="BM141" s="14">
        <v>0.66262850184727595</v>
      </c>
      <c r="BN141" s="14">
        <v>0.67147993862086197</v>
      </c>
      <c r="BO141" s="14">
        <v>0.67590159400725902</v>
      </c>
      <c r="BP141" s="14">
        <v>0.75527868214618099</v>
      </c>
      <c r="BQ141" s="14">
        <v>0.64492741572450796</v>
      </c>
      <c r="BR141" s="14">
        <v>0.72538794914192894</v>
      </c>
      <c r="BS141" s="14">
        <v>0.70698750846235803</v>
      </c>
      <c r="BT141" s="14">
        <v>0.72560188498052802</v>
      </c>
      <c r="BU141" s="14"/>
      <c r="BV141" s="14">
        <v>0.67369476081169399</v>
      </c>
      <c r="BW141" s="14">
        <v>0.72760719404355501</v>
      </c>
      <c r="BX141" s="14"/>
      <c r="BY141" s="14">
        <v>0.69792094444237296</v>
      </c>
      <c r="BZ141" s="14"/>
      <c r="CA141" s="14">
        <v>0.66832853609401099</v>
      </c>
      <c r="CB141" s="14">
        <v>0.65243126834335596</v>
      </c>
      <c r="CC141" s="14">
        <v>0.625032326366876</v>
      </c>
      <c r="CD141" s="14">
        <v>0.66315028425431599</v>
      </c>
      <c r="CE141" s="14">
        <v>0.83843704361511495</v>
      </c>
    </row>
    <row r="142" spans="2:83"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row>
    <row r="143" spans="2:83" x14ac:dyDescent="0.3">
      <c r="B143" s="6" t="s">
        <v>144</v>
      </c>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row>
    <row r="144" spans="2:83" x14ac:dyDescent="0.3">
      <c r="B144" s="24" t="s">
        <v>114</v>
      </c>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row>
    <row r="145" spans="2:83" x14ac:dyDescent="0.3">
      <c r="B145" t="s">
        <v>132</v>
      </c>
      <c r="C145" s="14">
        <v>5.5296112103097199E-2</v>
      </c>
      <c r="D145" s="14">
        <v>6.5021062929893195E-2</v>
      </c>
      <c r="E145" s="14">
        <v>4.5908683146317797E-2</v>
      </c>
      <c r="F145" s="14"/>
      <c r="G145" s="14">
        <v>7.0148336445425896E-2</v>
      </c>
      <c r="H145" s="14">
        <v>5.8831230185498601E-2</v>
      </c>
      <c r="I145" s="14">
        <v>5.98291705994402E-2</v>
      </c>
      <c r="J145" s="14">
        <v>6.3269455905021102E-2</v>
      </c>
      <c r="K145" s="14">
        <v>5.0413939452571499E-2</v>
      </c>
      <c r="L145" s="14">
        <v>3.5725044893164401E-2</v>
      </c>
      <c r="M145" s="14"/>
      <c r="N145" s="14">
        <v>5.6729169501679597E-2</v>
      </c>
      <c r="O145" s="14">
        <v>4.7716971415731099E-2</v>
      </c>
      <c r="P145" s="14">
        <v>5.9662561717725701E-2</v>
      </c>
      <c r="Q145" s="14">
        <v>5.8989712167196201E-2</v>
      </c>
      <c r="R145" s="14"/>
      <c r="S145" s="14">
        <v>4.0779042881554602E-2</v>
      </c>
      <c r="T145" s="14">
        <v>5.19442696392384E-2</v>
      </c>
      <c r="U145" s="14">
        <v>6.4286973951399096E-2</v>
      </c>
      <c r="V145" s="14">
        <v>5.3020780947866601E-2</v>
      </c>
      <c r="W145" s="14">
        <v>4.0123556898012197E-2</v>
      </c>
      <c r="X145" s="14">
        <v>5.65422047099782E-2</v>
      </c>
      <c r="Y145" s="14">
        <v>6.41344031933863E-2</v>
      </c>
      <c r="Z145" s="14">
        <v>8.06827778485463E-2</v>
      </c>
      <c r="AA145" s="14">
        <v>7.4297160846588106E-2</v>
      </c>
      <c r="AB145" s="14">
        <v>5.50710778074079E-2</v>
      </c>
      <c r="AC145" s="14">
        <v>4.3311088450908898E-2</v>
      </c>
      <c r="AD145" s="14">
        <v>4.5830060435034799E-2</v>
      </c>
      <c r="AE145" s="14"/>
      <c r="AF145" s="14">
        <v>5.8783469403343398E-2</v>
      </c>
      <c r="AG145" s="14">
        <v>6.1156754009509297E-2</v>
      </c>
      <c r="AH145" s="14">
        <v>3.9206695114971102E-2</v>
      </c>
      <c r="AI145" s="14">
        <v>0.19418613841757901</v>
      </c>
      <c r="AJ145" s="14">
        <v>5.7459564829616297E-2</v>
      </c>
      <c r="AK145" s="14"/>
      <c r="AL145" s="14">
        <v>6.2062178574239603E-2</v>
      </c>
      <c r="AM145" s="14">
        <v>5.7838583438856103E-2</v>
      </c>
      <c r="AN145" s="14">
        <v>3.6672896687588802E-2</v>
      </c>
      <c r="AO145" s="14">
        <v>0.118945294776726</v>
      </c>
      <c r="AP145" s="14">
        <v>8.3305040273882903E-3</v>
      </c>
      <c r="AQ145" s="14"/>
      <c r="AR145" s="14">
        <v>6.22803562213309E-2</v>
      </c>
      <c r="AS145" s="14">
        <v>6.8561083658446903E-2</v>
      </c>
      <c r="AT145" s="14">
        <v>2.9129489907631499E-2</v>
      </c>
      <c r="AU145" s="14">
        <v>9.2073658216227997E-2</v>
      </c>
      <c r="AV145" s="14">
        <v>1.97718710521195E-2</v>
      </c>
      <c r="AW145" s="14">
        <v>2.20987912848386E-2</v>
      </c>
      <c r="AX145" s="14"/>
      <c r="AY145" s="14">
        <v>7.2650578854135103E-2</v>
      </c>
      <c r="AZ145" s="14">
        <v>1.95513702210506E-2</v>
      </c>
      <c r="BA145" s="14">
        <v>5.2534405750866701E-2</v>
      </c>
      <c r="BB145" s="14">
        <v>7.7317809159675802E-2</v>
      </c>
      <c r="BC145" s="14">
        <v>9.3459845438533098E-2</v>
      </c>
      <c r="BD145" s="14"/>
      <c r="BE145" s="14">
        <v>0</v>
      </c>
      <c r="BF145" s="14">
        <v>0.118735325804884</v>
      </c>
      <c r="BG145" s="14">
        <v>4.21909168775981E-2</v>
      </c>
      <c r="BH145" s="14">
        <v>5.55638316792866E-2</v>
      </c>
      <c r="BI145" s="14">
        <v>6.19949425455067E-2</v>
      </c>
      <c r="BJ145" s="14">
        <v>6.3604877141600305E-2</v>
      </c>
      <c r="BK145" s="14">
        <v>5.4157194915577703E-2</v>
      </c>
      <c r="BL145" s="14">
        <v>5.9175895935206703E-2</v>
      </c>
      <c r="BM145" s="14">
        <v>7.1052616168030006E-2</v>
      </c>
      <c r="BN145" s="14">
        <v>5.52931080233394E-2</v>
      </c>
      <c r="BO145" s="14">
        <v>2.9786527880712899E-2</v>
      </c>
      <c r="BP145" s="14">
        <v>3.1633665217908301E-2</v>
      </c>
      <c r="BQ145" s="14">
        <v>6.3533053174276502E-2</v>
      </c>
      <c r="BR145" s="14">
        <v>5.7428332934249399E-2</v>
      </c>
      <c r="BS145" s="14">
        <v>6.9644765294425204E-2</v>
      </c>
      <c r="BT145" s="14">
        <v>6.39944538899863E-2</v>
      </c>
      <c r="BU145" s="14"/>
      <c r="BV145" s="14">
        <v>6.5742242893562397E-2</v>
      </c>
      <c r="BW145" s="14">
        <v>4.6099752176164799E-2</v>
      </c>
      <c r="BX145" s="14"/>
      <c r="BY145" s="14">
        <v>8.9574965286213296E-2</v>
      </c>
      <c r="BZ145" s="14"/>
      <c r="CA145" s="14">
        <v>5.0161697484538498E-2</v>
      </c>
      <c r="CB145" s="14">
        <v>3.4013385477532299E-2</v>
      </c>
      <c r="CC145" s="14">
        <v>5.9868766425675998E-2</v>
      </c>
      <c r="CD145" s="14">
        <v>9.1502854215314094E-2</v>
      </c>
      <c r="CE145" s="14">
        <v>0.20133880749577199</v>
      </c>
    </row>
    <row r="146" spans="2:83" x14ac:dyDescent="0.3">
      <c r="B146" t="s">
        <v>133</v>
      </c>
      <c r="C146" s="14">
        <v>0.209425814644317</v>
      </c>
      <c r="D146" s="14">
        <v>0.1979571614574</v>
      </c>
      <c r="E146" s="14">
        <v>0.221034931951444</v>
      </c>
      <c r="F146" s="14"/>
      <c r="G146" s="14">
        <v>0.26517764891594803</v>
      </c>
      <c r="H146" s="14">
        <v>0.25421949301055402</v>
      </c>
      <c r="I146" s="14">
        <v>0.25297293081049399</v>
      </c>
      <c r="J146" s="14">
        <v>0.15915483447394299</v>
      </c>
      <c r="K146" s="14">
        <v>0.16013947652587601</v>
      </c>
      <c r="L146" s="14">
        <v>0.17479503593668799</v>
      </c>
      <c r="M146" s="14"/>
      <c r="N146" s="14">
        <v>0.16483629964880001</v>
      </c>
      <c r="O146" s="14">
        <v>0.20292167139459799</v>
      </c>
      <c r="P146" s="14">
        <v>0.25356814246172998</v>
      </c>
      <c r="Q146" s="14">
        <v>0.22571579445357501</v>
      </c>
      <c r="R146" s="14"/>
      <c r="S146" s="14">
        <v>0.25762673625065902</v>
      </c>
      <c r="T146" s="14">
        <v>0.15436481256296899</v>
      </c>
      <c r="U146" s="14">
        <v>0.15372514700239501</v>
      </c>
      <c r="V146" s="14">
        <v>0.25753722794906397</v>
      </c>
      <c r="W146" s="14">
        <v>0.243549183237004</v>
      </c>
      <c r="X146" s="14">
        <v>0.184576478373397</v>
      </c>
      <c r="Y146" s="14">
        <v>0.18373036276118801</v>
      </c>
      <c r="Z146" s="14">
        <v>0.27104434088198698</v>
      </c>
      <c r="AA146" s="14">
        <v>0.24341235399833</v>
      </c>
      <c r="AB146" s="14">
        <v>0.14426958742617901</v>
      </c>
      <c r="AC146" s="14">
        <v>0.26923646037292898</v>
      </c>
      <c r="AD146" s="14">
        <v>0.179661536314806</v>
      </c>
      <c r="AE146" s="14"/>
      <c r="AF146" s="14">
        <v>0.22602456578743599</v>
      </c>
      <c r="AG146" s="14">
        <v>0.23557673704796001</v>
      </c>
      <c r="AH146" s="14">
        <v>0.148871894640144</v>
      </c>
      <c r="AI146" s="14">
        <v>0.275609217690998</v>
      </c>
      <c r="AJ146" s="14">
        <v>0.17077475077385601</v>
      </c>
      <c r="AK146" s="14"/>
      <c r="AL146" s="14">
        <v>0.21238861124252201</v>
      </c>
      <c r="AM146" s="14">
        <v>0.21621593200116099</v>
      </c>
      <c r="AN146" s="14">
        <v>0.14872244280676</v>
      </c>
      <c r="AO146" s="14">
        <v>0.27802475511024899</v>
      </c>
      <c r="AP146" s="14">
        <v>0.164068920771264</v>
      </c>
      <c r="AQ146" s="14"/>
      <c r="AR146" s="14">
        <v>0.20090761055116699</v>
      </c>
      <c r="AS146" s="14">
        <v>0.19559551348295501</v>
      </c>
      <c r="AT146" s="14">
        <v>0.165848737938735</v>
      </c>
      <c r="AU146" s="14">
        <v>0.31066375232802701</v>
      </c>
      <c r="AV146" s="14">
        <v>0.18973803682854801</v>
      </c>
      <c r="AW146" s="14">
        <v>0.17091937364215801</v>
      </c>
      <c r="AX146" s="14"/>
      <c r="AY146" s="14">
        <v>0.232827261645212</v>
      </c>
      <c r="AZ146" s="14">
        <v>0.21276193580685401</v>
      </c>
      <c r="BA146" s="14">
        <v>0.17761045405824399</v>
      </c>
      <c r="BB146" s="14">
        <v>0.22337212665432199</v>
      </c>
      <c r="BC146" s="14">
        <v>0.237628065107099</v>
      </c>
      <c r="BD146" s="14"/>
      <c r="BE146" s="14">
        <v>0.35522274593957698</v>
      </c>
      <c r="BF146" s="14">
        <v>0.25771001772736202</v>
      </c>
      <c r="BG146" s="14">
        <v>0.18694584288889399</v>
      </c>
      <c r="BH146" s="14">
        <v>0.21056496016651499</v>
      </c>
      <c r="BI146" s="14">
        <v>0.25488692093599802</v>
      </c>
      <c r="BJ146" s="14">
        <v>0.214735825453235</v>
      </c>
      <c r="BK146" s="14">
        <v>0.22168836724497201</v>
      </c>
      <c r="BL146" s="14">
        <v>0.20130024155916501</v>
      </c>
      <c r="BM146" s="14">
        <v>0.212304341477695</v>
      </c>
      <c r="BN146" s="14">
        <v>0.22238702433013299</v>
      </c>
      <c r="BO146" s="14">
        <v>0.18555510133638101</v>
      </c>
      <c r="BP146" s="14">
        <v>0.22865505489242799</v>
      </c>
      <c r="BQ146" s="14">
        <v>0.16533368630197401</v>
      </c>
      <c r="BR146" s="14">
        <v>0.20767528970764301</v>
      </c>
      <c r="BS146" s="14">
        <v>0.24007579357419201</v>
      </c>
      <c r="BT146" s="14">
        <v>0.18936532779097801</v>
      </c>
      <c r="BU146" s="14"/>
      <c r="BV146" s="14">
        <v>0.19684281190554501</v>
      </c>
      <c r="BW146" s="14">
        <v>0.24498966512283099</v>
      </c>
      <c r="BX146" s="14"/>
      <c r="BY146" s="14">
        <v>0.333226625057777</v>
      </c>
      <c r="BZ146" s="14"/>
      <c r="CA146" s="14">
        <v>0.214591416886695</v>
      </c>
      <c r="CB146" s="14">
        <v>0.17030004402274701</v>
      </c>
      <c r="CC146" s="14">
        <v>0.20537730409139901</v>
      </c>
      <c r="CD146" s="14">
        <v>0.31199411507496999</v>
      </c>
      <c r="CE146" s="14">
        <v>0.27972808388758202</v>
      </c>
    </row>
    <row r="147" spans="2:83" x14ac:dyDescent="0.3">
      <c r="B147" t="s">
        <v>134</v>
      </c>
      <c r="C147" s="14">
        <v>0.31127236810662101</v>
      </c>
      <c r="D147" s="14">
        <v>0.30573848587949798</v>
      </c>
      <c r="E147" s="14">
        <v>0.317286223805059</v>
      </c>
      <c r="F147" s="14"/>
      <c r="G147" s="14">
        <v>0.26833778795011798</v>
      </c>
      <c r="H147" s="14">
        <v>0.28533824137353903</v>
      </c>
      <c r="I147" s="14">
        <v>0.27852463066904798</v>
      </c>
      <c r="J147" s="14">
        <v>0.28762711812300301</v>
      </c>
      <c r="K147" s="14">
        <v>0.33431120231654099</v>
      </c>
      <c r="L147" s="14">
        <v>0.39104592385331099</v>
      </c>
      <c r="M147" s="14"/>
      <c r="N147" s="14">
        <v>0.27586315212993801</v>
      </c>
      <c r="O147" s="14">
        <v>0.30717212310068998</v>
      </c>
      <c r="P147" s="14">
        <v>0.33513637067294</v>
      </c>
      <c r="Q147" s="14">
        <v>0.33357213940629699</v>
      </c>
      <c r="R147" s="14"/>
      <c r="S147" s="14">
        <v>0.25460877548279598</v>
      </c>
      <c r="T147" s="14">
        <v>0.34290802258463698</v>
      </c>
      <c r="U147" s="14">
        <v>0.34254140984281101</v>
      </c>
      <c r="V147" s="14">
        <v>0.32915268266486603</v>
      </c>
      <c r="W147" s="14">
        <v>0.32911767454855101</v>
      </c>
      <c r="X147" s="14">
        <v>0.34247552999425401</v>
      </c>
      <c r="Y147" s="14">
        <v>0.30059453653000001</v>
      </c>
      <c r="Z147" s="14">
        <v>0.29261725890099599</v>
      </c>
      <c r="AA147" s="14">
        <v>0.275182865281203</v>
      </c>
      <c r="AB147" s="14">
        <v>0.31680187767497398</v>
      </c>
      <c r="AC147" s="14">
        <v>0.30275739255933998</v>
      </c>
      <c r="AD147" s="14">
        <v>0.34937476623451402</v>
      </c>
      <c r="AE147" s="14"/>
      <c r="AF147" s="14">
        <v>0.35951013319728398</v>
      </c>
      <c r="AG147" s="14">
        <v>0.25542133898477298</v>
      </c>
      <c r="AH147" s="14">
        <v>0.251087108597838</v>
      </c>
      <c r="AI147" s="14">
        <v>0.39232152994736003</v>
      </c>
      <c r="AJ147" s="14">
        <v>0.331129980270647</v>
      </c>
      <c r="AK147" s="14"/>
      <c r="AL147" s="14">
        <v>0.35652380696933</v>
      </c>
      <c r="AM147" s="14">
        <v>0.27351985134583501</v>
      </c>
      <c r="AN147" s="14">
        <v>0.30977143220320902</v>
      </c>
      <c r="AO147" s="14">
        <v>0.34704491293519601</v>
      </c>
      <c r="AP147" s="14">
        <v>0.32970467783113999</v>
      </c>
      <c r="AQ147" s="14"/>
      <c r="AR147" s="14">
        <v>0.24912631951707001</v>
      </c>
      <c r="AS147" s="14">
        <v>0.351214571605106</v>
      </c>
      <c r="AT147" s="14">
        <v>0.30667516040993698</v>
      </c>
      <c r="AU147" s="14">
        <v>0.34130229777416898</v>
      </c>
      <c r="AV147" s="14">
        <v>0.31008986173834402</v>
      </c>
      <c r="AW147" s="14">
        <v>0.34135904275079498</v>
      </c>
      <c r="AX147" s="14"/>
      <c r="AY147" s="14">
        <v>0.36402886140268598</v>
      </c>
      <c r="AZ147" s="14">
        <v>0.32738268868426701</v>
      </c>
      <c r="BA147" s="14">
        <v>0.28757039060416401</v>
      </c>
      <c r="BB147" s="14">
        <v>0.224086548626167</v>
      </c>
      <c r="BC147" s="14">
        <v>0.25708172522981299</v>
      </c>
      <c r="BD147" s="14"/>
      <c r="BE147" s="14">
        <v>0.27692491226952098</v>
      </c>
      <c r="BF147" s="14">
        <v>0.22879089671953501</v>
      </c>
      <c r="BG147" s="14">
        <v>0.358573518608165</v>
      </c>
      <c r="BH147" s="14">
        <v>0.363321168820262</v>
      </c>
      <c r="BI147" s="14">
        <v>0.35490766924667799</v>
      </c>
      <c r="BJ147" s="14">
        <v>0.32040590073817798</v>
      </c>
      <c r="BK147" s="14">
        <v>0.35964964449299802</v>
      </c>
      <c r="BL147" s="14">
        <v>0.32653167407684303</v>
      </c>
      <c r="BM147" s="14">
        <v>0.25582798903611798</v>
      </c>
      <c r="BN147" s="14">
        <v>0.25595537974582699</v>
      </c>
      <c r="BO147" s="14">
        <v>0.27033032851391697</v>
      </c>
      <c r="BP147" s="14">
        <v>0.30124354809333498</v>
      </c>
      <c r="BQ147" s="14">
        <v>0.25964212477746701</v>
      </c>
      <c r="BR147" s="14">
        <v>0.26772211908070298</v>
      </c>
      <c r="BS147" s="14">
        <v>0.257620036099727</v>
      </c>
      <c r="BT147" s="14">
        <v>0.23555846327803601</v>
      </c>
      <c r="BU147" s="14"/>
      <c r="BV147" s="14">
        <v>0.24571110516428399</v>
      </c>
      <c r="BW147" s="14">
        <v>0.31482251385590199</v>
      </c>
      <c r="BX147" s="14"/>
      <c r="BY147" s="14">
        <v>0.27183735664293301</v>
      </c>
      <c r="BZ147" s="14"/>
      <c r="CA147" s="14">
        <v>0.347931117867677</v>
      </c>
      <c r="CB147" s="14">
        <v>0.349147258655987</v>
      </c>
      <c r="CC147" s="14">
        <v>0.28203294549881502</v>
      </c>
      <c r="CD147" s="14">
        <v>0.22813943125333</v>
      </c>
      <c r="CE147" s="14">
        <v>0.223937216730203</v>
      </c>
    </row>
    <row r="148" spans="2:83" x14ac:dyDescent="0.3">
      <c r="B148" t="s">
        <v>135</v>
      </c>
      <c r="C148" s="14">
        <v>0.25714663160431001</v>
      </c>
      <c r="D148" s="14">
        <v>0.29444046170087901</v>
      </c>
      <c r="E148" s="14">
        <v>0.22123557011479</v>
      </c>
      <c r="F148" s="14"/>
      <c r="G148" s="14">
        <v>0.24374985517436601</v>
      </c>
      <c r="H148" s="14">
        <v>0.259109019198762</v>
      </c>
      <c r="I148" s="14">
        <v>0.23239753616258901</v>
      </c>
      <c r="J148" s="14">
        <v>0.30121297214723702</v>
      </c>
      <c r="K148" s="14">
        <v>0.25861591950691498</v>
      </c>
      <c r="L148" s="14">
        <v>0.247661475121496</v>
      </c>
      <c r="M148" s="14"/>
      <c r="N148" s="14">
        <v>0.32347271557457802</v>
      </c>
      <c r="O148" s="14">
        <v>0.30047634217650099</v>
      </c>
      <c r="P148" s="14">
        <v>0.19813787582638601</v>
      </c>
      <c r="Q148" s="14">
        <v>0.19249921397660399</v>
      </c>
      <c r="R148" s="14"/>
      <c r="S148" s="14">
        <v>0.27905150945058399</v>
      </c>
      <c r="T148" s="14">
        <v>0.23299345237500901</v>
      </c>
      <c r="U148" s="14">
        <v>0.32621958755415498</v>
      </c>
      <c r="V148" s="14">
        <v>0.22421350552268701</v>
      </c>
      <c r="W148" s="14">
        <v>0.25903638441083698</v>
      </c>
      <c r="X148" s="14">
        <v>0.27645964860422301</v>
      </c>
      <c r="Y148" s="14">
        <v>0.24950823402108599</v>
      </c>
      <c r="Z148" s="14">
        <v>0.21726533962032499</v>
      </c>
      <c r="AA148" s="14">
        <v>0.24692995198273099</v>
      </c>
      <c r="AB148" s="14">
        <v>0.27441213421458299</v>
      </c>
      <c r="AC148" s="14">
        <v>0.22090519417877599</v>
      </c>
      <c r="AD148" s="14">
        <v>0.232418980441985</v>
      </c>
      <c r="AE148" s="14"/>
      <c r="AF148" s="14">
        <v>0.24085959307903701</v>
      </c>
      <c r="AG148" s="14">
        <v>0.28618721380207002</v>
      </c>
      <c r="AH148" s="14">
        <v>0.37150927770584302</v>
      </c>
      <c r="AI148" s="14">
        <v>8.1980703113661096E-2</v>
      </c>
      <c r="AJ148" s="14">
        <v>0.154808168869286</v>
      </c>
      <c r="AK148" s="14"/>
      <c r="AL148" s="14">
        <v>0.25308760806866198</v>
      </c>
      <c r="AM148" s="14">
        <v>0.30531494458430702</v>
      </c>
      <c r="AN148" s="14">
        <v>0.31914676056001301</v>
      </c>
      <c r="AO148" s="14">
        <v>0.12889169593288199</v>
      </c>
      <c r="AP148" s="14">
        <v>0.27134497483856401</v>
      </c>
      <c r="AQ148" s="14"/>
      <c r="AR148" s="14">
        <v>0.32824748510514801</v>
      </c>
      <c r="AS148" s="14">
        <v>0.26766791415489</v>
      </c>
      <c r="AT148" s="14">
        <v>0.35122697287743199</v>
      </c>
      <c r="AU148" s="14">
        <v>0.14860525344936401</v>
      </c>
      <c r="AV148" s="14">
        <v>0.28792177821095799</v>
      </c>
      <c r="AW148" s="14">
        <v>0.178151309944307</v>
      </c>
      <c r="AX148" s="14"/>
      <c r="AY148" s="14">
        <v>0.17263211581311599</v>
      </c>
      <c r="AZ148" s="14">
        <v>0.240245191702702</v>
      </c>
      <c r="BA148" s="14">
        <v>0.325780240665001</v>
      </c>
      <c r="BB148" s="14">
        <v>0.31837925153595698</v>
      </c>
      <c r="BC148" s="14">
        <v>0.220934342499265</v>
      </c>
      <c r="BD148" s="14"/>
      <c r="BE148" s="14">
        <v>0.13465171515272401</v>
      </c>
      <c r="BF148" s="14">
        <v>0.136281951866604</v>
      </c>
      <c r="BG148" s="14">
        <v>0.24455154831765699</v>
      </c>
      <c r="BH148" s="14">
        <v>0.18616936036075701</v>
      </c>
      <c r="BI148" s="14">
        <v>0.17671831162868401</v>
      </c>
      <c r="BJ148" s="14">
        <v>0.22264721634571599</v>
      </c>
      <c r="BK148" s="14">
        <v>0.25410548820885198</v>
      </c>
      <c r="BL148" s="14">
        <v>0.24709405205358401</v>
      </c>
      <c r="BM148" s="14">
        <v>0.301316028463606</v>
      </c>
      <c r="BN148" s="14">
        <v>0.31273856973502101</v>
      </c>
      <c r="BO148" s="14">
        <v>0.31588028466004098</v>
      </c>
      <c r="BP148" s="14">
        <v>0.27604318590139898</v>
      </c>
      <c r="BQ148" s="14">
        <v>0.354832952567606</v>
      </c>
      <c r="BR148" s="14">
        <v>0.34421421888736797</v>
      </c>
      <c r="BS148" s="14">
        <v>0.223758196207379</v>
      </c>
      <c r="BT148" s="14">
        <v>0.36670872622803202</v>
      </c>
      <c r="BU148" s="14"/>
      <c r="BV148" s="14">
        <v>0.32861418952531402</v>
      </c>
      <c r="BW148" s="14">
        <v>0.270709973750482</v>
      </c>
      <c r="BX148" s="14"/>
      <c r="BY148" s="14">
        <v>0.20116265469094</v>
      </c>
      <c r="BZ148" s="14"/>
      <c r="CA148" s="14">
        <v>0.213227210023759</v>
      </c>
      <c r="CB148" s="14">
        <v>0.299839291420682</v>
      </c>
      <c r="CC148" s="14">
        <v>0.29186733280909199</v>
      </c>
      <c r="CD148" s="14">
        <v>0.21761043957090501</v>
      </c>
      <c r="CE148" s="14">
        <v>0.20820139686352299</v>
      </c>
    </row>
    <row r="149" spans="2:83" x14ac:dyDescent="0.3">
      <c r="B149" t="s">
        <v>136</v>
      </c>
      <c r="C149" s="14">
        <v>5.4013343643876999E-2</v>
      </c>
      <c r="D149" s="14">
        <v>6.6174816861009206E-2</v>
      </c>
      <c r="E149" s="14">
        <v>4.2244276028201001E-2</v>
      </c>
      <c r="F149" s="14"/>
      <c r="G149" s="14">
        <v>6.2996718384431799E-2</v>
      </c>
      <c r="H149" s="14">
        <v>7.7064920754129698E-2</v>
      </c>
      <c r="I149" s="14">
        <v>4.0797982035191901E-2</v>
      </c>
      <c r="J149" s="14">
        <v>5.8960369672184099E-2</v>
      </c>
      <c r="K149" s="14">
        <v>5.7220738770030199E-2</v>
      </c>
      <c r="L149" s="14">
        <v>3.38127511679924E-2</v>
      </c>
      <c r="M149" s="14"/>
      <c r="N149" s="14">
        <v>8.2320338241422097E-2</v>
      </c>
      <c r="O149" s="14">
        <v>5.9052397876387101E-2</v>
      </c>
      <c r="P149" s="14">
        <v>3.0700941016444501E-2</v>
      </c>
      <c r="Q149" s="14">
        <v>3.7928568475965797E-2</v>
      </c>
      <c r="R149" s="14"/>
      <c r="S149" s="14">
        <v>9.0702513140977506E-2</v>
      </c>
      <c r="T149" s="14">
        <v>5.3188623131480497E-2</v>
      </c>
      <c r="U149" s="14">
        <v>1.86581125656833E-2</v>
      </c>
      <c r="V149" s="14">
        <v>5.0474197678143901E-2</v>
      </c>
      <c r="W149" s="14">
        <v>3.2902548283433898E-2</v>
      </c>
      <c r="X149" s="14">
        <v>2.9616215533121298E-2</v>
      </c>
      <c r="Y149" s="14">
        <v>4.2153215883882503E-2</v>
      </c>
      <c r="Z149" s="14">
        <v>5.4748136208252002E-2</v>
      </c>
      <c r="AA149" s="14">
        <v>5.3329199194716001E-2</v>
      </c>
      <c r="AB149" s="14">
        <v>7.77950639629887E-2</v>
      </c>
      <c r="AC149" s="14">
        <v>6.8956898152284798E-2</v>
      </c>
      <c r="AD149" s="14">
        <v>4.9968125315479998E-2</v>
      </c>
      <c r="AE149" s="14"/>
      <c r="AF149" s="14">
        <v>4.1271476716440603E-2</v>
      </c>
      <c r="AG149" s="14">
        <v>7.8752569457027202E-2</v>
      </c>
      <c r="AH149" s="14">
        <v>6.9593793377790897E-2</v>
      </c>
      <c r="AI149" s="14">
        <v>0</v>
      </c>
      <c r="AJ149" s="14">
        <v>4.0736385095408403E-2</v>
      </c>
      <c r="AK149" s="14"/>
      <c r="AL149" s="14">
        <v>4.8079940390174797E-2</v>
      </c>
      <c r="AM149" s="14">
        <v>7.5750129449662806E-2</v>
      </c>
      <c r="AN149" s="14">
        <v>4.5394150029623201E-2</v>
      </c>
      <c r="AO149" s="14">
        <v>2.2970080475830899E-2</v>
      </c>
      <c r="AP149" s="14">
        <v>8.7784310062274495E-2</v>
      </c>
      <c r="AQ149" s="14"/>
      <c r="AR149" s="14">
        <v>9.3137215603618095E-2</v>
      </c>
      <c r="AS149" s="14">
        <v>4.4702647572962703E-2</v>
      </c>
      <c r="AT149" s="14">
        <v>5.9135773439033701E-2</v>
      </c>
      <c r="AU149" s="14">
        <v>2.68041567226978E-2</v>
      </c>
      <c r="AV149" s="14">
        <v>7.5953171921246398E-2</v>
      </c>
      <c r="AW149" s="14">
        <v>3.3080324403106702E-2</v>
      </c>
      <c r="AX149" s="14"/>
      <c r="AY149" s="14">
        <v>3.4682426666957297E-2</v>
      </c>
      <c r="AZ149" s="14">
        <v>4.7774307119966997E-2</v>
      </c>
      <c r="BA149" s="14">
        <v>6.8220216380902796E-2</v>
      </c>
      <c r="BB149" s="14">
        <v>7.9065480415764694E-2</v>
      </c>
      <c r="BC149" s="14">
        <v>0.14686309870245501</v>
      </c>
      <c r="BD149" s="14"/>
      <c r="BE149" s="14">
        <v>0</v>
      </c>
      <c r="BF149" s="14">
        <v>6.4576278803430601E-2</v>
      </c>
      <c r="BG149" s="14">
        <v>4.1825137655689001E-2</v>
      </c>
      <c r="BH149" s="14">
        <v>6.4672186164900697E-2</v>
      </c>
      <c r="BI149" s="14">
        <v>4.9395266902961601E-2</v>
      </c>
      <c r="BJ149" s="14">
        <v>6.5884415947939395E-2</v>
      </c>
      <c r="BK149" s="14">
        <v>2.2869820674916701E-2</v>
      </c>
      <c r="BL149" s="14">
        <v>4.9822483813139001E-2</v>
      </c>
      <c r="BM149" s="14">
        <v>5.0276030048954902E-2</v>
      </c>
      <c r="BN149" s="14">
        <v>6.0992350114686102E-2</v>
      </c>
      <c r="BO149" s="14">
        <v>4.16196101868231E-2</v>
      </c>
      <c r="BP149" s="14">
        <v>7.41331288076649E-2</v>
      </c>
      <c r="BQ149" s="14">
        <v>6.9029948182939893E-2</v>
      </c>
      <c r="BR149" s="14">
        <v>5.3571166777906402E-2</v>
      </c>
      <c r="BS149" s="14">
        <v>8.0647168146250697E-2</v>
      </c>
      <c r="BT149" s="14">
        <v>0.108833610730599</v>
      </c>
      <c r="BU149" s="14"/>
      <c r="BV149" s="14">
        <v>9.5458293723745702E-2</v>
      </c>
      <c r="BW149" s="14">
        <v>4.6478775308373202E-2</v>
      </c>
      <c r="BX149" s="14"/>
      <c r="BY149" s="14">
        <v>6.6417854750109903E-2</v>
      </c>
      <c r="BZ149" s="14"/>
      <c r="CA149" s="14">
        <v>3.8882914425411703E-2</v>
      </c>
      <c r="CB149" s="14">
        <v>5.3810166156268699E-2</v>
      </c>
      <c r="CC149" s="14">
        <v>5.7937180708178201E-2</v>
      </c>
      <c r="CD149" s="14">
        <v>0.10488485012177701</v>
      </c>
      <c r="CE149" s="14">
        <v>8.6794495022919194E-2</v>
      </c>
    </row>
    <row r="150" spans="2:83" x14ac:dyDescent="0.3">
      <c r="B150" t="s">
        <v>53</v>
      </c>
      <c r="C150" s="14">
        <v>0.112845729897778</v>
      </c>
      <c r="D150" s="14">
        <v>7.0668011171320599E-2</v>
      </c>
      <c r="E150" s="14">
        <v>0.15229031495418799</v>
      </c>
      <c r="F150" s="14"/>
      <c r="G150" s="14">
        <v>8.9589653129710706E-2</v>
      </c>
      <c r="H150" s="14">
        <v>6.5437095477516805E-2</v>
      </c>
      <c r="I150" s="14">
        <v>0.13547774972323701</v>
      </c>
      <c r="J150" s="14">
        <v>0.12977524967861201</v>
      </c>
      <c r="K150" s="14">
        <v>0.13929872342806601</v>
      </c>
      <c r="L150" s="14">
        <v>0.116959769027348</v>
      </c>
      <c r="M150" s="14"/>
      <c r="N150" s="14">
        <v>9.6778324903581098E-2</v>
      </c>
      <c r="O150" s="14">
        <v>8.2660494036092005E-2</v>
      </c>
      <c r="P150" s="14">
        <v>0.122794108304773</v>
      </c>
      <c r="Q150" s="14">
        <v>0.15129457152036299</v>
      </c>
      <c r="R150" s="14"/>
      <c r="S150" s="14">
        <v>7.7231422793428997E-2</v>
      </c>
      <c r="T150" s="14">
        <v>0.16460081970666501</v>
      </c>
      <c r="U150" s="14">
        <v>9.4568769083556797E-2</v>
      </c>
      <c r="V150" s="14">
        <v>8.5601605237372994E-2</v>
      </c>
      <c r="W150" s="14">
        <v>9.5270652622161806E-2</v>
      </c>
      <c r="X150" s="14">
        <v>0.110329922785026</v>
      </c>
      <c r="Y150" s="14">
        <v>0.15987924761045699</v>
      </c>
      <c r="Z150" s="14">
        <v>8.3642146539893394E-2</v>
      </c>
      <c r="AA150" s="14">
        <v>0.106848468696432</v>
      </c>
      <c r="AB150" s="14">
        <v>0.131650258913868</v>
      </c>
      <c r="AC150" s="14">
        <v>9.48329662857616E-2</v>
      </c>
      <c r="AD150" s="14">
        <v>0.14274653125817999</v>
      </c>
      <c r="AE150" s="14"/>
      <c r="AF150" s="14">
        <v>7.3550761816459295E-2</v>
      </c>
      <c r="AG150" s="14">
        <v>8.2905386698660599E-2</v>
      </c>
      <c r="AH150" s="14">
        <v>0.11973123056341201</v>
      </c>
      <c r="AI150" s="14">
        <v>5.5902410830401802E-2</v>
      </c>
      <c r="AJ150" s="14">
        <v>0.24509115016118699</v>
      </c>
      <c r="AK150" s="14"/>
      <c r="AL150" s="14">
        <v>6.7857854755072097E-2</v>
      </c>
      <c r="AM150" s="14">
        <v>7.1360559180178404E-2</v>
      </c>
      <c r="AN150" s="14">
        <v>0.14029231771280601</v>
      </c>
      <c r="AO150" s="14">
        <v>0.104123260769116</v>
      </c>
      <c r="AP150" s="14">
        <v>0.13876661246937</v>
      </c>
      <c r="AQ150" s="14"/>
      <c r="AR150" s="14">
        <v>6.6301013001666506E-2</v>
      </c>
      <c r="AS150" s="14">
        <v>7.2258269525639102E-2</v>
      </c>
      <c r="AT150" s="14">
        <v>8.7983865427230107E-2</v>
      </c>
      <c r="AU150" s="14">
        <v>8.0550881509515004E-2</v>
      </c>
      <c r="AV150" s="14">
        <v>0.116525280248784</v>
      </c>
      <c r="AW150" s="14">
        <v>0.254391157974795</v>
      </c>
      <c r="AX150" s="14"/>
      <c r="AY150" s="14">
        <v>0.123178755617893</v>
      </c>
      <c r="AZ150" s="14">
        <v>0.15228450646515901</v>
      </c>
      <c r="BA150" s="14">
        <v>8.8284292540821999E-2</v>
      </c>
      <c r="BB150" s="14">
        <v>7.7778783608113605E-2</v>
      </c>
      <c r="BC150" s="14">
        <v>4.4032923022835797E-2</v>
      </c>
      <c r="BD150" s="14"/>
      <c r="BE150" s="14">
        <v>0.233200626638178</v>
      </c>
      <c r="BF150" s="14">
        <v>0.19390552907818401</v>
      </c>
      <c r="BG150" s="14">
        <v>0.12591303565199699</v>
      </c>
      <c r="BH150" s="14">
        <v>0.119708492808279</v>
      </c>
      <c r="BI150" s="14">
        <v>0.102096888740171</v>
      </c>
      <c r="BJ150" s="14">
        <v>0.11272176437333099</v>
      </c>
      <c r="BK150" s="14">
        <v>8.7529484462683105E-2</v>
      </c>
      <c r="BL150" s="14">
        <v>0.116075652562061</v>
      </c>
      <c r="BM150" s="14">
        <v>0.109222994805596</v>
      </c>
      <c r="BN150" s="14">
        <v>9.2633568050993903E-2</v>
      </c>
      <c r="BO150" s="14">
        <v>0.156828147422124</v>
      </c>
      <c r="BP150" s="14">
        <v>8.8291417087264401E-2</v>
      </c>
      <c r="BQ150" s="14">
        <v>8.7628234995737103E-2</v>
      </c>
      <c r="BR150" s="14">
        <v>6.9388872612130198E-2</v>
      </c>
      <c r="BS150" s="14">
        <v>0.12825404067802501</v>
      </c>
      <c r="BT150" s="14">
        <v>3.5539418082367803E-2</v>
      </c>
      <c r="BU150" s="14"/>
      <c r="BV150" s="14">
        <v>6.7631356787549196E-2</v>
      </c>
      <c r="BW150" s="14">
        <v>7.6899319786245895E-2</v>
      </c>
      <c r="BX150" s="14"/>
      <c r="BY150" s="14">
        <v>3.7780543572027099E-2</v>
      </c>
      <c r="BZ150" s="14"/>
      <c r="CA150" s="14">
        <v>0.135205643311919</v>
      </c>
      <c r="CB150" s="14">
        <v>9.2889854266783006E-2</v>
      </c>
      <c r="CC150" s="14">
        <v>0.10291647046683999</v>
      </c>
      <c r="CD150" s="14">
        <v>4.5868309763704103E-2</v>
      </c>
      <c r="CE150" s="14">
        <v>0</v>
      </c>
    </row>
    <row r="151" spans="2:83" x14ac:dyDescent="0.3">
      <c r="B151" t="s">
        <v>137</v>
      </c>
      <c r="C151" s="14">
        <v>0.26472192674741502</v>
      </c>
      <c r="D151" s="14">
        <v>0.26297822438729301</v>
      </c>
      <c r="E151" s="14">
        <v>0.26694361509776199</v>
      </c>
      <c r="F151" s="14"/>
      <c r="G151" s="14">
        <v>0.33532598536137298</v>
      </c>
      <c r="H151" s="14">
        <v>0.31305072319605298</v>
      </c>
      <c r="I151" s="14">
        <v>0.31280210140993397</v>
      </c>
      <c r="J151" s="14">
        <v>0.222424290378964</v>
      </c>
      <c r="K151" s="14">
        <v>0.21055341597844801</v>
      </c>
      <c r="L151" s="14">
        <v>0.21052008082985299</v>
      </c>
      <c r="M151" s="14"/>
      <c r="N151" s="14">
        <v>0.22156546915048</v>
      </c>
      <c r="O151" s="14">
        <v>0.25063864281032899</v>
      </c>
      <c r="P151" s="14">
        <v>0.31323070417945598</v>
      </c>
      <c r="Q151" s="14">
        <v>0.28470550662077099</v>
      </c>
      <c r="R151" s="14"/>
      <c r="S151" s="14">
        <v>0.298405779132213</v>
      </c>
      <c r="T151" s="14">
        <v>0.20630908220220801</v>
      </c>
      <c r="U151" s="14">
        <v>0.21801212095379399</v>
      </c>
      <c r="V151" s="14">
        <v>0.31055800889693103</v>
      </c>
      <c r="W151" s="14">
        <v>0.28367274013501598</v>
      </c>
      <c r="X151" s="14">
        <v>0.241118683083375</v>
      </c>
      <c r="Y151" s="14">
        <v>0.24786476595457399</v>
      </c>
      <c r="Z151" s="14">
        <v>0.35172711873053403</v>
      </c>
      <c r="AA151" s="14">
        <v>0.317709514844918</v>
      </c>
      <c r="AB151" s="14">
        <v>0.19934066523358701</v>
      </c>
      <c r="AC151" s="14">
        <v>0.31254754882383801</v>
      </c>
      <c r="AD151" s="14">
        <v>0.22549159674984101</v>
      </c>
      <c r="AE151" s="14"/>
      <c r="AF151" s="14">
        <v>0.28480803519077902</v>
      </c>
      <c r="AG151" s="14">
        <v>0.29673349105746899</v>
      </c>
      <c r="AH151" s="14">
        <v>0.18807858975511499</v>
      </c>
      <c r="AI151" s="14">
        <v>0.46979535610857798</v>
      </c>
      <c r="AJ151" s="14">
        <v>0.22823431560347199</v>
      </c>
      <c r="AK151" s="14"/>
      <c r="AL151" s="14">
        <v>0.27445078981676202</v>
      </c>
      <c r="AM151" s="14">
        <v>0.27405451544001702</v>
      </c>
      <c r="AN151" s="14">
        <v>0.185395339494349</v>
      </c>
      <c r="AO151" s="14">
        <v>0.39697004988697498</v>
      </c>
      <c r="AP151" s="14">
        <v>0.172399424798652</v>
      </c>
      <c r="AQ151" s="14"/>
      <c r="AR151" s="14">
        <v>0.26318796677249801</v>
      </c>
      <c r="AS151" s="14">
        <v>0.26415659714140199</v>
      </c>
      <c r="AT151" s="14">
        <v>0.19497822784636701</v>
      </c>
      <c r="AU151" s="14">
        <v>0.40273741054425499</v>
      </c>
      <c r="AV151" s="14">
        <v>0.20950990788066801</v>
      </c>
      <c r="AW151" s="14">
        <v>0.193018164926997</v>
      </c>
      <c r="AX151" s="14"/>
      <c r="AY151" s="14">
        <v>0.30547784049934701</v>
      </c>
      <c r="AZ151" s="14">
        <v>0.23231330602790401</v>
      </c>
      <c r="BA151" s="14">
        <v>0.23014485980911101</v>
      </c>
      <c r="BB151" s="14">
        <v>0.300689935813998</v>
      </c>
      <c r="BC151" s="14">
        <v>0.33108791054563202</v>
      </c>
      <c r="BD151" s="14"/>
      <c r="BE151" s="14">
        <v>0.35522274593957698</v>
      </c>
      <c r="BF151" s="14">
        <v>0.37644534353224601</v>
      </c>
      <c r="BG151" s="14">
        <v>0.229136759766493</v>
      </c>
      <c r="BH151" s="14">
        <v>0.26612879184580102</v>
      </c>
      <c r="BI151" s="14">
        <v>0.31688186348150499</v>
      </c>
      <c r="BJ151" s="14">
        <v>0.27834070259483501</v>
      </c>
      <c r="BK151" s="14">
        <v>0.27584556216055001</v>
      </c>
      <c r="BL151" s="14">
        <v>0.26047613749437198</v>
      </c>
      <c r="BM151" s="14">
        <v>0.28335695764572499</v>
      </c>
      <c r="BN151" s="14">
        <v>0.277680132353472</v>
      </c>
      <c r="BO151" s="14">
        <v>0.21534162921709399</v>
      </c>
      <c r="BP151" s="14">
        <v>0.26028872011033599</v>
      </c>
      <c r="BQ151" s="14">
        <v>0.22886673947625</v>
      </c>
      <c r="BR151" s="14">
        <v>0.26510362264189302</v>
      </c>
      <c r="BS151" s="14">
        <v>0.30972055886861699</v>
      </c>
      <c r="BT151" s="14">
        <v>0.25335978168096401</v>
      </c>
      <c r="BU151" s="14"/>
      <c r="BV151" s="14">
        <v>0.26258505479910699</v>
      </c>
      <c r="BW151" s="14">
        <v>0.29108941729899601</v>
      </c>
      <c r="BX151" s="14"/>
      <c r="BY151" s="14">
        <v>0.42280159034399001</v>
      </c>
      <c r="BZ151" s="14"/>
      <c r="CA151" s="14">
        <v>0.264753114371234</v>
      </c>
      <c r="CB151" s="14">
        <v>0.204313429500279</v>
      </c>
      <c r="CC151" s="14">
        <v>0.26524607051707499</v>
      </c>
      <c r="CD151" s="14">
        <v>0.403496969290284</v>
      </c>
      <c r="CE151" s="14">
        <v>0.48106689138335401</v>
      </c>
    </row>
    <row r="152" spans="2:83" x14ac:dyDescent="0.3">
      <c r="B152" t="s">
        <v>138</v>
      </c>
      <c r="C152" s="14">
        <v>0.311159975248187</v>
      </c>
      <c r="D152" s="14">
        <v>0.36061527856188802</v>
      </c>
      <c r="E152" s="14">
        <v>0.26347984614299103</v>
      </c>
      <c r="F152" s="14"/>
      <c r="G152" s="14">
        <v>0.30674657355879797</v>
      </c>
      <c r="H152" s="14">
        <v>0.33617393995289102</v>
      </c>
      <c r="I152" s="14">
        <v>0.27319551819778098</v>
      </c>
      <c r="J152" s="14">
        <v>0.36017334181942101</v>
      </c>
      <c r="K152" s="14">
        <v>0.31583665827694501</v>
      </c>
      <c r="L152" s="14">
        <v>0.28147422628948798</v>
      </c>
      <c r="M152" s="14"/>
      <c r="N152" s="14">
        <v>0.405793053816</v>
      </c>
      <c r="O152" s="14">
        <v>0.35952874005288799</v>
      </c>
      <c r="P152" s="14">
        <v>0.228838816842831</v>
      </c>
      <c r="Q152" s="14">
        <v>0.23042778245257001</v>
      </c>
      <c r="R152" s="14"/>
      <c r="S152" s="14">
        <v>0.36975402259156198</v>
      </c>
      <c r="T152" s="14">
        <v>0.28618207550649</v>
      </c>
      <c r="U152" s="14">
        <v>0.34487770011983798</v>
      </c>
      <c r="V152" s="14">
        <v>0.27468770320083002</v>
      </c>
      <c r="W152" s="14">
        <v>0.29193893269427101</v>
      </c>
      <c r="X152" s="14">
        <v>0.306075864137344</v>
      </c>
      <c r="Y152" s="14">
        <v>0.29166144990496801</v>
      </c>
      <c r="Z152" s="14">
        <v>0.27201347582857699</v>
      </c>
      <c r="AA152" s="14">
        <v>0.300259151177447</v>
      </c>
      <c r="AB152" s="14">
        <v>0.35220719817757201</v>
      </c>
      <c r="AC152" s="14">
        <v>0.28986209233106103</v>
      </c>
      <c r="AD152" s="14">
        <v>0.28238710575746501</v>
      </c>
      <c r="AE152" s="14"/>
      <c r="AF152" s="14">
        <v>0.28213106979547797</v>
      </c>
      <c r="AG152" s="14">
        <v>0.36493978325909698</v>
      </c>
      <c r="AH152" s="14">
        <v>0.441103071083634</v>
      </c>
      <c r="AI152" s="14">
        <v>8.1980703113661096E-2</v>
      </c>
      <c r="AJ152" s="14">
        <v>0.195544553964694</v>
      </c>
      <c r="AK152" s="14"/>
      <c r="AL152" s="14">
        <v>0.30116754845883598</v>
      </c>
      <c r="AM152" s="14">
        <v>0.38106507403397</v>
      </c>
      <c r="AN152" s="14">
        <v>0.364540910589636</v>
      </c>
      <c r="AO152" s="14">
        <v>0.15186177640871301</v>
      </c>
      <c r="AP152" s="14">
        <v>0.35912928490083901</v>
      </c>
      <c r="AQ152" s="14"/>
      <c r="AR152" s="14">
        <v>0.42138470070876599</v>
      </c>
      <c r="AS152" s="14">
        <v>0.31237056172785299</v>
      </c>
      <c r="AT152" s="14">
        <v>0.41036274631646602</v>
      </c>
      <c r="AU152" s="14">
        <v>0.17540941017206099</v>
      </c>
      <c r="AV152" s="14">
        <v>0.363874950132204</v>
      </c>
      <c r="AW152" s="14">
        <v>0.21123163434741399</v>
      </c>
      <c r="AX152" s="14"/>
      <c r="AY152" s="14">
        <v>0.207314542480074</v>
      </c>
      <c r="AZ152" s="14">
        <v>0.28801949882266897</v>
      </c>
      <c r="BA152" s="14">
        <v>0.39400045704590397</v>
      </c>
      <c r="BB152" s="14">
        <v>0.39744473195172197</v>
      </c>
      <c r="BC152" s="14">
        <v>0.36779744120171898</v>
      </c>
      <c r="BD152" s="14"/>
      <c r="BE152" s="14">
        <v>0.13465171515272401</v>
      </c>
      <c r="BF152" s="14">
        <v>0.200858230670035</v>
      </c>
      <c r="BG152" s="14">
        <v>0.28637668597334598</v>
      </c>
      <c r="BH152" s="14">
        <v>0.25084154652565799</v>
      </c>
      <c r="BI152" s="14">
        <v>0.22611357853164599</v>
      </c>
      <c r="BJ152" s="14">
        <v>0.28853163229365603</v>
      </c>
      <c r="BK152" s="14">
        <v>0.27697530888376898</v>
      </c>
      <c r="BL152" s="14">
        <v>0.29691653586672301</v>
      </c>
      <c r="BM152" s="14">
        <v>0.35159205851256098</v>
      </c>
      <c r="BN152" s="14">
        <v>0.37373091984970702</v>
      </c>
      <c r="BO152" s="14">
        <v>0.35749989484686401</v>
      </c>
      <c r="BP152" s="14">
        <v>0.35017631470906402</v>
      </c>
      <c r="BQ152" s="14">
        <v>0.423862900750546</v>
      </c>
      <c r="BR152" s="14">
        <v>0.39778538566527399</v>
      </c>
      <c r="BS152" s="14">
        <v>0.30440536435363003</v>
      </c>
      <c r="BT152" s="14">
        <v>0.47554233695863202</v>
      </c>
      <c r="BU152" s="14"/>
      <c r="BV152" s="14">
        <v>0.42407248324905999</v>
      </c>
      <c r="BW152" s="14">
        <v>0.31718874905885602</v>
      </c>
      <c r="BX152" s="14"/>
      <c r="BY152" s="14">
        <v>0.26758050944105</v>
      </c>
      <c r="BZ152" s="14"/>
      <c r="CA152" s="14">
        <v>0.25211012444917102</v>
      </c>
      <c r="CB152" s="14">
        <v>0.35364945757695099</v>
      </c>
      <c r="CC152" s="14">
        <v>0.34980451351726999</v>
      </c>
      <c r="CD152" s="14">
        <v>0.32249528969268199</v>
      </c>
      <c r="CE152" s="14">
        <v>0.29499589188644199</v>
      </c>
    </row>
    <row r="153" spans="2:83" x14ac:dyDescent="0.3">
      <c r="B153" t="s">
        <v>139</v>
      </c>
      <c r="C153" s="14">
        <v>-4.6438048500772003E-2</v>
      </c>
      <c r="D153" s="14">
        <v>-9.7637054174594798E-2</v>
      </c>
      <c r="E153" s="14">
        <v>3.4637689547700702E-3</v>
      </c>
      <c r="F153" s="14"/>
      <c r="G153" s="14">
        <v>2.85794118025758E-2</v>
      </c>
      <c r="H153" s="14">
        <v>-2.3123216756838798E-2</v>
      </c>
      <c r="I153" s="14">
        <v>3.9606583212152803E-2</v>
      </c>
      <c r="J153" s="14">
        <v>-0.13774905144045699</v>
      </c>
      <c r="K153" s="14">
        <v>-0.105283242298497</v>
      </c>
      <c r="L153" s="14">
        <v>-7.0954145459635798E-2</v>
      </c>
      <c r="M153" s="14"/>
      <c r="N153" s="14">
        <v>-0.18422758466552</v>
      </c>
      <c r="O153" s="14">
        <v>-0.10889009724255901</v>
      </c>
      <c r="P153" s="14">
        <v>8.4391887336625504E-2</v>
      </c>
      <c r="Q153" s="14">
        <v>5.4277724168201702E-2</v>
      </c>
      <c r="R153" s="14"/>
      <c r="S153" s="14">
        <v>-7.1348243459348704E-2</v>
      </c>
      <c r="T153" s="14">
        <v>-7.9872993304282394E-2</v>
      </c>
      <c r="U153" s="14">
        <v>-0.12686557916604399</v>
      </c>
      <c r="V153" s="14">
        <v>3.5870305696100099E-2</v>
      </c>
      <c r="W153" s="14">
        <v>-8.2661925592544799E-3</v>
      </c>
      <c r="X153" s="14">
        <v>-6.4957181053968499E-2</v>
      </c>
      <c r="Y153" s="14">
        <v>-4.3796683950393801E-2</v>
      </c>
      <c r="Z153" s="14">
        <v>7.9713642901956899E-2</v>
      </c>
      <c r="AA153" s="14">
        <v>1.74503636674706E-2</v>
      </c>
      <c r="AB153" s="14">
        <v>-0.152866532943985</v>
      </c>
      <c r="AC153" s="14">
        <v>2.2685456492776899E-2</v>
      </c>
      <c r="AD153" s="14">
        <v>-5.6895509007624301E-2</v>
      </c>
      <c r="AE153" s="14"/>
      <c r="AF153" s="14">
        <v>2.6769653953010999E-3</v>
      </c>
      <c r="AG153" s="14">
        <v>-6.8206292201627994E-2</v>
      </c>
      <c r="AH153" s="14">
        <v>-0.25302448132851901</v>
      </c>
      <c r="AI153" s="14">
        <v>0.38781465299491702</v>
      </c>
      <c r="AJ153" s="14">
        <v>3.2689761638777799E-2</v>
      </c>
      <c r="AK153" s="14"/>
      <c r="AL153" s="14">
        <v>-2.6716758642074599E-2</v>
      </c>
      <c r="AM153" s="14">
        <v>-0.107010558593953</v>
      </c>
      <c r="AN153" s="14">
        <v>-0.179145571095288</v>
      </c>
      <c r="AO153" s="14">
        <v>0.245108273478262</v>
      </c>
      <c r="AP153" s="14">
        <v>-0.18672986010218701</v>
      </c>
      <c r="AQ153" s="14"/>
      <c r="AR153" s="14">
        <v>-0.15819673393626699</v>
      </c>
      <c r="AS153" s="14">
        <v>-4.8213964586450699E-2</v>
      </c>
      <c r="AT153" s="14">
        <v>-0.21538451847009901</v>
      </c>
      <c r="AU153" s="14">
        <v>0.227328000372193</v>
      </c>
      <c r="AV153" s="14">
        <v>-0.15436504225153599</v>
      </c>
      <c r="AW153" s="14">
        <v>-1.8213469420416802E-2</v>
      </c>
      <c r="AX153" s="14"/>
      <c r="AY153" s="14">
        <v>9.8163298019273204E-2</v>
      </c>
      <c r="AZ153" s="14">
        <v>-5.57061927947647E-2</v>
      </c>
      <c r="BA153" s="14">
        <v>-0.16385559723679299</v>
      </c>
      <c r="BB153" s="14">
        <v>-9.67547961377241E-2</v>
      </c>
      <c r="BC153" s="14">
        <v>-3.6709530656087598E-2</v>
      </c>
      <c r="BD153" s="14"/>
      <c r="BE153" s="14">
        <v>0.220571030786852</v>
      </c>
      <c r="BF153" s="14">
        <v>0.17558711286221099</v>
      </c>
      <c r="BG153" s="14">
        <v>-5.7239926206852997E-2</v>
      </c>
      <c r="BH153" s="14">
        <v>1.5287245320143699E-2</v>
      </c>
      <c r="BI153" s="14">
        <v>9.0768284949859196E-2</v>
      </c>
      <c r="BJ153" s="14">
        <v>-1.01909296988206E-2</v>
      </c>
      <c r="BK153" s="14">
        <v>-1.1297467232188601E-3</v>
      </c>
      <c r="BL153" s="14">
        <v>-3.64403983723516E-2</v>
      </c>
      <c r="BM153" s="14">
        <v>-6.8235100866835693E-2</v>
      </c>
      <c r="BN153" s="14">
        <v>-9.6050787496234497E-2</v>
      </c>
      <c r="BO153" s="14">
        <v>-0.14215826562976999</v>
      </c>
      <c r="BP153" s="14">
        <v>-8.9887594598727305E-2</v>
      </c>
      <c r="BQ153" s="14">
        <v>-0.194996161274295</v>
      </c>
      <c r="BR153" s="14">
        <v>-0.132681763023381</v>
      </c>
      <c r="BS153" s="14">
        <v>5.3151945149870197E-3</v>
      </c>
      <c r="BT153" s="14">
        <v>-0.222182555277668</v>
      </c>
      <c r="BU153" s="14"/>
      <c r="BV153" s="14">
        <v>-0.16148742844995301</v>
      </c>
      <c r="BW153" s="14">
        <v>-2.60993317598593E-2</v>
      </c>
      <c r="BX153" s="14"/>
      <c r="BY153" s="14">
        <v>0.15522108090294001</v>
      </c>
      <c r="BZ153" s="14"/>
      <c r="CA153" s="14">
        <v>1.26429899220629E-2</v>
      </c>
      <c r="CB153" s="14">
        <v>-0.14933602807667101</v>
      </c>
      <c r="CC153" s="14">
        <v>-8.4558443000195202E-2</v>
      </c>
      <c r="CD153" s="14">
        <v>8.1001679597602003E-2</v>
      </c>
      <c r="CE153" s="14">
        <v>0.186070999496912</v>
      </c>
    </row>
    <row r="154" spans="2:83" x14ac:dyDescent="0.3">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row>
    <row r="155" spans="2:83" x14ac:dyDescent="0.3">
      <c r="B155" s="6" t="s">
        <v>145</v>
      </c>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row>
    <row r="156" spans="2:83" x14ac:dyDescent="0.3">
      <c r="B156" s="24" t="s">
        <v>114</v>
      </c>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row>
    <row r="157" spans="2:83" x14ac:dyDescent="0.3">
      <c r="B157" t="s">
        <v>132</v>
      </c>
      <c r="C157" s="14">
        <v>0.10324710572274901</v>
      </c>
      <c r="D157" s="14">
        <v>0.121476662505885</v>
      </c>
      <c r="E157" s="14">
        <v>8.5649441885375502E-2</v>
      </c>
      <c r="F157" s="14"/>
      <c r="G157" s="14">
        <v>0.126838054197464</v>
      </c>
      <c r="H157" s="14">
        <v>9.4109513018723501E-2</v>
      </c>
      <c r="I157" s="14">
        <v>0.10599378927400201</v>
      </c>
      <c r="J157" s="14">
        <v>0.111632037813337</v>
      </c>
      <c r="K157" s="14">
        <v>0.109183362759587</v>
      </c>
      <c r="L157" s="14">
        <v>8.2052132718222801E-2</v>
      </c>
      <c r="M157" s="14"/>
      <c r="N157" s="14">
        <v>0.103602080979857</v>
      </c>
      <c r="O157" s="14">
        <v>0.10613982057318699</v>
      </c>
      <c r="P157" s="14">
        <v>0.115759962201541</v>
      </c>
      <c r="Q157" s="14">
        <v>8.9283012054142102E-2</v>
      </c>
      <c r="R157" s="14"/>
      <c r="S157" s="14">
        <v>9.7039891505993806E-2</v>
      </c>
      <c r="T157" s="14">
        <v>9.7498135692108995E-2</v>
      </c>
      <c r="U157" s="14">
        <v>0.121420630933679</v>
      </c>
      <c r="V157" s="14">
        <v>0.13502728871151201</v>
      </c>
      <c r="W157" s="14">
        <v>8.1048863837527504E-2</v>
      </c>
      <c r="X157" s="14">
        <v>0.124958448288019</v>
      </c>
      <c r="Y157" s="14">
        <v>9.7462724128852193E-2</v>
      </c>
      <c r="Z157" s="14">
        <v>9.8490103317904004E-2</v>
      </c>
      <c r="AA157" s="14">
        <v>0.105232387916793</v>
      </c>
      <c r="AB157" s="14">
        <v>4.8956001468050299E-2</v>
      </c>
      <c r="AC157" s="14">
        <v>0.147438061553362</v>
      </c>
      <c r="AD157" s="14">
        <v>0.103753583604194</v>
      </c>
      <c r="AE157" s="14"/>
      <c r="AF157" s="14">
        <v>0.134138575830894</v>
      </c>
      <c r="AG157" s="14">
        <v>8.82569433884898E-2</v>
      </c>
      <c r="AH157" s="14">
        <v>7.6048876083314093E-2</v>
      </c>
      <c r="AI157" s="14">
        <v>0.114387644399146</v>
      </c>
      <c r="AJ157" s="14">
        <v>7.3213248191486696E-2</v>
      </c>
      <c r="AK157" s="14"/>
      <c r="AL157" s="14">
        <v>0.13699065335615801</v>
      </c>
      <c r="AM157" s="14">
        <v>9.0693571382843896E-2</v>
      </c>
      <c r="AN157" s="14">
        <v>5.69240853097236E-2</v>
      </c>
      <c r="AO157" s="14">
        <v>0.17107798111626701</v>
      </c>
      <c r="AP157" s="14">
        <v>9.8112841444625606E-2</v>
      </c>
      <c r="AQ157" s="14"/>
      <c r="AR157" s="14">
        <v>9.6441537883342393E-2</v>
      </c>
      <c r="AS157" s="14">
        <v>0.12819075507930999</v>
      </c>
      <c r="AT157" s="14">
        <v>6.9414162458178899E-2</v>
      </c>
      <c r="AU157" s="14">
        <v>0.147930585424283</v>
      </c>
      <c r="AV157" s="14">
        <v>0.106007859405521</v>
      </c>
      <c r="AW157" s="14">
        <v>7.7092358456856303E-2</v>
      </c>
      <c r="AX157" s="14"/>
      <c r="AY157" s="14">
        <v>0.11547814142599</v>
      </c>
      <c r="AZ157" s="14">
        <v>9.9970828600923906E-2</v>
      </c>
      <c r="BA157" s="14">
        <v>9.7283239420037804E-2</v>
      </c>
      <c r="BB157" s="14">
        <v>0.112702248075253</v>
      </c>
      <c r="BC157" s="14">
        <v>0.13970467948718501</v>
      </c>
      <c r="BD157" s="14"/>
      <c r="BE157" s="14">
        <v>9.7017793991071299E-2</v>
      </c>
      <c r="BF157" s="14">
        <v>0.15954777979746201</v>
      </c>
      <c r="BG157" s="14">
        <v>0.102539346404295</v>
      </c>
      <c r="BH157" s="14">
        <v>8.4071654220266301E-2</v>
      </c>
      <c r="BI157" s="14">
        <v>8.2707540003183602E-2</v>
      </c>
      <c r="BJ157" s="14">
        <v>0.13627028362582899</v>
      </c>
      <c r="BK157" s="14">
        <v>8.8090059128204598E-2</v>
      </c>
      <c r="BL157" s="14">
        <v>9.91222010283727E-2</v>
      </c>
      <c r="BM157" s="14">
        <v>0.13881827598791799</v>
      </c>
      <c r="BN157" s="14">
        <v>9.1934328275078206E-2</v>
      </c>
      <c r="BO157" s="14">
        <v>7.8404117281203306E-2</v>
      </c>
      <c r="BP157" s="14">
        <v>0.109222000624261</v>
      </c>
      <c r="BQ157" s="14">
        <v>9.3588354066401799E-2</v>
      </c>
      <c r="BR157" s="14">
        <v>0.115733300296537</v>
      </c>
      <c r="BS157" s="14">
        <v>0.19545324006933601</v>
      </c>
      <c r="BT157" s="14">
        <v>9.6717240120548401E-2</v>
      </c>
      <c r="BU157" s="14"/>
      <c r="BV157" s="14">
        <v>9.9486711295996802E-2</v>
      </c>
      <c r="BW157" s="14">
        <v>7.7633648153449905E-2</v>
      </c>
      <c r="BX157" s="14"/>
      <c r="BY157" s="14">
        <v>0.12694349495356599</v>
      </c>
      <c r="BZ157" s="14"/>
      <c r="CA157" s="14">
        <v>9.3642860161673697E-2</v>
      </c>
      <c r="CB157" s="14">
        <v>9.7258155338166896E-2</v>
      </c>
      <c r="CC157" s="14">
        <v>0.1068153890292</v>
      </c>
      <c r="CD157" s="14">
        <v>8.1913009096645395E-2</v>
      </c>
      <c r="CE157" s="14">
        <v>0.32540372697345399</v>
      </c>
    </row>
    <row r="158" spans="2:83" x14ac:dyDescent="0.3">
      <c r="B158" t="s">
        <v>133</v>
      </c>
      <c r="C158" s="14">
        <v>0.40167300366606901</v>
      </c>
      <c r="D158" s="14">
        <v>0.38002451542002302</v>
      </c>
      <c r="E158" s="14">
        <v>0.42266739042798201</v>
      </c>
      <c r="F158" s="14"/>
      <c r="G158" s="14">
        <v>0.350131447655122</v>
      </c>
      <c r="H158" s="14">
        <v>0.38504570768660701</v>
      </c>
      <c r="I158" s="14">
        <v>0.39714357335512201</v>
      </c>
      <c r="J158" s="14">
        <v>0.37947459662800098</v>
      </c>
      <c r="K158" s="14">
        <v>0.44550109678076799</v>
      </c>
      <c r="L158" s="14">
        <v>0.44151919893045299</v>
      </c>
      <c r="M158" s="14"/>
      <c r="N158" s="14">
        <v>0.37663366765780099</v>
      </c>
      <c r="O158" s="14">
        <v>0.36229762959114298</v>
      </c>
      <c r="P158" s="14">
        <v>0.45052693099240798</v>
      </c>
      <c r="Q158" s="14">
        <v>0.42334347055367</v>
      </c>
      <c r="R158" s="14"/>
      <c r="S158" s="14">
        <v>0.37059842432829798</v>
      </c>
      <c r="T158" s="14">
        <v>0.37434878889540502</v>
      </c>
      <c r="U158" s="14">
        <v>0.42296879719868602</v>
      </c>
      <c r="V158" s="14">
        <v>0.40803220459488698</v>
      </c>
      <c r="W158" s="14">
        <v>0.403458206655956</v>
      </c>
      <c r="X158" s="14">
        <v>0.43640985428132401</v>
      </c>
      <c r="Y158" s="14">
        <v>0.40915898622550501</v>
      </c>
      <c r="Z158" s="14">
        <v>0.52944558006807696</v>
      </c>
      <c r="AA158" s="14">
        <v>0.41008919212404199</v>
      </c>
      <c r="AB158" s="14">
        <v>0.39501594438471299</v>
      </c>
      <c r="AC158" s="14">
        <v>0.34022929443539901</v>
      </c>
      <c r="AD158" s="14">
        <v>0.382221571977438</v>
      </c>
      <c r="AE158" s="14"/>
      <c r="AF158" s="14">
        <v>0.44030280353887102</v>
      </c>
      <c r="AG158" s="14">
        <v>0.38505586794276803</v>
      </c>
      <c r="AH158" s="14">
        <v>0.433318244575357</v>
      </c>
      <c r="AI158" s="14">
        <v>0.44518809973207801</v>
      </c>
      <c r="AJ158" s="14">
        <v>0.374794549186798</v>
      </c>
      <c r="AK158" s="14"/>
      <c r="AL158" s="14">
        <v>0.44166543880950299</v>
      </c>
      <c r="AM158" s="14">
        <v>0.36203264017971798</v>
      </c>
      <c r="AN158" s="14">
        <v>0.46616559782248601</v>
      </c>
      <c r="AO158" s="14">
        <v>0.50173523462454295</v>
      </c>
      <c r="AP158" s="14">
        <v>0.367045844541949</v>
      </c>
      <c r="AQ158" s="14"/>
      <c r="AR158" s="14">
        <v>0.35005417082288598</v>
      </c>
      <c r="AS158" s="14">
        <v>0.41621560915429201</v>
      </c>
      <c r="AT158" s="14">
        <v>0.44242323964022201</v>
      </c>
      <c r="AU158" s="14">
        <v>0.48975723727515103</v>
      </c>
      <c r="AV158" s="14">
        <v>0.36876853786227898</v>
      </c>
      <c r="AW158" s="14">
        <v>0.34166333075500599</v>
      </c>
      <c r="AX158" s="14"/>
      <c r="AY158" s="14">
        <v>0.43237057278267399</v>
      </c>
      <c r="AZ158" s="14">
        <v>0.42934526542436302</v>
      </c>
      <c r="BA158" s="14">
        <v>0.37154817494050801</v>
      </c>
      <c r="BB158" s="14">
        <v>0.34776679119859399</v>
      </c>
      <c r="BC158" s="14">
        <v>0.29670375735346699</v>
      </c>
      <c r="BD158" s="14"/>
      <c r="BE158" s="14">
        <v>0.48569395933750398</v>
      </c>
      <c r="BF158" s="14">
        <v>0.41107299592615698</v>
      </c>
      <c r="BG158" s="14">
        <v>0.43262342039902102</v>
      </c>
      <c r="BH158" s="14">
        <v>0.394134798593056</v>
      </c>
      <c r="BI158" s="14">
        <v>0.49272893985988903</v>
      </c>
      <c r="BJ158" s="14">
        <v>0.38029060129763698</v>
      </c>
      <c r="BK158" s="14">
        <v>0.41119339947869599</v>
      </c>
      <c r="BL158" s="14">
        <v>0.402885248503771</v>
      </c>
      <c r="BM158" s="14">
        <v>0.32837836960271</v>
      </c>
      <c r="BN158" s="14">
        <v>0.41083778059266302</v>
      </c>
      <c r="BO158" s="14">
        <v>0.359790145673902</v>
      </c>
      <c r="BP158" s="14">
        <v>0.423204898059094</v>
      </c>
      <c r="BQ158" s="14">
        <v>0.44257258546016298</v>
      </c>
      <c r="BR158" s="14">
        <v>0.36462914950051101</v>
      </c>
      <c r="BS158" s="14">
        <v>0.25546210225107002</v>
      </c>
      <c r="BT158" s="14">
        <v>0.38718389002703901</v>
      </c>
      <c r="BU158" s="14"/>
      <c r="BV158" s="14">
        <v>0.33721960629254599</v>
      </c>
      <c r="BW158" s="14">
        <v>0.398885950925985</v>
      </c>
      <c r="BX158" s="14"/>
      <c r="BY158" s="14">
        <v>0.39377326382800998</v>
      </c>
      <c r="BZ158" s="14"/>
      <c r="CA158" s="14">
        <v>0.436414571374589</v>
      </c>
      <c r="CB158" s="14">
        <v>0.416523714984182</v>
      </c>
      <c r="CC158" s="14">
        <v>0.38165050536031703</v>
      </c>
      <c r="CD158" s="14">
        <v>0.39008755985481403</v>
      </c>
      <c r="CE158" s="14">
        <v>0.25465070664669998</v>
      </c>
    </row>
    <row r="159" spans="2:83" x14ac:dyDescent="0.3">
      <c r="B159" t="s">
        <v>134</v>
      </c>
      <c r="C159" s="14">
        <v>0.25024728787143002</v>
      </c>
      <c r="D159" s="14">
        <v>0.243556804060721</v>
      </c>
      <c r="E159" s="14">
        <v>0.25727084096094099</v>
      </c>
      <c r="F159" s="14"/>
      <c r="G159" s="14">
        <v>0.231796070913799</v>
      </c>
      <c r="H159" s="14">
        <v>0.238551849530761</v>
      </c>
      <c r="I159" s="14">
        <v>0.27801750824548499</v>
      </c>
      <c r="J159" s="14">
        <v>0.26863957560324903</v>
      </c>
      <c r="K159" s="14">
        <v>0.18558082723783301</v>
      </c>
      <c r="L159" s="14">
        <v>0.27807533885980601</v>
      </c>
      <c r="M159" s="14"/>
      <c r="N159" s="14">
        <v>0.23926898073705499</v>
      </c>
      <c r="O159" s="14">
        <v>0.272762113197762</v>
      </c>
      <c r="P159" s="14">
        <v>0.223989315965827</v>
      </c>
      <c r="Q159" s="14">
        <v>0.26322224333850802</v>
      </c>
      <c r="R159" s="14"/>
      <c r="S159" s="14">
        <v>0.220682185836718</v>
      </c>
      <c r="T159" s="14">
        <v>0.257862173615858</v>
      </c>
      <c r="U159" s="14">
        <v>0.218058520126616</v>
      </c>
      <c r="V159" s="14">
        <v>0.247291706107341</v>
      </c>
      <c r="W159" s="14">
        <v>0.27827744652671799</v>
      </c>
      <c r="X159" s="14">
        <v>0.22618116450310999</v>
      </c>
      <c r="Y159" s="14">
        <v>0.245450274765803</v>
      </c>
      <c r="Z159" s="14">
        <v>0.181969536070027</v>
      </c>
      <c r="AA159" s="14">
        <v>0.27568832928500397</v>
      </c>
      <c r="AB159" s="14">
        <v>0.29310027348420298</v>
      </c>
      <c r="AC159" s="14">
        <v>0.28293316415337</v>
      </c>
      <c r="AD159" s="14">
        <v>0.28411725523252201</v>
      </c>
      <c r="AE159" s="14"/>
      <c r="AF159" s="14">
        <v>0.24228187375021601</v>
      </c>
      <c r="AG159" s="14">
        <v>0.25312750091934499</v>
      </c>
      <c r="AH159" s="14">
        <v>0.21016695790780901</v>
      </c>
      <c r="AI159" s="14">
        <v>0.29302835332631499</v>
      </c>
      <c r="AJ159" s="14">
        <v>0.25823550736803202</v>
      </c>
      <c r="AK159" s="14"/>
      <c r="AL159" s="14">
        <v>0.22092379061869799</v>
      </c>
      <c r="AM159" s="14">
        <v>0.27598796952760002</v>
      </c>
      <c r="AN159" s="14">
        <v>0.2319947758201</v>
      </c>
      <c r="AO159" s="14">
        <v>0.198230678457644</v>
      </c>
      <c r="AP159" s="14">
        <v>0.25829861437773999</v>
      </c>
      <c r="AQ159" s="14"/>
      <c r="AR159" s="14">
        <v>0.25945247261352</v>
      </c>
      <c r="AS159" s="14">
        <v>0.23363610407843299</v>
      </c>
      <c r="AT159" s="14">
        <v>0.25041042158888199</v>
      </c>
      <c r="AU159" s="14">
        <v>0.21534995007188301</v>
      </c>
      <c r="AV159" s="14">
        <v>0.233650220308776</v>
      </c>
      <c r="AW159" s="14">
        <v>0.32072905179468397</v>
      </c>
      <c r="AX159" s="14"/>
      <c r="AY159" s="14">
        <v>0.25226031368501001</v>
      </c>
      <c r="AZ159" s="14">
        <v>0.23276988330568699</v>
      </c>
      <c r="BA159" s="14">
        <v>0.25045000825191499</v>
      </c>
      <c r="BB159" s="14">
        <v>0.26157057143571</v>
      </c>
      <c r="BC159" s="14">
        <v>0.30941809832740402</v>
      </c>
      <c r="BD159" s="14"/>
      <c r="BE159" s="14">
        <v>0.19824214442659899</v>
      </c>
      <c r="BF159" s="14">
        <v>0.16823012243131699</v>
      </c>
      <c r="BG159" s="14">
        <v>0.293559924928256</v>
      </c>
      <c r="BH159" s="14">
        <v>0.28185277388696001</v>
      </c>
      <c r="BI159" s="14">
        <v>0.19520700224901699</v>
      </c>
      <c r="BJ159" s="14">
        <v>0.242866502947788</v>
      </c>
      <c r="BK159" s="14">
        <v>0.282223173230429</v>
      </c>
      <c r="BL159" s="14">
        <v>0.20806979254461799</v>
      </c>
      <c r="BM159" s="14">
        <v>0.29197202459142402</v>
      </c>
      <c r="BN159" s="14">
        <v>0.27980851918841099</v>
      </c>
      <c r="BO159" s="14">
        <v>0.27885533824077102</v>
      </c>
      <c r="BP159" s="14">
        <v>0.24575686824937501</v>
      </c>
      <c r="BQ159" s="14">
        <v>0.22016438681276099</v>
      </c>
      <c r="BR159" s="14">
        <v>0.31936519364441601</v>
      </c>
      <c r="BS159" s="14">
        <v>0.22287015797330201</v>
      </c>
      <c r="BT159" s="14">
        <v>0.19419024706329799</v>
      </c>
      <c r="BU159" s="14"/>
      <c r="BV159" s="14">
        <v>0.261603966753368</v>
      </c>
      <c r="BW159" s="14">
        <v>0.29735166597940799</v>
      </c>
      <c r="BX159" s="14"/>
      <c r="BY159" s="14">
        <v>0.278067236038888</v>
      </c>
      <c r="BZ159" s="14"/>
      <c r="CA159" s="14">
        <v>0.26263826202726398</v>
      </c>
      <c r="CB159" s="14">
        <v>0.25450128878796802</v>
      </c>
      <c r="CC159" s="14">
        <v>0.25508451122019199</v>
      </c>
      <c r="CD159" s="14">
        <v>0.22579649642692001</v>
      </c>
      <c r="CE159" s="14">
        <v>0.19745408317611299</v>
      </c>
    </row>
    <row r="160" spans="2:83" x14ac:dyDescent="0.3">
      <c r="B160" t="s">
        <v>135</v>
      </c>
      <c r="C160" s="14">
        <v>0.14489224964273301</v>
      </c>
      <c r="D160" s="14">
        <v>0.175173068038527</v>
      </c>
      <c r="E160" s="14">
        <v>0.115608882034945</v>
      </c>
      <c r="F160" s="14"/>
      <c r="G160" s="14">
        <v>0.180379635405223</v>
      </c>
      <c r="H160" s="14">
        <v>0.18917135099395399</v>
      </c>
      <c r="I160" s="14">
        <v>0.11738214630374</v>
      </c>
      <c r="J160" s="14">
        <v>0.133304568565841</v>
      </c>
      <c r="K160" s="14">
        <v>0.13995645923223601</v>
      </c>
      <c r="L160" s="14">
        <v>0.120361852347229</v>
      </c>
      <c r="M160" s="14"/>
      <c r="N160" s="14">
        <v>0.201756743117221</v>
      </c>
      <c r="O160" s="14">
        <v>0.166507155679153</v>
      </c>
      <c r="P160" s="14">
        <v>0.108825023444432</v>
      </c>
      <c r="Q160" s="14">
        <v>9.4029225869189506E-2</v>
      </c>
      <c r="R160" s="14"/>
      <c r="S160" s="14">
        <v>0.19919327655240199</v>
      </c>
      <c r="T160" s="14">
        <v>0.15375602100234501</v>
      </c>
      <c r="U160" s="14">
        <v>0.132612590319868</v>
      </c>
      <c r="V160" s="14">
        <v>0.12668676938419601</v>
      </c>
      <c r="W160" s="14">
        <v>0.16274212717202699</v>
      </c>
      <c r="X160" s="14">
        <v>0.102116636023681</v>
      </c>
      <c r="Y160" s="14">
        <v>0.152832555940249</v>
      </c>
      <c r="Z160" s="14">
        <v>0.134030481230028</v>
      </c>
      <c r="AA160" s="14">
        <v>0.123290203333055</v>
      </c>
      <c r="AB160" s="14">
        <v>0.138909465512838</v>
      </c>
      <c r="AC160" s="14">
        <v>0.131687630232139</v>
      </c>
      <c r="AD160" s="14">
        <v>0.139665112995566</v>
      </c>
      <c r="AE160" s="14"/>
      <c r="AF160" s="14">
        <v>0.124210254125538</v>
      </c>
      <c r="AG160" s="14">
        <v>0.172311101641523</v>
      </c>
      <c r="AH160" s="14">
        <v>0.20988768609838801</v>
      </c>
      <c r="AI160" s="14">
        <v>6.5552282514120999E-2</v>
      </c>
      <c r="AJ160" s="14">
        <v>0.120851516247103</v>
      </c>
      <c r="AK160" s="14"/>
      <c r="AL160" s="14">
        <v>0.131780210097559</v>
      </c>
      <c r="AM160" s="14">
        <v>0.174868860157017</v>
      </c>
      <c r="AN160" s="14">
        <v>0.164746551066423</v>
      </c>
      <c r="AO160" s="14">
        <v>6.3294900411630203E-2</v>
      </c>
      <c r="AP160" s="14">
        <v>0.17486958316984699</v>
      </c>
      <c r="AQ160" s="14"/>
      <c r="AR160" s="14">
        <v>0.19753802922077901</v>
      </c>
      <c r="AS160" s="14">
        <v>0.14658380953831401</v>
      </c>
      <c r="AT160" s="14">
        <v>0.18119943353301901</v>
      </c>
      <c r="AU160" s="14">
        <v>8.9686138040340896E-2</v>
      </c>
      <c r="AV160" s="14">
        <v>0.172580317931429</v>
      </c>
      <c r="AW160" s="14">
        <v>7.3928190654633394E-2</v>
      </c>
      <c r="AX160" s="14"/>
      <c r="AY160" s="14">
        <v>0.10510200809422</v>
      </c>
      <c r="AZ160" s="14">
        <v>0.12172840438006299</v>
      </c>
      <c r="BA160" s="14">
        <v>0.19005243955862999</v>
      </c>
      <c r="BB160" s="14">
        <v>0.19805585559031</v>
      </c>
      <c r="BC160" s="14">
        <v>0.156256228836331</v>
      </c>
      <c r="BD160" s="14"/>
      <c r="BE160" s="14">
        <v>0</v>
      </c>
      <c r="BF160" s="14">
        <v>3.0988568871575101E-2</v>
      </c>
      <c r="BG160" s="14">
        <v>9.7364356288183698E-2</v>
      </c>
      <c r="BH160" s="14">
        <v>0.158462672288846</v>
      </c>
      <c r="BI160" s="14">
        <v>0.13552571728173601</v>
      </c>
      <c r="BJ160" s="14">
        <v>0.12947921586728001</v>
      </c>
      <c r="BK160" s="14">
        <v>0.11372573564650799</v>
      </c>
      <c r="BL160" s="14">
        <v>0.175579612943495</v>
      </c>
      <c r="BM160" s="14">
        <v>0.170277265552089</v>
      </c>
      <c r="BN160" s="14">
        <v>0.180133062018905</v>
      </c>
      <c r="BO160" s="14">
        <v>0.17770586475126901</v>
      </c>
      <c r="BP160" s="14">
        <v>0.14241690455568601</v>
      </c>
      <c r="BQ160" s="14">
        <v>0.159864344726005</v>
      </c>
      <c r="BR160" s="14">
        <v>0.12572287033694399</v>
      </c>
      <c r="BS160" s="14">
        <v>0.20649945788556201</v>
      </c>
      <c r="BT160" s="14">
        <v>0.240877404884836</v>
      </c>
      <c r="BU160" s="14"/>
      <c r="BV160" s="14">
        <v>0.202236990150332</v>
      </c>
      <c r="BW160" s="14">
        <v>0.134220618439615</v>
      </c>
      <c r="BX160" s="14"/>
      <c r="BY160" s="14">
        <v>0.133706282900036</v>
      </c>
      <c r="BZ160" s="14"/>
      <c r="CA160" s="14">
        <v>0.10876830747038101</v>
      </c>
      <c r="CB160" s="14">
        <v>0.15784931162312901</v>
      </c>
      <c r="CC160" s="14">
        <v>0.161820933210436</v>
      </c>
      <c r="CD160" s="14">
        <v>0.20221936540403301</v>
      </c>
      <c r="CE160" s="14">
        <v>0.152857290714041</v>
      </c>
    </row>
    <row r="161" spans="2:83" x14ac:dyDescent="0.3">
      <c r="B161" t="s">
        <v>136</v>
      </c>
      <c r="C161" s="14">
        <v>2.3768323767534499E-2</v>
      </c>
      <c r="D161" s="14">
        <v>2.54421865366001E-2</v>
      </c>
      <c r="E161" s="14">
        <v>2.2180498081350999E-2</v>
      </c>
      <c r="F161" s="14"/>
      <c r="G161" s="14">
        <v>3.4665252841286402E-2</v>
      </c>
      <c r="H161" s="14">
        <v>3.3885690505506202E-2</v>
      </c>
      <c r="I161" s="14">
        <v>2.5909249399484201E-2</v>
      </c>
      <c r="J161" s="14">
        <v>2.5231558755574701E-2</v>
      </c>
      <c r="K161" s="14">
        <v>2.2112047695001E-2</v>
      </c>
      <c r="L161" s="14">
        <v>6.50624742052583E-3</v>
      </c>
      <c r="M161" s="14"/>
      <c r="N161" s="14">
        <v>2.80233265500653E-2</v>
      </c>
      <c r="O161" s="14">
        <v>2.7334544643555201E-2</v>
      </c>
      <c r="P161" s="14">
        <v>2.0719793901769701E-2</v>
      </c>
      <c r="Q161" s="14">
        <v>1.8681093065141499E-2</v>
      </c>
      <c r="R161" s="14"/>
      <c r="S161" s="14">
        <v>4.9173366112024303E-2</v>
      </c>
      <c r="T161" s="14">
        <v>1.9393477172275402E-2</v>
      </c>
      <c r="U161" s="14">
        <v>3.03987731430846E-2</v>
      </c>
      <c r="V161" s="14">
        <v>3.0044679817925302E-2</v>
      </c>
      <c r="W161" s="14">
        <v>1.3796279566768E-2</v>
      </c>
      <c r="X161" s="14">
        <v>4.3774515957506997E-3</v>
      </c>
      <c r="Y161" s="14">
        <v>9.8935962525298401E-3</v>
      </c>
      <c r="Z161" s="14">
        <v>0</v>
      </c>
      <c r="AA161" s="14">
        <v>2.6312163344384399E-2</v>
      </c>
      <c r="AB161" s="14">
        <v>1.87091736433318E-2</v>
      </c>
      <c r="AC161" s="14">
        <v>4.3337106362762598E-2</v>
      </c>
      <c r="AD161" s="14">
        <v>1.10788026489913E-2</v>
      </c>
      <c r="AE161" s="14"/>
      <c r="AF161" s="14">
        <v>1.6832224836279101E-2</v>
      </c>
      <c r="AG161" s="14">
        <v>3.9571284567900301E-2</v>
      </c>
      <c r="AH161" s="14">
        <v>2.1722412806486201E-2</v>
      </c>
      <c r="AI161" s="14">
        <v>0</v>
      </c>
      <c r="AJ161" s="14">
        <v>1.4945611501893E-2</v>
      </c>
      <c r="AK161" s="14"/>
      <c r="AL161" s="14">
        <v>2.34342891386288E-2</v>
      </c>
      <c r="AM161" s="14">
        <v>3.3542213662758502E-2</v>
      </c>
      <c r="AN161" s="14">
        <v>1.9773560103739402E-2</v>
      </c>
      <c r="AO161" s="14">
        <v>4.1767132654098602E-3</v>
      </c>
      <c r="AP161" s="14">
        <v>2.9781637540855201E-2</v>
      </c>
      <c r="AQ161" s="14"/>
      <c r="AR161" s="14">
        <v>4.5504368397927597E-2</v>
      </c>
      <c r="AS161" s="14">
        <v>2.5808734348956398E-2</v>
      </c>
      <c r="AT161" s="14">
        <v>1.48336135577043E-2</v>
      </c>
      <c r="AU161" s="14">
        <v>9.0157323737548294E-3</v>
      </c>
      <c r="AV161" s="14">
        <v>3.0443378622892901E-2</v>
      </c>
      <c r="AW161" s="14">
        <v>9.82384990306737E-3</v>
      </c>
      <c r="AX161" s="14"/>
      <c r="AY161" s="14">
        <v>6.5099845294505701E-3</v>
      </c>
      <c r="AZ161" s="14">
        <v>1.29563539642891E-2</v>
      </c>
      <c r="BA161" s="14">
        <v>3.3142951658274002E-2</v>
      </c>
      <c r="BB161" s="14">
        <v>4.0662048576540898E-2</v>
      </c>
      <c r="BC161" s="14">
        <v>7.6193867562784401E-2</v>
      </c>
      <c r="BD161" s="14"/>
      <c r="BE161" s="14">
        <v>0</v>
      </c>
      <c r="BF161" s="14">
        <v>3.15775874214708E-2</v>
      </c>
      <c r="BG161" s="14">
        <v>6.3423087272830997E-3</v>
      </c>
      <c r="BH161" s="14">
        <v>1.83678413525824E-2</v>
      </c>
      <c r="BI161" s="14">
        <v>1.7317141982346799E-2</v>
      </c>
      <c r="BJ161" s="14">
        <v>3.7813402985702203E-2</v>
      </c>
      <c r="BK161" s="14">
        <v>1.1001603257997501E-2</v>
      </c>
      <c r="BL161" s="14">
        <v>1.2583341079785501E-2</v>
      </c>
      <c r="BM161" s="14">
        <v>2.30673790440966E-2</v>
      </c>
      <c r="BN161" s="14">
        <v>8.8360680541936503E-3</v>
      </c>
      <c r="BO161" s="14">
        <v>2.7872975041882301E-2</v>
      </c>
      <c r="BP161" s="14">
        <v>4.2093534465483202E-2</v>
      </c>
      <c r="BQ161" s="14">
        <v>2.8141215990242399E-2</v>
      </c>
      <c r="BR161" s="14">
        <v>2.3715596436468499E-2</v>
      </c>
      <c r="BS161" s="14">
        <v>3.4251044990128703E-2</v>
      </c>
      <c r="BT161" s="14">
        <v>7.2734890246134998E-2</v>
      </c>
      <c r="BU161" s="14"/>
      <c r="BV161" s="14">
        <v>4.6596685292349498E-2</v>
      </c>
      <c r="BW161" s="14">
        <v>1.41531900640623E-2</v>
      </c>
      <c r="BX161" s="14"/>
      <c r="BY161" s="14">
        <v>3.20979198622681E-2</v>
      </c>
      <c r="BZ161" s="14"/>
      <c r="CA161" s="14">
        <v>1.9273759555835102E-2</v>
      </c>
      <c r="CB161" s="14">
        <v>1.14102086916106E-2</v>
      </c>
      <c r="CC161" s="14">
        <v>2.4308119667460201E-2</v>
      </c>
      <c r="CD161" s="14">
        <v>6.1257281819056097E-2</v>
      </c>
      <c r="CE161" s="14">
        <v>6.9634192489691896E-2</v>
      </c>
    </row>
    <row r="162" spans="2:83" x14ac:dyDescent="0.3">
      <c r="B162" t="s">
        <v>53</v>
      </c>
      <c r="C162" s="14">
        <v>7.6172029329483804E-2</v>
      </c>
      <c r="D162" s="14">
        <v>5.4326763438243303E-2</v>
      </c>
      <c r="E162" s="14">
        <v>9.6622946609405194E-2</v>
      </c>
      <c r="F162" s="14"/>
      <c r="G162" s="14">
        <v>7.6189538987104705E-2</v>
      </c>
      <c r="H162" s="14">
        <v>5.9235888264447797E-2</v>
      </c>
      <c r="I162" s="14">
        <v>7.5553733422166702E-2</v>
      </c>
      <c r="J162" s="14">
        <v>8.1717662633997601E-2</v>
      </c>
      <c r="K162" s="14">
        <v>9.7666206294575106E-2</v>
      </c>
      <c r="L162" s="14">
        <v>7.1485229723763102E-2</v>
      </c>
      <c r="M162" s="14"/>
      <c r="N162" s="14">
        <v>5.0715200957999799E-2</v>
      </c>
      <c r="O162" s="14">
        <v>6.4958736315200202E-2</v>
      </c>
      <c r="P162" s="14">
        <v>8.01789734940212E-2</v>
      </c>
      <c r="Q162" s="14">
        <v>0.111440955119349</v>
      </c>
      <c r="R162" s="14"/>
      <c r="S162" s="14">
        <v>6.3312855664562906E-2</v>
      </c>
      <c r="T162" s="14">
        <v>9.7141403622006697E-2</v>
      </c>
      <c r="U162" s="14">
        <v>7.4540688278066702E-2</v>
      </c>
      <c r="V162" s="14">
        <v>5.29173513841385E-2</v>
      </c>
      <c r="W162" s="14">
        <v>6.0677076241003602E-2</v>
      </c>
      <c r="X162" s="14">
        <v>0.105956445308115</v>
      </c>
      <c r="Y162" s="14">
        <v>8.5201862687061106E-2</v>
      </c>
      <c r="Z162" s="14">
        <v>5.60642993139642E-2</v>
      </c>
      <c r="AA162" s="14">
        <v>5.93877239967215E-2</v>
      </c>
      <c r="AB162" s="14">
        <v>0.105309141506865</v>
      </c>
      <c r="AC162" s="14">
        <v>5.4374743262967498E-2</v>
      </c>
      <c r="AD162" s="14">
        <v>7.9163673541287893E-2</v>
      </c>
      <c r="AE162" s="14"/>
      <c r="AF162" s="14">
        <v>4.2234267918201403E-2</v>
      </c>
      <c r="AG162" s="14">
        <v>6.1677301539973202E-2</v>
      </c>
      <c r="AH162" s="14">
        <v>4.8855822528645503E-2</v>
      </c>
      <c r="AI162" s="14">
        <v>8.1843620028340794E-2</v>
      </c>
      <c r="AJ162" s="14">
        <v>0.15795956750468801</v>
      </c>
      <c r="AK162" s="14"/>
      <c r="AL162" s="14">
        <v>4.5205617979453397E-2</v>
      </c>
      <c r="AM162" s="14">
        <v>6.2874745090061995E-2</v>
      </c>
      <c r="AN162" s="14">
        <v>6.0395429877528203E-2</v>
      </c>
      <c r="AO162" s="14">
        <v>6.14844921245069E-2</v>
      </c>
      <c r="AP162" s="14">
        <v>7.1891478924983807E-2</v>
      </c>
      <c r="AQ162" s="14"/>
      <c r="AR162" s="14">
        <v>5.10094210615454E-2</v>
      </c>
      <c r="AS162" s="14">
        <v>4.9564987800694398E-2</v>
      </c>
      <c r="AT162" s="14">
        <v>4.1719129221994403E-2</v>
      </c>
      <c r="AU162" s="14">
        <v>4.8260356814587402E-2</v>
      </c>
      <c r="AV162" s="14">
        <v>8.8549685869101794E-2</v>
      </c>
      <c r="AW162" s="14">
        <v>0.17676321843575299</v>
      </c>
      <c r="AX162" s="14"/>
      <c r="AY162" s="14">
        <v>8.8278979482655506E-2</v>
      </c>
      <c r="AZ162" s="14">
        <v>0.103229264324674</v>
      </c>
      <c r="BA162" s="14">
        <v>5.7523186170635801E-2</v>
      </c>
      <c r="BB162" s="14">
        <v>3.92424851235929E-2</v>
      </c>
      <c r="BC162" s="14">
        <v>2.1723368432828599E-2</v>
      </c>
      <c r="BD162" s="14"/>
      <c r="BE162" s="14">
        <v>0.21904610224482499</v>
      </c>
      <c r="BF162" s="14">
        <v>0.198582945552019</v>
      </c>
      <c r="BG162" s="14">
        <v>6.7570643252961596E-2</v>
      </c>
      <c r="BH162" s="14">
        <v>6.3110259658289397E-2</v>
      </c>
      <c r="BI162" s="14">
        <v>7.6513658623827294E-2</v>
      </c>
      <c r="BJ162" s="14">
        <v>7.3279993275764496E-2</v>
      </c>
      <c r="BK162" s="14">
        <v>9.3766029258165906E-2</v>
      </c>
      <c r="BL162" s="14">
        <v>0.10175980389995801</v>
      </c>
      <c r="BM162" s="14">
        <v>4.7486685221762297E-2</v>
      </c>
      <c r="BN162" s="14">
        <v>2.84502418707481E-2</v>
      </c>
      <c r="BO162" s="14">
        <v>7.7371559010973007E-2</v>
      </c>
      <c r="BP162" s="14">
        <v>3.7305794046101598E-2</v>
      </c>
      <c r="BQ162" s="14">
        <v>5.56691129444268E-2</v>
      </c>
      <c r="BR162" s="14">
        <v>5.0833889785124702E-2</v>
      </c>
      <c r="BS162" s="14">
        <v>8.5463996830601102E-2</v>
      </c>
      <c r="BT162" s="14">
        <v>8.2963276581431798E-3</v>
      </c>
      <c r="BU162" s="14"/>
      <c r="BV162" s="14">
        <v>5.2856040215407997E-2</v>
      </c>
      <c r="BW162" s="14">
        <v>7.7754926437480304E-2</v>
      </c>
      <c r="BX162" s="14"/>
      <c r="BY162" s="14">
        <v>3.5411802417232997E-2</v>
      </c>
      <c r="BZ162" s="14"/>
      <c r="CA162" s="14">
        <v>7.9262239410257104E-2</v>
      </c>
      <c r="CB162" s="14">
        <v>6.24573205749437E-2</v>
      </c>
      <c r="CC162" s="14">
        <v>7.0320541512393794E-2</v>
      </c>
      <c r="CD162" s="14">
        <v>3.8726287398530998E-2</v>
      </c>
      <c r="CE162" s="14">
        <v>0</v>
      </c>
    </row>
    <row r="163" spans="2:83" x14ac:dyDescent="0.3">
      <c r="B163" t="s">
        <v>137</v>
      </c>
      <c r="C163" s="14">
        <v>0.50492010938881904</v>
      </c>
      <c r="D163" s="14">
        <v>0.50150117792590798</v>
      </c>
      <c r="E163" s="14">
        <v>0.508316832313358</v>
      </c>
      <c r="F163" s="14"/>
      <c r="G163" s="14">
        <v>0.47696950185258702</v>
      </c>
      <c r="H163" s="14">
        <v>0.47915522070533001</v>
      </c>
      <c r="I163" s="14">
        <v>0.50313736262912401</v>
      </c>
      <c r="J163" s="14">
        <v>0.49110663444133801</v>
      </c>
      <c r="K163" s="14">
        <v>0.55468445954035495</v>
      </c>
      <c r="L163" s="14">
        <v>0.52357133164867597</v>
      </c>
      <c r="M163" s="14"/>
      <c r="N163" s="14">
        <v>0.480235748637659</v>
      </c>
      <c r="O163" s="14">
        <v>0.46843745016433003</v>
      </c>
      <c r="P163" s="14">
        <v>0.56628689319394898</v>
      </c>
      <c r="Q163" s="14">
        <v>0.51262648260781196</v>
      </c>
      <c r="R163" s="14"/>
      <c r="S163" s="14">
        <v>0.467638315834292</v>
      </c>
      <c r="T163" s="14">
        <v>0.47184692458751398</v>
      </c>
      <c r="U163" s="14">
        <v>0.54438942813236502</v>
      </c>
      <c r="V163" s="14">
        <v>0.54305949330640002</v>
      </c>
      <c r="W163" s="14">
        <v>0.48450707049348402</v>
      </c>
      <c r="X163" s="14">
        <v>0.561368302569342</v>
      </c>
      <c r="Y163" s="14">
        <v>0.50662171035435699</v>
      </c>
      <c r="Z163" s="14">
        <v>0.62793568338598105</v>
      </c>
      <c r="AA163" s="14">
        <v>0.51532158004083495</v>
      </c>
      <c r="AB163" s="14">
        <v>0.44397194585276301</v>
      </c>
      <c r="AC163" s="14">
        <v>0.48766735598876099</v>
      </c>
      <c r="AD163" s="14">
        <v>0.48597515558163301</v>
      </c>
      <c r="AE163" s="14"/>
      <c r="AF163" s="14">
        <v>0.57444137936976503</v>
      </c>
      <c r="AG163" s="14">
        <v>0.47331281133125802</v>
      </c>
      <c r="AH163" s="14">
        <v>0.50936712065867196</v>
      </c>
      <c r="AI163" s="14">
        <v>0.55957574413122302</v>
      </c>
      <c r="AJ163" s="14">
        <v>0.448007797378285</v>
      </c>
      <c r="AK163" s="14"/>
      <c r="AL163" s="14">
        <v>0.57865609216566105</v>
      </c>
      <c r="AM163" s="14">
        <v>0.45272621156256199</v>
      </c>
      <c r="AN163" s="14">
        <v>0.52308968313220905</v>
      </c>
      <c r="AO163" s="14">
        <v>0.67281321574080999</v>
      </c>
      <c r="AP163" s="14">
        <v>0.46515868598657401</v>
      </c>
      <c r="AQ163" s="14"/>
      <c r="AR163" s="14">
        <v>0.44649570870622801</v>
      </c>
      <c r="AS163" s="14">
        <v>0.544406364233602</v>
      </c>
      <c r="AT163" s="14">
        <v>0.51183740209840101</v>
      </c>
      <c r="AU163" s="14">
        <v>0.63768782269943403</v>
      </c>
      <c r="AV163" s="14">
        <v>0.47477639726780002</v>
      </c>
      <c r="AW163" s="14">
        <v>0.41875568921186301</v>
      </c>
      <c r="AX163" s="14"/>
      <c r="AY163" s="14">
        <v>0.54784871420866399</v>
      </c>
      <c r="AZ163" s="14">
        <v>0.52931609402528701</v>
      </c>
      <c r="BA163" s="14">
        <v>0.46883141436054498</v>
      </c>
      <c r="BB163" s="14">
        <v>0.46046903927384703</v>
      </c>
      <c r="BC163" s="14">
        <v>0.436408436840652</v>
      </c>
      <c r="BD163" s="14"/>
      <c r="BE163" s="14">
        <v>0.58271175332857605</v>
      </c>
      <c r="BF163" s="14">
        <v>0.57062077572361802</v>
      </c>
      <c r="BG163" s="14">
        <v>0.53516276680331598</v>
      </c>
      <c r="BH163" s="14">
        <v>0.47820645281332202</v>
      </c>
      <c r="BI163" s="14">
        <v>0.575436479863073</v>
      </c>
      <c r="BJ163" s="14">
        <v>0.51656088492346497</v>
      </c>
      <c r="BK163" s="14">
        <v>0.49928345860689999</v>
      </c>
      <c r="BL163" s="14">
        <v>0.50200744953214305</v>
      </c>
      <c r="BM163" s="14">
        <v>0.46719664559062801</v>
      </c>
      <c r="BN163" s="14">
        <v>0.50277210886774104</v>
      </c>
      <c r="BO163" s="14">
        <v>0.438194262955105</v>
      </c>
      <c r="BP163" s="14">
        <v>0.53242689868335402</v>
      </c>
      <c r="BQ163" s="14">
        <v>0.53616093952656496</v>
      </c>
      <c r="BR163" s="14">
        <v>0.48036244979704801</v>
      </c>
      <c r="BS163" s="14">
        <v>0.45091534232040698</v>
      </c>
      <c r="BT163" s="14">
        <v>0.48390113014758801</v>
      </c>
      <c r="BU163" s="14"/>
      <c r="BV163" s="14">
        <v>0.436706317588543</v>
      </c>
      <c r="BW163" s="14">
        <v>0.47651959907943497</v>
      </c>
      <c r="BX163" s="14"/>
      <c r="BY163" s="14">
        <v>0.52071675878157497</v>
      </c>
      <c r="BZ163" s="14"/>
      <c r="CA163" s="14">
        <v>0.53005743153626295</v>
      </c>
      <c r="CB163" s="14">
        <v>0.51378187032234901</v>
      </c>
      <c r="CC163" s="14">
        <v>0.48846589438951799</v>
      </c>
      <c r="CD163" s="14">
        <v>0.47200056895145998</v>
      </c>
      <c r="CE163" s="14">
        <v>0.58005443362015396</v>
      </c>
    </row>
    <row r="164" spans="2:83" x14ac:dyDescent="0.3">
      <c r="B164" t="s">
        <v>138</v>
      </c>
      <c r="C164" s="14">
        <v>0.168660573410267</v>
      </c>
      <c r="D164" s="14">
        <v>0.20061525457512699</v>
      </c>
      <c r="E164" s="14">
        <v>0.13778938011629599</v>
      </c>
      <c r="F164" s="14"/>
      <c r="G164" s="14">
        <v>0.21504488824651</v>
      </c>
      <c r="H164" s="14">
        <v>0.22305704149946101</v>
      </c>
      <c r="I164" s="14">
        <v>0.14329139570322399</v>
      </c>
      <c r="J164" s="14">
        <v>0.158536127321416</v>
      </c>
      <c r="K164" s="14">
        <v>0.16206850692723701</v>
      </c>
      <c r="L164" s="14">
        <v>0.12686809976775501</v>
      </c>
      <c r="M164" s="14"/>
      <c r="N164" s="14">
        <v>0.22978006966728601</v>
      </c>
      <c r="O164" s="14">
        <v>0.193841700322708</v>
      </c>
      <c r="P164" s="14">
        <v>0.12954481734620199</v>
      </c>
      <c r="Q164" s="14">
        <v>0.11271031893433101</v>
      </c>
      <c r="R164" s="14"/>
      <c r="S164" s="14">
        <v>0.24836664266442701</v>
      </c>
      <c r="T164" s="14">
        <v>0.173149498174621</v>
      </c>
      <c r="U164" s="14">
        <v>0.163011363462952</v>
      </c>
      <c r="V164" s="14">
        <v>0.15673144920212101</v>
      </c>
      <c r="W164" s="14">
        <v>0.17653840673879501</v>
      </c>
      <c r="X164" s="14">
        <v>0.10649408761943201</v>
      </c>
      <c r="Y164" s="14">
        <v>0.162726152192778</v>
      </c>
      <c r="Z164" s="14">
        <v>0.134030481230028</v>
      </c>
      <c r="AA164" s="14">
        <v>0.14960236667743901</v>
      </c>
      <c r="AB164" s="14">
        <v>0.15761863915617</v>
      </c>
      <c r="AC164" s="14">
        <v>0.175024736594901</v>
      </c>
      <c r="AD164" s="14">
        <v>0.150743915644558</v>
      </c>
      <c r="AE164" s="14"/>
      <c r="AF164" s="14">
        <v>0.14104247896181701</v>
      </c>
      <c r="AG164" s="14">
        <v>0.21188238620942301</v>
      </c>
      <c r="AH164" s="14">
        <v>0.231610098904874</v>
      </c>
      <c r="AI164" s="14">
        <v>6.5552282514120999E-2</v>
      </c>
      <c r="AJ164" s="14">
        <v>0.13579712774899599</v>
      </c>
      <c r="AK164" s="14"/>
      <c r="AL164" s="14">
        <v>0.15521449923618799</v>
      </c>
      <c r="AM164" s="14">
        <v>0.208411073819775</v>
      </c>
      <c r="AN164" s="14">
        <v>0.18452011117016201</v>
      </c>
      <c r="AO164" s="14">
        <v>6.7471613677039993E-2</v>
      </c>
      <c r="AP164" s="14">
        <v>0.20465122071070199</v>
      </c>
      <c r="AQ164" s="14"/>
      <c r="AR164" s="14">
        <v>0.243042397618706</v>
      </c>
      <c r="AS164" s="14">
        <v>0.17239254388726999</v>
      </c>
      <c r="AT164" s="14">
        <v>0.196033047090723</v>
      </c>
      <c r="AU164" s="14">
        <v>9.8701870414095796E-2</v>
      </c>
      <c r="AV164" s="14">
        <v>0.20302369655432101</v>
      </c>
      <c r="AW164" s="14">
        <v>8.3752040557700802E-2</v>
      </c>
      <c r="AX164" s="14"/>
      <c r="AY164" s="14">
        <v>0.11161199262367</v>
      </c>
      <c r="AZ164" s="14">
        <v>0.13468475834435201</v>
      </c>
      <c r="BA164" s="14">
        <v>0.22319539121690399</v>
      </c>
      <c r="BB164" s="14">
        <v>0.23871790416685101</v>
      </c>
      <c r="BC164" s="14">
        <v>0.23245009639911501</v>
      </c>
      <c r="BD164" s="14"/>
      <c r="BE164" s="14">
        <v>0</v>
      </c>
      <c r="BF164" s="14">
        <v>6.2566156293045794E-2</v>
      </c>
      <c r="BG164" s="14">
        <v>0.10370666501546701</v>
      </c>
      <c r="BH164" s="14">
        <v>0.17683051364142899</v>
      </c>
      <c r="BI164" s="14">
        <v>0.152842859264083</v>
      </c>
      <c r="BJ164" s="14">
        <v>0.16729261885298199</v>
      </c>
      <c r="BK164" s="14">
        <v>0.12472733890450501</v>
      </c>
      <c r="BL164" s="14">
        <v>0.18816295402328001</v>
      </c>
      <c r="BM164" s="14">
        <v>0.193344644596185</v>
      </c>
      <c r="BN164" s="14">
        <v>0.18896913007309901</v>
      </c>
      <c r="BO164" s="14">
        <v>0.205578839793152</v>
      </c>
      <c r="BP164" s="14">
        <v>0.18451043902116901</v>
      </c>
      <c r="BQ164" s="14">
        <v>0.18800556071624699</v>
      </c>
      <c r="BR164" s="14">
        <v>0.14943846677341199</v>
      </c>
      <c r="BS164" s="14">
        <v>0.240750502875691</v>
      </c>
      <c r="BT164" s="14">
        <v>0.313612295130971</v>
      </c>
      <c r="BU164" s="14"/>
      <c r="BV164" s="14">
        <v>0.24883367544268201</v>
      </c>
      <c r="BW164" s="14">
        <v>0.14837380850367701</v>
      </c>
      <c r="BX164" s="14"/>
      <c r="BY164" s="14">
        <v>0.16580420276230401</v>
      </c>
      <c r="BZ164" s="14"/>
      <c r="CA164" s="14">
        <v>0.12804206702621601</v>
      </c>
      <c r="CB164" s="14">
        <v>0.16925952031473901</v>
      </c>
      <c r="CC164" s="14">
        <v>0.186129052877896</v>
      </c>
      <c r="CD164" s="14">
        <v>0.263476647223089</v>
      </c>
      <c r="CE164" s="14">
        <v>0.22249148320373299</v>
      </c>
    </row>
    <row r="165" spans="2:83" x14ac:dyDescent="0.3">
      <c r="B165" t="s">
        <v>139</v>
      </c>
      <c r="C165" s="14">
        <v>0.33625953597855202</v>
      </c>
      <c r="D165" s="14">
        <v>0.30088592335078101</v>
      </c>
      <c r="E165" s="14">
        <v>0.37052745219706201</v>
      </c>
      <c r="F165" s="14"/>
      <c r="G165" s="14">
        <v>0.26192461360607699</v>
      </c>
      <c r="H165" s="14">
        <v>0.25609817920587002</v>
      </c>
      <c r="I165" s="14">
        <v>0.35984596692589998</v>
      </c>
      <c r="J165" s="14">
        <v>0.33257050711992198</v>
      </c>
      <c r="K165" s="14">
        <v>0.39261595261311799</v>
      </c>
      <c r="L165" s="14">
        <v>0.39670323188092099</v>
      </c>
      <c r="M165" s="14"/>
      <c r="N165" s="14">
        <v>0.25045567897037302</v>
      </c>
      <c r="O165" s="14">
        <v>0.27459574984162199</v>
      </c>
      <c r="P165" s="14">
        <v>0.43674207584774699</v>
      </c>
      <c r="Q165" s="14">
        <v>0.39991616367348098</v>
      </c>
      <c r="R165" s="14"/>
      <c r="S165" s="14">
        <v>0.21927167316986501</v>
      </c>
      <c r="T165" s="14">
        <v>0.29869742641289398</v>
      </c>
      <c r="U165" s="14">
        <v>0.38137806466941299</v>
      </c>
      <c r="V165" s="14">
        <v>0.38632804410427801</v>
      </c>
      <c r="W165" s="14">
        <v>0.30796866375468901</v>
      </c>
      <c r="X165" s="14">
        <v>0.45487421494991098</v>
      </c>
      <c r="Y165" s="14">
        <v>0.34389555816157902</v>
      </c>
      <c r="Z165" s="14">
        <v>0.49390520215595302</v>
      </c>
      <c r="AA165" s="14">
        <v>0.36571921336339602</v>
      </c>
      <c r="AB165" s="14">
        <v>0.28635330669659298</v>
      </c>
      <c r="AC165" s="14">
        <v>0.31264261939386001</v>
      </c>
      <c r="AD165" s="14">
        <v>0.33523123993707499</v>
      </c>
      <c r="AE165" s="14"/>
      <c r="AF165" s="14">
        <v>0.43339890040794699</v>
      </c>
      <c r="AG165" s="14">
        <v>0.26143042512183501</v>
      </c>
      <c r="AH165" s="14">
        <v>0.27775702175379702</v>
      </c>
      <c r="AI165" s="14">
        <v>0.49402346161710198</v>
      </c>
      <c r="AJ165" s="14">
        <v>0.31221066962928901</v>
      </c>
      <c r="AK165" s="14"/>
      <c r="AL165" s="14">
        <v>0.42344159292947298</v>
      </c>
      <c r="AM165" s="14">
        <v>0.24431513774278699</v>
      </c>
      <c r="AN165" s="14">
        <v>0.33856957196204701</v>
      </c>
      <c r="AO165" s="14">
        <v>0.60534160206376997</v>
      </c>
      <c r="AP165" s="14">
        <v>0.26050746527587199</v>
      </c>
      <c r="AQ165" s="14"/>
      <c r="AR165" s="14">
        <v>0.20345331108752199</v>
      </c>
      <c r="AS165" s="14">
        <v>0.37201382034633201</v>
      </c>
      <c r="AT165" s="14">
        <v>0.31580435500767801</v>
      </c>
      <c r="AU165" s="14">
        <v>0.53898595228533797</v>
      </c>
      <c r="AV165" s="14">
        <v>0.27175270071347901</v>
      </c>
      <c r="AW165" s="14">
        <v>0.33500364865416199</v>
      </c>
      <c r="AX165" s="14"/>
      <c r="AY165" s="14">
        <v>0.43623672158499299</v>
      </c>
      <c r="AZ165" s="14">
        <v>0.394631335680935</v>
      </c>
      <c r="BA165" s="14">
        <v>0.245636023143641</v>
      </c>
      <c r="BB165" s="14">
        <v>0.22175113510699601</v>
      </c>
      <c r="BC165" s="14">
        <v>0.20395834044153699</v>
      </c>
      <c r="BD165" s="14"/>
      <c r="BE165" s="14">
        <v>0.58271175332857605</v>
      </c>
      <c r="BF165" s="14">
        <v>0.50805461943057295</v>
      </c>
      <c r="BG165" s="14">
        <v>0.43145610178784899</v>
      </c>
      <c r="BH165" s="14">
        <v>0.30137593917189298</v>
      </c>
      <c r="BI165" s="14">
        <v>0.42259362059899003</v>
      </c>
      <c r="BJ165" s="14">
        <v>0.349268266070483</v>
      </c>
      <c r="BK165" s="14">
        <v>0.374556119702395</v>
      </c>
      <c r="BL165" s="14">
        <v>0.31384449550886301</v>
      </c>
      <c r="BM165" s="14">
        <v>0.27385200099444301</v>
      </c>
      <c r="BN165" s="14">
        <v>0.31380297879464197</v>
      </c>
      <c r="BO165" s="14">
        <v>0.23261542316195299</v>
      </c>
      <c r="BP165" s="14">
        <v>0.34791645966218498</v>
      </c>
      <c r="BQ165" s="14">
        <v>0.348155378810317</v>
      </c>
      <c r="BR165" s="14">
        <v>0.33092398302363601</v>
      </c>
      <c r="BS165" s="14">
        <v>0.21016483944471601</v>
      </c>
      <c r="BT165" s="14">
        <v>0.17028883501661601</v>
      </c>
      <c r="BU165" s="14"/>
      <c r="BV165" s="14">
        <v>0.187872642145861</v>
      </c>
      <c r="BW165" s="14">
        <v>0.32814579057575799</v>
      </c>
      <c r="BX165" s="14"/>
      <c r="BY165" s="14">
        <v>0.35491255601927102</v>
      </c>
      <c r="BZ165" s="14"/>
      <c r="CA165" s="14">
        <v>0.40201536451004599</v>
      </c>
      <c r="CB165" s="14">
        <v>0.34452235000761</v>
      </c>
      <c r="CC165" s="14">
        <v>0.30233684151162099</v>
      </c>
      <c r="CD165" s="14">
        <v>0.20852392172837</v>
      </c>
      <c r="CE165" s="14">
        <v>0.35756295041642</v>
      </c>
    </row>
    <row r="166" spans="2:83" x14ac:dyDescent="0.3">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row>
    <row r="167" spans="2:83" x14ac:dyDescent="0.3">
      <c r="B167" s="6" t="s">
        <v>155</v>
      </c>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row>
    <row r="168" spans="2:83" x14ac:dyDescent="0.3">
      <c r="B168" s="24" t="s">
        <v>114</v>
      </c>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row>
    <row r="169" spans="2:83" x14ac:dyDescent="0.3">
      <c r="B169" t="s">
        <v>150</v>
      </c>
      <c r="C169" s="14">
        <v>0.20295379936806601</v>
      </c>
      <c r="D169" s="14">
        <v>0.25536126601037301</v>
      </c>
      <c r="E169" s="14">
        <v>0.15217888382576</v>
      </c>
      <c r="F169" s="14"/>
      <c r="G169" s="14">
        <v>0.28467409693243101</v>
      </c>
      <c r="H169" s="14">
        <v>0.267175289008659</v>
      </c>
      <c r="I169" s="14">
        <v>0.17400072774922301</v>
      </c>
      <c r="J169" s="14">
        <v>0.206201446648278</v>
      </c>
      <c r="K169" s="14">
        <v>0.13376551136991299</v>
      </c>
      <c r="L169" s="14">
        <v>0.163961295839747</v>
      </c>
      <c r="M169" s="14"/>
      <c r="N169" s="14">
        <v>0.30016080731037897</v>
      </c>
      <c r="O169" s="14">
        <v>0.18650550730009799</v>
      </c>
      <c r="P169" s="14">
        <v>0.17488837216414299</v>
      </c>
      <c r="Q169" s="14">
        <v>0.142359619452161</v>
      </c>
      <c r="R169" s="14"/>
      <c r="S169" s="14">
        <v>0.24288326217666001</v>
      </c>
      <c r="T169" s="14">
        <v>0.16290798971819601</v>
      </c>
      <c r="U169" s="14">
        <v>0.20065967327512799</v>
      </c>
      <c r="V169" s="14">
        <v>0.20627902881309801</v>
      </c>
      <c r="W169" s="14">
        <v>0.25715278104232903</v>
      </c>
      <c r="X169" s="14">
        <v>0.20311120596346699</v>
      </c>
      <c r="Y169" s="14">
        <v>0.16493922959273899</v>
      </c>
      <c r="Z169" s="14">
        <v>0.22380582249940001</v>
      </c>
      <c r="AA169" s="14">
        <v>0.19454420939311301</v>
      </c>
      <c r="AB169" s="14">
        <v>0.18684090407548201</v>
      </c>
      <c r="AC169" s="14">
        <v>0.21022063315104</v>
      </c>
      <c r="AD169" s="14">
        <v>0.200066636569844</v>
      </c>
      <c r="AE169" s="14"/>
      <c r="AF169" s="14">
        <v>0.18107759996353201</v>
      </c>
      <c r="AG169" s="14">
        <v>0.26339460020024702</v>
      </c>
      <c r="AH169" s="14">
        <v>0.23117356766865499</v>
      </c>
      <c r="AI169" s="14">
        <v>0.134060329656678</v>
      </c>
      <c r="AJ169" s="14">
        <v>0.14135084976973999</v>
      </c>
      <c r="AK169" s="14"/>
      <c r="AL169" s="14">
        <v>0.21765955873742901</v>
      </c>
      <c r="AM169" s="14">
        <v>0.24804424196011601</v>
      </c>
      <c r="AN169" s="14">
        <v>0.191583283066323</v>
      </c>
      <c r="AO169" s="14">
        <v>0.106518044592325</v>
      </c>
      <c r="AP169" s="14">
        <v>0.15923272033815</v>
      </c>
      <c r="AQ169" s="14"/>
      <c r="AR169" s="14">
        <v>0.308975183475376</v>
      </c>
      <c r="AS169" s="14">
        <v>0.2069864446685</v>
      </c>
      <c r="AT169" s="14">
        <v>0.219646337297352</v>
      </c>
      <c r="AU169" s="14">
        <v>0.146516791099847</v>
      </c>
      <c r="AV169" s="14">
        <v>0.21967378757143299</v>
      </c>
      <c r="AW169" s="14">
        <v>8.4426683818517201E-2</v>
      </c>
      <c r="AX169" s="14"/>
      <c r="AY169" s="14">
        <v>0.13638427591575</v>
      </c>
      <c r="AZ169" s="14">
        <v>0.183782643410529</v>
      </c>
      <c r="BA169" s="14">
        <v>0.232438959661289</v>
      </c>
      <c r="BB169" s="14">
        <v>0.28700164318836302</v>
      </c>
      <c r="BC169" s="14">
        <v>0.38743006560883397</v>
      </c>
      <c r="BD169" s="14"/>
      <c r="BE169" s="14">
        <v>9.7017793991071299E-2</v>
      </c>
      <c r="BF169" s="14">
        <v>0.138652341988035</v>
      </c>
      <c r="BG169" s="14">
        <v>0.13279525545211299</v>
      </c>
      <c r="BH169" s="14">
        <v>0.16805791878882101</v>
      </c>
      <c r="BI169" s="14">
        <v>0.17169260370147901</v>
      </c>
      <c r="BJ169" s="14">
        <v>0.19283182887089401</v>
      </c>
      <c r="BK169" s="14">
        <v>0.17373446353000399</v>
      </c>
      <c r="BL169" s="14">
        <v>0.11525608628010001</v>
      </c>
      <c r="BM169" s="14">
        <v>0.197368197365035</v>
      </c>
      <c r="BN169" s="14">
        <v>0.19927071855597001</v>
      </c>
      <c r="BO169" s="14">
        <v>0.27809553470975601</v>
      </c>
      <c r="BP169" s="14">
        <v>0.23421950163552899</v>
      </c>
      <c r="BQ169" s="14">
        <v>0.23231044925418601</v>
      </c>
      <c r="BR169" s="14">
        <v>0.37614724422080797</v>
      </c>
      <c r="BS169" s="14">
        <v>0.32241211898586702</v>
      </c>
      <c r="BT169" s="14">
        <v>0.40364724866200702</v>
      </c>
      <c r="BU169" s="14"/>
      <c r="BV169" s="14">
        <v>0.30811496985800901</v>
      </c>
      <c r="BW169" s="14">
        <v>0.15882479334122199</v>
      </c>
      <c r="BX169" s="14"/>
      <c r="BY169" s="14">
        <v>0.26780809168761599</v>
      </c>
      <c r="BZ169" s="14"/>
      <c r="CA169" s="14">
        <v>0.14469469250824099</v>
      </c>
      <c r="CB169" s="14">
        <v>0.17679312924224899</v>
      </c>
      <c r="CC169" s="14">
        <v>0.21563969760677101</v>
      </c>
      <c r="CD169" s="14">
        <v>0.37421197067684397</v>
      </c>
      <c r="CE169" s="14">
        <v>0.62351594895415896</v>
      </c>
    </row>
    <row r="170" spans="2:83" x14ac:dyDescent="0.3">
      <c r="B170" t="s">
        <v>151</v>
      </c>
      <c r="C170" s="14">
        <v>0.53909319951271295</v>
      </c>
      <c r="D170" s="14">
        <v>0.54541786984811302</v>
      </c>
      <c r="E170" s="14">
        <v>0.53304286410732105</v>
      </c>
      <c r="F170" s="14"/>
      <c r="G170" s="14">
        <v>0.43772677644256103</v>
      </c>
      <c r="H170" s="14">
        <v>0.52250344578990704</v>
      </c>
      <c r="I170" s="14">
        <v>0.54222429481019996</v>
      </c>
      <c r="J170" s="14">
        <v>0.502570538567509</v>
      </c>
      <c r="K170" s="14">
        <v>0.59677893016199601</v>
      </c>
      <c r="L170" s="14">
        <v>0.60797168074973396</v>
      </c>
      <c r="M170" s="14"/>
      <c r="N170" s="14">
        <v>0.53415088501965302</v>
      </c>
      <c r="O170" s="14">
        <v>0.56516688306493301</v>
      </c>
      <c r="P170" s="14">
        <v>0.55245151874767695</v>
      </c>
      <c r="Q170" s="14">
        <v>0.50370192536242198</v>
      </c>
      <c r="R170" s="14"/>
      <c r="S170" s="14">
        <v>0.51457796636070896</v>
      </c>
      <c r="T170" s="14">
        <v>0.565739114949806</v>
      </c>
      <c r="U170" s="14">
        <v>0.554426421319965</v>
      </c>
      <c r="V170" s="14">
        <v>0.52110861832938205</v>
      </c>
      <c r="W170" s="14">
        <v>0.52816075195352896</v>
      </c>
      <c r="X170" s="14">
        <v>0.50858945005418199</v>
      </c>
      <c r="Y170" s="14">
        <v>0.56835221698586202</v>
      </c>
      <c r="Z170" s="14">
        <v>0.53340040095311303</v>
      </c>
      <c r="AA170" s="14">
        <v>0.51120564372191502</v>
      </c>
      <c r="AB170" s="14">
        <v>0.572756417101005</v>
      </c>
      <c r="AC170" s="14">
        <v>0.53267619893304496</v>
      </c>
      <c r="AD170" s="14">
        <v>0.60939356749735396</v>
      </c>
      <c r="AE170" s="14"/>
      <c r="AF170" s="14">
        <v>0.59655362798897205</v>
      </c>
      <c r="AG170" s="14">
        <v>0.51410301647355405</v>
      </c>
      <c r="AH170" s="14">
        <v>0.59001931183279199</v>
      </c>
      <c r="AI170" s="14">
        <v>0.41269843962701802</v>
      </c>
      <c r="AJ170" s="14">
        <v>0.48053024917666898</v>
      </c>
      <c r="AK170" s="14"/>
      <c r="AL170" s="14">
        <v>0.54164911864486598</v>
      </c>
      <c r="AM170" s="14">
        <v>0.57456094991698803</v>
      </c>
      <c r="AN170" s="14">
        <v>0.63276451158963098</v>
      </c>
      <c r="AO170" s="14">
        <v>0.497730583316005</v>
      </c>
      <c r="AP170" s="14">
        <v>0.56473648244001595</v>
      </c>
      <c r="AQ170" s="14"/>
      <c r="AR170" s="14">
        <v>0.53654048286275302</v>
      </c>
      <c r="AS170" s="14">
        <v>0.58803073612655599</v>
      </c>
      <c r="AT170" s="14">
        <v>0.59829860966264203</v>
      </c>
      <c r="AU170" s="14">
        <v>0.50563051601087305</v>
      </c>
      <c r="AV170" s="14">
        <v>0.48248756072709498</v>
      </c>
      <c r="AW170" s="14">
        <v>0.56453038968130997</v>
      </c>
      <c r="AX170" s="14"/>
      <c r="AY170" s="14">
        <v>0.54332069841040898</v>
      </c>
      <c r="AZ170" s="14">
        <v>0.50935339742073305</v>
      </c>
      <c r="BA170" s="14">
        <v>0.56770437377407901</v>
      </c>
      <c r="BB170" s="14">
        <v>0.53379941982573598</v>
      </c>
      <c r="BC170" s="14">
        <v>0.43455032150574602</v>
      </c>
      <c r="BD170" s="14"/>
      <c r="BE170" s="14">
        <v>0.70572633928247797</v>
      </c>
      <c r="BF170" s="14">
        <v>0.35706086784928898</v>
      </c>
      <c r="BG170" s="14">
        <v>0.50949293917253002</v>
      </c>
      <c r="BH170" s="14">
        <v>0.51555643828936004</v>
      </c>
      <c r="BI170" s="14">
        <v>0.466005764098058</v>
      </c>
      <c r="BJ170" s="14">
        <v>0.56075947908185997</v>
      </c>
      <c r="BK170" s="14">
        <v>0.52848638672151005</v>
      </c>
      <c r="BL170" s="14">
        <v>0.63121922663407903</v>
      </c>
      <c r="BM170" s="14">
        <v>0.614571273678442</v>
      </c>
      <c r="BN170" s="14">
        <v>0.59073359472798603</v>
      </c>
      <c r="BO170" s="14">
        <v>0.53851715894737695</v>
      </c>
      <c r="BP170" s="14">
        <v>0.58467149776294802</v>
      </c>
      <c r="BQ170" s="14">
        <v>0.60843398829911799</v>
      </c>
      <c r="BR170" s="14">
        <v>0.53605923028409996</v>
      </c>
      <c r="BS170" s="14">
        <v>0.47217907992930302</v>
      </c>
      <c r="BT170" s="14">
        <v>0.48934713310213301</v>
      </c>
      <c r="BU170" s="14"/>
      <c r="BV170" s="14">
        <v>0.54036581186140098</v>
      </c>
      <c r="BW170" s="14">
        <v>0.62534893717015305</v>
      </c>
      <c r="BX170" s="14"/>
      <c r="BY170" s="14">
        <v>0.56146619132300501</v>
      </c>
      <c r="BZ170" s="14"/>
      <c r="CA170" s="14">
        <v>0.55023624109067404</v>
      </c>
      <c r="CB170" s="14">
        <v>0.593122236279924</v>
      </c>
      <c r="CC170" s="14">
        <v>0.53372974873948098</v>
      </c>
      <c r="CD170" s="14">
        <v>0.49272077452228302</v>
      </c>
      <c r="CE170" s="14">
        <v>0.330167968494679</v>
      </c>
    </row>
    <row r="171" spans="2:83" x14ac:dyDescent="0.3">
      <c r="B171" t="s">
        <v>152</v>
      </c>
      <c r="C171" s="14">
        <v>0.10520986520438499</v>
      </c>
      <c r="D171" s="14">
        <v>9.4470274665129902E-2</v>
      </c>
      <c r="E171" s="14">
        <v>0.115902749509942</v>
      </c>
      <c r="F171" s="14"/>
      <c r="G171" s="14">
        <v>0.11697620726245</v>
      </c>
      <c r="H171" s="14">
        <v>0.10819495915485799</v>
      </c>
      <c r="I171" s="14">
        <v>0.122439391669685</v>
      </c>
      <c r="J171" s="14">
        <v>0.11833194848401</v>
      </c>
      <c r="K171" s="14">
        <v>9.0549712308162E-2</v>
      </c>
      <c r="L171" s="14">
        <v>8.0240334400920696E-2</v>
      </c>
      <c r="M171" s="14"/>
      <c r="N171" s="14">
        <v>7.7493008425780802E-2</v>
      </c>
      <c r="O171" s="14">
        <v>0.122334601692053</v>
      </c>
      <c r="P171" s="14">
        <v>0.111449541693859</v>
      </c>
      <c r="Q171" s="14">
        <v>0.110045607410463</v>
      </c>
      <c r="R171" s="14"/>
      <c r="S171" s="14">
        <v>0.123948163709791</v>
      </c>
      <c r="T171" s="14">
        <v>0.112686927147662</v>
      </c>
      <c r="U171" s="14">
        <v>9.6666024540712603E-2</v>
      </c>
      <c r="V171" s="14">
        <v>0.11811950252886599</v>
      </c>
      <c r="W171" s="14">
        <v>8.2353802545990104E-2</v>
      </c>
      <c r="X171" s="14">
        <v>6.9479066395385897E-2</v>
      </c>
      <c r="Y171" s="14">
        <v>0.13920133652092301</v>
      </c>
      <c r="Z171" s="14">
        <v>0.11684167359353401</v>
      </c>
      <c r="AA171" s="14">
        <v>8.3621882156391894E-2</v>
      </c>
      <c r="AB171" s="14">
        <v>0.11149331043515601</v>
      </c>
      <c r="AC171" s="14">
        <v>0.11777704627471999</v>
      </c>
      <c r="AD171" s="14">
        <v>6.3357824806221902E-2</v>
      </c>
      <c r="AE171" s="14"/>
      <c r="AF171" s="14">
        <v>0.11269461162922</v>
      </c>
      <c r="AG171" s="14">
        <v>0.10834058172078399</v>
      </c>
      <c r="AH171" s="14">
        <v>6.2978456813168104E-2</v>
      </c>
      <c r="AI171" s="14">
        <v>0.22883629660013499</v>
      </c>
      <c r="AJ171" s="14">
        <v>8.0258884138060704E-2</v>
      </c>
      <c r="AK171" s="14"/>
      <c r="AL171" s="14">
        <v>0.11654278601594199</v>
      </c>
      <c r="AM171" s="14">
        <v>7.5650167435613896E-2</v>
      </c>
      <c r="AN171" s="14">
        <v>8.0078005858804799E-2</v>
      </c>
      <c r="AO171" s="14">
        <v>0.19251704897374899</v>
      </c>
      <c r="AP171" s="14">
        <v>0.11867062751389899</v>
      </c>
      <c r="AQ171" s="14"/>
      <c r="AR171" s="14">
        <v>8.0016826984587994E-2</v>
      </c>
      <c r="AS171" s="14">
        <v>9.7006499571654706E-2</v>
      </c>
      <c r="AT171" s="14">
        <v>9.6871601120428405E-2</v>
      </c>
      <c r="AU171" s="14">
        <v>0.158821142090464</v>
      </c>
      <c r="AV171" s="14">
        <v>0.125835889906703</v>
      </c>
      <c r="AW171" s="14">
        <v>6.8970717569414794E-2</v>
      </c>
      <c r="AX171" s="14"/>
      <c r="AY171" s="14">
        <v>0.113499591532172</v>
      </c>
      <c r="AZ171" s="14">
        <v>0.11903768796316699</v>
      </c>
      <c r="BA171" s="14">
        <v>8.6521808775106401E-2</v>
      </c>
      <c r="BB171" s="14">
        <v>0.10012202707904901</v>
      </c>
      <c r="BC171" s="14">
        <v>0.131698318915418</v>
      </c>
      <c r="BD171" s="14"/>
      <c r="BE171" s="14">
        <v>0</v>
      </c>
      <c r="BF171" s="14">
        <v>0.17950014882201801</v>
      </c>
      <c r="BG171" s="14">
        <v>0.14011548810507399</v>
      </c>
      <c r="BH171" s="14">
        <v>0.122420185349845</v>
      </c>
      <c r="BI171" s="14">
        <v>0.167055874032428</v>
      </c>
      <c r="BJ171" s="14">
        <v>0.10431817218801299</v>
      </c>
      <c r="BK171" s="14">
        <v>0.112567885209059</v>
      </c>
      <c r="BL171" s="14">
        <v>9.2870527827102797E-2</v>
      </c>
      <c r="BM171" s="14">
        <v>7.7189531291333102E-2</v>
      </c>
      <c r="BN171" s="14">
        <v>7.3078813938470696E-2</v>
      </c>
      <c r="BO171" s="14">
        <v>8.1116746198012804E-2</v>
      </c>
      <c r="BP171" s="14">
        <v>9.6588791197346105E-2</v>
      </c>
      <c r="BQ171" s="14">
        <v>8.4755550041211505E-2</v>
      </c>
      <c r="BR171" s="14">
        <v>5.1512129802776703E-2</v>
      </c>
      <c r="BS171" s="14">
        <v>5.72581965156055E-2</v>
      </c>
      <c r="BT171" s="14">
        <v>9.0025646536736698E-2</v>
      </c>
      <c r="BU171" s="14"/>
      <c r="BV171" s="14">
        <v>7.4460663446795305E-2</v>
      </c>
      <c r="BW171" s="14">
        <v>7.7416866354141495E-2</v>
      </c>
      <c r="BX171" s="14"/>
      <c r="BY171" s="14">
        <v>8.1912044518564306E-2</v>
      </c>
      <c r="BZ171" s="14"/>
      <c r="CA171" s="14">
        <v>0.10989044809538299</v>
      </c>
      <c r="CB171" s="14">
        <v>9.0229462936583904E-2</v>
      </c>
      <c r="CC171" s="14">
        <v>0.11676161404966701</v>
      </c>
      <c r="CD171" s="14">
        <v>8.4656258384671598E-2</v>
      </c>
      <c r="CE171" s="14">
        <v>4.6316082551161798E-2</v>
      </c>
    </row>
    <row r="172" spans="2:83" x14ac:dyDescent="0.3">
      <c r="B172" t="s">
        <v>153</v>
      </c>
      <c r="C172" s="14">
        <v>3.8341351177252701E-2</v>
      </c>
      <c r="D172" s="14">
        <v>3.6765055525585101E-2</v>
      </c>
      <c r="E172" s="14">
        <v>3.9955692137202597E-2</v>
      </c>
      <c r="F172" s="14"/>
      <c r="G172" s="14">
        <v>6.3403244580299306E-2</v>
      </c>
      <c r="H172" s="14">
        <v>3.8310359667836899E-2</v>
      </c>
      <c r="I172" s="14">
        <v>3.6979992811232203E-2</v>
      </c>
      <c r="J172" s="14">
        <v>3.7793293380689298E-2</v>
      </c>
      <c r="K172" s="14">
        <v>4.0236084101486297E-2</v>
      </c>
      <c r="L172" s="14">
        <v>2.2060988504829598E-2</v>
      </c>
      <c r="M172" s="14"/>
      <c r="N172" s="14">
        <v>2.3655096327208601E-2</v>
      </c>
      <c r="O172" s="14">
        <v>4.7804601895216299E-2</v>
      </c>
      <c r="P172" s="14">
        <v>3.15749322706727E-2</v>
      </c>
      <c r="Q172" s="14">
        <v>5.1129910369310597E-2</v>
      </c>
      <c r="R172" s="14"/>
      <c r="S172" s="14">
        <v>4.5621303538272602E-2</v>
      </c>
      <c r="T172" s="14">
        <v>2.3760339057505499E-2</v>
      </c>
      <c r="U172" s="14">
        <v>2.6318192232295201E-2</v>
      </c>
      <c r="V172" s="14">
        <v>3.5270976109895602E-2</v>
      </c>
      <c r="W172" s="14">
        <v>3.8855709759091299E-2</v>
      </c>
      <c r="X172" s="14">
        <v>7.0835553751785393E-2</v>
      </c>
      <c r="Y172" s="14">
        <v>2.87567831530114E-2</v>
      </c>
      <c r="Z172" s="14">
        <v>2.2523760429860099E-2</v>
      </c>
      <c r="AA172" s="14">
        <v>4.7227175311172702E-2</v>
      </c>
      <c r="AB172" s="14">
        <v>4.6777699746205902E-2</v>
      </c>
      <c r="AC172" s="14">
        <v>2.8250824022758299E-2</v>
      </c>
      <c r="AD172" s="14">
        <v>1.57068305693208E-2</v>
      </c>
      <c r="AE172" s="14"/>
      <c r="AF172" s="14">
        <v>2.8024475814405699E-2</v>
      </c>
      <c r="AG172" s="14">
        <v>3.2989025182469399E-2</v>
      </c>
      <c r="AH172" s="14">
        <v>3.2455821211705899E-2</v>
      </c>
      <c r="AI172" s="14">
        <v>0.107740939783755</v>
      </c>
      <c r="AJ172" s="14">
        <v>5.1601372302382598E-2</v>
      </c>
      <c r="AK172" s="14"/>
      <c r="AL172" s="14">
        <v>3.7236857064700098E-2</v>
      </c>
      <c r="AM172" s="14">
        <v>3.1293010450674903E-2</v>
      </c>
      <c r="AN172" s="14">
        <v>1.19771319548161E-2</v>
      </c>
      <c r="AO172" s="14">
        <v>7.4735129630236596E-2</v>
      </c>
      <c r="AP172" s="14">
        <v>3.52783497353635E-2</v>
      </c>
      <c r="AQ172" s="14"/>
      <c r="AR172" s="14">
        <v>2.0372512905106901E-2</v>
      </c>
      <c r="AS172" s="14">
        <v>3.5818652439935803E-2</v>
      </c>
      <c r="AT172" s="14">
        <v>2.6327845769114702E-2</v>
      </c>
      <c r="AU172" s="14">
        <v>6.7274370581926701E-2</v>
      </c>
      <c r="AV172" s="14">
        <v>5.7016672777647603E-2</v>
      </c>
      <c r="AW172" s="14">
        <v>2.1963190557037798E-2</v>
      </c>
      <c r="AX172" s="14"/>
      <c r="AY172" s="14">
        <v>5.9335287632390397E-2</v>
      </c>
      <c r="AZ172" s="14">
        <v>3.2225735368341599E-2</v>
      </c>
      <c r="BA172" s="14">
        <v>3.7775189661220697E-2</v>
      </c>
      <c r="BB172" s="14">
        <v>2.6161989182306899E-2</v>
      </c>
      <c r="BC172" s="14">
        <v>0</v>
      </c>
      <c r="BD172" s="14"/>
      <c r="BE172" s="14">
        <v>0.131622544875973</v>
      </c>
      <c r="BF172" s="14">
        <v>0.13016458247457999</v>
      </c>
      <c r="BG172" s="14">
        <v>5.67400579815662E-2</v>
      </c>
      <c r="BH172" s="14">
        <v>4.5528640433744799E-2</v>
      </c>
      <c r="BI172" s="14">
        <v>5.0507778933972701E-2</v>
      </c>
      <c r="BJ172" s="14">
        <v>3.9026759624200699E-2</v>
      </c>
      <c r="BK172" s="14">
        <v>3.7413800575131197E-2</v>
      </c>
      <c r="BL172" s="14">
        <v>4.9682035399425298E-2</v>
      </c>
      <c r="BM172" s="14">
        <v>4.0488015537946398E-2</v>
      </c>
      <c r="BN172" s="14">
        <v>4.7844852742905702E-2</v>
      </c>
      <c r="BO172" s="14">
        <v>2.2728129313567599E-2</v>
      </c>
      <c r="BP172" s="14">
        <v>1.7499697008934199E-2</v>
      </c>
      <c r="BQ172" s="14">
        <v>9.0173198209897408E-3</v>
      </c>
      <c r="BR172" s="14">
        <v>0</v>
      </c>
      <c r="BS172" s="14">
        <v>1.9178192642769799E-2</v>
      </c>
      <c r="BT172" s="14">
        <v>8.8674345009758307E-3</v>
      </c>
      <c r="BU172" s="14"/>
      <c r="BV172" s="14">
        <v>2.2892936439436198E-2</v>
      </c>
      <c r="BW172" s="14">
        <v>4.3769136475225699E-2</v>
      </c>
      <c r="BX172" s="14"/>
      <c r="BY172" s="14">
        <v>1.9157623369716801E-2</v>
      </c>
      <c r="BZ172" s="14"/>
      <c r="CA172" s="14">
        <v>5.0173359949352798E-2</v>
      </c>
      <c r="CB172" s="14">
        <v>3.5902387002073002E-2</v>
      </c>
      <c r="CC172" s="14">
        <v>3.5502318136628998E-2</v>
      </c>
      <c r="CD172" s="14">
        <v>2.8561574743170001E-2</v>
      </c>
      <c r="CE172" s="14">
        <v>0</v>
      </c>
    </row>
    <row r="173" spans="2:83" x14ac:dyDescent="0.3">
      <c r="B173" t="s">
        <v>53</v>
      </c>
      <c r="C173" s="14">
        <v>0.114401784737583</v>
      </c>
      <c r="D173" s="14">
        <v>6.7985533950799301E-2</v>
      </c>
      <c r="E173" s="14">
        <v>0.15891981041977399</v>
      </c>
      <c r="F173" s="14"/>
      <c r="G173" s="14">
        <v>9.7219674782259194E-2</v>
      </c>
      <c r="H173" s="14">
        <v>6.3815946378739302E-2</v>
      </c>
      <c r="I173" s="14">
        <v>0.12435559295966001</v>
      </c>
      <c r="J173" s="14">
        <v>0.135102772919513</v>
      </c>
      <c r="K173" s="14">
        <v>0.138669762058442</v>
      </c>
      <c r="L173" s="14">
        <v>0.12576570050476901</v>
      </c>
      <c r="M173" s="14"/>
      <c r="N173" s="14">
        <v>6.4540202916977596E-2</v>
      </c>
      <c r="O173" s="14">
        <v>7.8188406047699902E-2</v>
      </c>
      <c r="P173" s="14">
        <v>0.12963563512364801</v>
      </c>
      <c r="Q173" s="14">
        <v>0.19276293740564299</v>
      </c>
      <c r="R173" s="14"/>
      <c r="S173" s="14">
        <v>7.2969304214567002E-2</v>
      </c>
      <c r="T173" s="14">
        <v>0.13490562912682999</v>
      </c>
      <c r="U173" s="14">
        <v>0.121929688631899</v>
      </c>
      <c r="V173" s="14">
        <v>0.119221874218758</v>
      </c>
      <c r="W173" s="14">
        <v>9.3476954699060394E-2</v>
      </c>
      <c r="X173" s="14">
        <v>0.14798472383517899</v>
      </c>
      <c r="Y173" s="14">
        <v>9.8750433747465005E-2</v>
      </c>
      <c r="Z173" s="14">
        <v>0.103428342524092</v>
      </c>
      <c r="AA173" s="14">
        <v>0.163401089417408</v>
      </c>
      <c r="AB173" s="14">
        <v>8.2131668642151101E-2</v>
      </c>
      <c r="AC173" s="14">
        <v>0.111075297618437</v>
      </c>
      <c r="AD173" s="14">
        <v>0.11147514055726</v>
      </c>
      <c r="AE173" s="14"/>
      <c r="AF173" s="14">
        <v>8.1649684603869802E-2</v>
      </c>
      <c r="AG173" s="14">
        <v>8.1172776422945195E-2</v>
      </c>
      <c r="AH173" s="14">
        <v>8.3372842473679404E-2</v>
      </c>
      <c r="AI173" s="14">
        <v>0.11666399433241501</v>
      </c>
      <c r="AJ173" s="14">
        <v>0.246258644613149</v>
      </c>
      <c r="AK173" s="14"/>
      <c r="AL173" s="14">
        <v>8.6911679537063594E-2</v>
      </c>
      <c r="AM173" s="14">
        <v>7.0451630236606402E-2</v>
      </c>
      <c r="AN173" s="14">
        <v>8.3597067530425395E-2</v>
      </c>
      <c r="AO173" s="14">
        <v>0.12849919348768499</v>
      </c>
      <c r="AP173" s="14">
        <v>0.122081819972571</v>
      </c>
      <c r="AQ173" s="14"/>
      <c r="AR173" s="14">
        <v>5.4094993772175602E-2</v>
      </c>
      <c r="AS173" s="14">
        <v>7.2157667193353897E-2</v>
      </c>
      <c r="AT173" s="14">
        <v>5.8855606150463501E-2</v>
      </c>
      <c r="AU173" s="14">
        <v>0.121757180216889</v>
      </c>
      <c r="AV173" s="14">
        <v>0.114986089017121</v>
      </c>
      <c r="AW173" s="14">
        <v>0.26010901837372002</v>
      </c>
      <c r="AX173" s="14"/>
      <c r="AY173" s="14">
        <v>0.14746014650927899</v>
      </c>
      <c r="AZ173" s="14">
        <v>0.15560053583722899</v>
      </c>
      <c r="BA173" s="14">
        <v>7.5559668128304294E-2</v>
      </c>
      <c r="BB173" s="14">
        <v>5.29149207245459E-2</v>
      </c>
      <c r="BC173" s="14">
        <v>4.6321293970002397E-2</v>
      </c>
      <c r="BD173" s="14"/>
      <c r="BE173" s="14">
        <v>6.5633321850478196E-2</v>
      </c>
      <c r="BF173" s="14">
        <v>0.194622058866078</v>
      </c>
      <c r="BG173" s="14">
        <v>0.160856259288717</v>
      </c>
      <c r="BH173" s="14">
        <v>0.14843681713822901</v>
      </c>
      <c r="BI173" s="14">
        <v>0.14473797923406201</v>
      </c>
      <c r="BJ173" s="14">
        <v>0.103063760235032</v>
      </c>
      <c r="BK173" s="14">
        <v>0.14779746396429599</v>
      </c>
      <c r="BL173" s="14">
        <v>0.110972123859293</v>
      </c>
      <c r="BM173" s="14">
        <v>7.0382982127243296E-2</v>
      </c>
      <c r="BN173" s="14">
        <v>8.9072020034668201E-2</v>
      </c>
      <c r="BO173" s="14">
        <v>7.9542430831286898E-2</v>
      </c>
      <c r="BP173" s="14">
        <v>6.7020512395242399E-2</v>
      </c>
      <c r="BQ173" s="14">
        <v>6.5482692584495406E-2</v>
      </c>
      <c r="BR173" s="14">
        <v>3.6281395692315102E-2</v>
      </c>
      <c r="BS173" s="14">
        <v>0.12897241192645401</v>
      </c>
      <c r="BT173" s="14">
        <v>8.1125371981473505E-3</v>
      </c>
      <c r="BU173" s="14"/>
      <c r="BV173" s="14">
        <v>5.4165618394359002E-2</v>
      </c>
      <c r="BW173" s="14">
        <v>9.46402666592569E-2</v>
      </c>
      <c r="BX173" s="14"/>
      <c r="BY173" s="14">
        <v>6.9656049101098197E-2</v>
      </c>
      <c r="BZ173" s="14"/>
      <c r="CA173" s="14">
        <v>0.145005258356349</v>
      </c>
      <c r="CB173" s="14">
        <v>0.10395278453917101</v>
      </c>
      <c r="CC173" s="14">
        <v>9.8366621467452398E-2</v>
      </c>
      <c r="CD173" s="14">
        <v>1.9849421673031699E-2</v>
      </c>
      <c r="CE173" s="14">
        <v>0</v>
      </c>
    </row>
    <row r="174" spans="2:83" x14ac:dyDescent="0.3">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row>
    <row r="175" spans="2:83" x14ac:dyDescent="0.3">
      <c r="B175" s="6" t="s">
        <v>156</v>
      </c>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row>
    <row r="176" spans="2:83" x14ac:dyDescent="0.3">
      <c r="B176" s="24" t="s">
        <v>114</v>
      </c>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row>
    <row r="177" spans="2:83" x14ac:dyDescent="0.3">
      <c r="B177" t="s">
        <v>150</v>
      </c>
      <c r="C177" s="14">
        <v>0.19427666030028801</v>
      </c>
      <c r="D177" s="14">
        <v>0.245332369088477</v>
      </c>
      <c r="E177" s="14">
        <v>0.144804644213989</v>
      </c>
      <c r="F177" s="14"/>
      <c r="G177" s="14">
        <v>0.26633121777704799</v>
      </c>
      <c r="H177" s="14">
        <v>0.26693546747655</v>
      </c>
      <c r="I177" s="14">
        <v>0.188918810859419</v>
      </c>
      <c r="J177" s="14">
        <v>0.166060863003681</v>
      </c>
      <c r="K177" s="14">
        <v>0.13521016498955099</v>
      </c>
      <c r="L177" s="14">
        <v>0.15443876534256201</v>
      </c>
      <c r="M177" s="14"/>
      <c r="N177" s="14">
        <v>0.283959366191605</v>
      </c>
      <c r="O177" s="14">
        <v>0.17030403626687199</v>
      </c>
      <c r="P177" s="14">
        <v>0.17494212386599101</v>
      </c>
      <c r="Q177" s="14">
        <v>0.14173689538972001</v>
      </c>
      <c r="R177" s="14"/>
      <c r="S177" s="14">
        <v>0.24272048971658</v>
      </c>
      <c r="T177" s="14">
        <v>0.142538779879196</v>
      </c>
      <c r="U177" s="14">
        <v>0.16606750601130901</v>
      </c>
      <c r="V177" s="14">
        <v>0.18073743942963599</v>
      </c>
      <c r="W177" s="14">
        <v>0.21742964076111301</v>
      </c>
      <c r="X177" s="14">
        <v>0.160597161018424</v>
      </c>
      <c r="Y177" s="14">
        <v>0.200793547506913</v>
      </c>
      <c r="Z177" s="14">
        <v>0.25673254723866001</v>
      </c>
      <c r="AA177" s="14">
        <v>0.20528822234406699</v>
      </c>
      <c r="AB177" s="14">
        <v>0.185527517420013</v>
      </c>
      <c r="AC177" s="14">
        <v>0.21226649679325099</v>
      </c>
      <c r="AD177" s="14">
        <v>0.210563448955535</v>
      </c>
      <c r="AE177" s="14"/>
      <c r="AF177" s="14">
        <v>0.16852939165577999</v>
      </c>
      <c r="AG177" s="14">
        <v>0.25738307581446901</v>
      </c>
      <c r="AH177" s="14">
        <v>0.26224482121172799</v>
      </c>
      <c r="AI177" s="14">
        <v>9.4577104913427204E-2</v>
      </c>
      <c r="AJ177" s="14">
        <v>0.130590034435631</v>
      </c>
      <c r="AK177" s="14"/>
      <c r="AL177" s="14">
        <v>0.192372813949717</v>
      </c>
      <c r="AM177" s="14">
        <v>0.241010149914858</v>
      </c>
      <c r="AN177" s="14">
        <v>0.23221909245253999</v>
      </c>
      <c r="AO177" s="14">
        <v>0.13216582823630399</v>
      </c>
      <c r="AP177" s="14">
        <v>0.110928490555805</v>
      </c>
      <c r="AQ177" s="14"/>
      <c r="AR177" s="14">
        <v>0.294356512384568</v>
      </c>
      <c r="AS177" s="14">
        <v>0.19239663594913001</v>
      </c>
      <c r="AT177" s="14">
        <v>0.25761044230241698</v>
      </c>
      <c r="AU177" s="14">
        <v>0.14457554050358801</v>
      </c>
      <c r="AV177" s="14">
        <v>0.14580458089856899</v>
      </c>
      <c r="AW177" s="14">
        <v>0.101608125237222</v>
      </c>
      <c r="AX177" s="14"/>
      <c r="AY177" s="14">
        <v>0.134072314762467</v>
      </c>
      <c r="AZ177" s="14">
        <v>0.16649957020232001</v>
      </c>
      <c r="BA177" s="14">
        <v>0.20610903968561201</v>
      </c>
      <c r="BB177" s="14">
        <v>0.29759543635444202</v>
      </c>
      <c r="BC177" s="14">
        <v>0.49738332405344299</v>
      </c>
      <c r="BD177" s="14"/>
      <c r="BE177" s="14">
        <v>0</v>
      </c>
      <c r="BF177" s="14">
        <v>0.16964091085961</v>
      </c>
      <c r="BG177" s="14">
        <v>0.107518219506452</v>
      </c>
      <c r="BH177" s="14">
        <v>0.16423460993363401</v>
      </c>
      <c r="BI177" s="14">
        <v>0.15040875376249899</v>
      </c>
      <c r="BJ177" s="14">
        <v>0.149300685557337</v>
      </c>
      <c r="BK177" s="14">
        <v>0.16654906983229101</v>
      </c>
      <c r="BL177" s="14">
        <v>0.11170111516848399</v>
      </c>
      <c r="BM177" s="14">
        <v>0.239876645234161</v>
      </c>
      <c r="BN177" s="14">
        <v>0.19890731702843101</v>
      </c>
      <c r="BO177" s="14">
        <v>0.24870039962013901</v>
      </c>
      <c r="BP177" s="14">
        <v>0.25182530516603802</v>
      </c>
      <c r="BQ177" s="14">
        <v>0.22424319264972201</v>
      </c>
      <c r="BR177" s="14">
        <v>0.34415231168008198</v>
      </c>
      <c r="BS177" s="14">
        <v>0.33308660954429498</v>
      </c>
      <c r="BT177" s="14">
        <v>0.413325300229689</v>
      </c>
      <c r="BU177" s="14"/>
      <c r="BV177" s="14">
        <v>0.28701149389302899</v>
      </c>
      <c r="BW177" s="14">
        <v>0.17268711323654801</v>
      </c>
      <c r="BX177" s="14"/>
      <c r="BY177" s="14">
        <v>0.26218826611728302</v>
      </c>
      <c r="BZ177" s="14"/>
      <c r="CA177" s="14">
        <v>0.140163064729875</v>
      </c>
      <c r="CB177" s="14">
        <v>0.159902821199046</v>
      </c>
      <c r="CC177" s="14">
        <v>0.208479016148851</v>
      </c>
      <c r="CD177" s="14">
        <v>0.36783970789739501</v>
      </c>
      <c r="CE177" s="14">
        <v>0.60063916900462799</v>
      </c>
    </row>
    <row r="178" spans="2:83" x14ac:dyDescent="0.3">
      <c r="B178" t="s">
        <v>151</v>
      </c>
      <c r="C178" s="14">
        <v>0.53755622864871999</v>
      </c>
      <c r="D178" s="14">
        <v>0.55166551938046404</v>
      </c>
      <c r="E178" s="14">
        <v>0.52390164726112498</v>
      </c>
      <c r="F178" s="14"/>
      <c r="G178" s="14">
        <v>0.45745113367354301</v>
      </c>
      <c r="H178" s="14">
        <v>0.49158359337699398</v>
      </c>
      <c r="I178" s="14">
        <v>0.51096952590532996</v>
      </c>
      <c r="J178" s="14">
        <v>0.55662144950220005</v>
      </c>
      <c r="K178" s="14">
        <v>0.59048842147111102</v>
      </c>
      <c r="L178" s="14">
        <v>0.59842060630496996</v>
      </c>
      <c r="M178" s="14"/>
      <c r="N178" s="14">
        <v>0.52886040674498402</v>
      </c>
      <c r="O178" s="14">
        <v>0.58523406601342398</v>
      </c>
      <c r="P178" s="14">
        <v>0.543016237271567</v>
      </c>
      <c r="Q178" s="14">
        <v>0.48661975018597797</v>
      </c>
      <c r="R178" s="14"/>
      <c r="S178" s="14">
        <v>0.534682860841866</v>
      </c>
      <c r="T178" s="14">
        <v>0.55906968174437399</v>
      </c>
      <c r="U178" s="14">
        <v>0.56607747003734299</v>
      </c>
      <c r="V178" s="14">
        <v>0.50394303460626799</v>
      </c>
      <c r="W178" s="14">
        <v>0.590278500252716</v>
      </c>
      <c r="X178" s="14">
        <v>0.50203302783783899</v>
      </c>
      <c r="Y178" s="14">
        <v>0.53571632716668205</v>
      </c>
      <c r="Z178" s="14">
        <v>0.499536849613814</v>
      </c>
      <c r="AA178" s="14">
        <v>0.48050780557074901</v>
      </c>
      <c r="AB178" s="14">
        <v>0.60401147246822395</v>
      </c>
      <c r="AC178" s="14">
        <v>0.52698795220613703</v>
      </c>
      <c r="AD178" s="14">
        <v>0.54940713031928401</v>
      </c>
      <c r="AE178" s="14"/>
      <c r="AF178" s="14">
        <v>0.61118911842799595</v>
      </c>
      <c r="AG178" s="14">
        <v>0.50589322137026205</v>
      </c>
      <c r="AH178" s="14">
        <v>0.50693696457947302</v>
      </c>
      <c r="AI178" s="14">
        <v>0.52074279706262605</v>
      </c>
      <c r="AJ178" s="14">
        <v>0.486121222385206</v>
      </c>
      <c r="AK178" s="14"/>
      <c r="AL178" s="14">
        <v>0.57373039921889801</v>
      </c>
      <c r="AM178" s="14">
        <v>0.55515829043545195</v>
      </c>
      <c r="AN178" s="14">
        <v>0.54678598145248603</v>
      </c>
      <c r="AO178" s="14">
        <v>0.51090124394769998</v>
      </c>
      <c r="AP178" s="14">
        <v>0.53560509887933605</v>
      </c>
      <c r="AQ178" s="14"/>
      <c r="AR178" s="14">
        <v>0.54435719023621298</v>
      </c>
      <c r="AS178" s="14">
        <v>0.58955105092403404</v>
      </c>
      <c r="AT178" s="14">
        <v>0.491077836066457</v>
      </c>
      <c r="AU178" s="14">
        <v>0.52682506678216201</v>
      </c>
      <c r="AV178" s="14">
        <v>0.53515427536321902</v>
      </c>
      <c r="AW178" s="14">
        <v>0.51398720232954098</v>
      </c>
      <c r="AX178" s="14"/>
      <c r="AY178" s="14">
        <v>0.53070681978414902</v>
      </c>
      <c r="AZ178" s="14">
        <v>0.51731378488890201</v>
      </c>
      <c r="BA178" s="14">
        <v>0.57577697975076403</v>
      </c>
      <c r="BB178" s="14">
        <v>0.51754982055211196</v>
      </c>
      <c r="BC178" s="14">
        <v>0.37553477299926102</v>
      </c>
      <c r="BD178" s="14"/>
      <c r="BE178" s="14">
        <v>0.54906120329672603</v>
      </c>
      <c r="BF178" s="14">
        <v>0.322745887901627</v>
      </c>
      <c r="BG178" s="14">
        <v>0.50486227578893395</v>
      </c>
      <c r="BH178" s="14">
        <v>0.49365178724559799</v>
      </c>
      <c r="BI178" s="14">
        <v>0.52004591363546304</v>
      </c>
      <c r="BJ178" s="14">
        <v>0.61818074375410303</v>
      </c>
      <c r="BK178" s="14">
        <v>0.52774841208321799</v>
      </c>
      <c r="BL178" s="14">
        <v>0.609286897948908</v>
      </c>
      <c r="BM178" s="14">
        <v>0.59145363579728705</v>
      </c>
      <c r="BN178" s="14">
        <v>0.55738171742843601</v>
      </c>
      <c r="BO178" s="14">
        <v>0.54838047908894205</v>
      </c>
      <c r="BP178" s="14">
        <v>0.55836852494537004</v>
      </c>
      <c r="BQ178" s="14">
        <v>0.59619003445462204</v>
      </c>
      <c r="BR178" s="14">
        <v>0.54155223437195099</v>
      </c>
      <c r="BS178" s="14">
        <v>0.49851889239584601</v>
      </c>
      <c r="BT178" s="14">
        <v>0.45732055379488901</v>
      </c>
      <c r="BU178" s="14"/>
      <c r="BV178" s="14">
        <v>0.54993049085148804</v>
      </c>
      <c r="BW178" s="14">
        <v>0.56292282755183498</v>
      </c>
      <c r="BX178" s="14"/>
      <c r="BY178" s="14">
        <v>0.52714162909179596</v>
      </c>
      <c r="BZ178" s="14"/>
      <c r="CA178" s="14">
        <v>0.53047884396449196</v>
      </c>
      <c r="CB178" s="14">
        <v>0.60465665201471597</v>
      </c>
      <c r="CC178" s="14">
        <v>0.54519254428027997</v>
      </c>
      <c r="CD178" s="14">
        <v>0.47347853065893297</v>
      </c>
      <c r="CE178" s="14">
        <v>0.32664888898570799</v>
      </c>
    </row>
    <row r="179" spans="2:83" x14ac:dyDescent="0.3">
      <c r="B179" t="s">
        <v>152</v>
      </c>
      <c r="C179" s="14">
        <v>0.116629286387849</v>
      </c>
      <c r="D179" s="14">
        <v>0.101721518878092</v>
      </c>
      <c r="E179" s="14">
        <v>0.131414545889491</v>
      </c>
      <c r="F179" s="14"/>
      <c r="G179" s="14">
        <v>0.14858138650206401</v>
      </c>
      <c r="H179" s="14">
        <v>0.14238604779400901</v>
      </c>
      <c r="I179" s="14">
        <v>0.14374016848271401</v>
      </c>
      <c r="J179" s="14">
        <v>0.10381798403556899</v>
      </c>
      <c r="K179" s="14">
        <v>9.4211425138597704E-2</v>
      </c>
      <c r="L179" s="14">
        <v>7.8041175386424202E-2</v>
      </c>
      <c r="M179" s="14"/>
      <c r="N179" s="14">
        <v>0.10521287484597</v>
      </c>
      <c r="O179" s="14">
        <v>0.11852901808916599</v>
      </c>
      <c r="P179" s="14">
        <v>0.10656684063418</v>
      </c>
      <c r="Q179" s="14">
        <v>0.13835206627055199</v>
      </c>
      <c r="R179" s="14"/>
      <c r="S179" s="14">
        <v>0.12203275051420701</v>
      </c>
      <c r="T179" s="14">
        <v>0.12059574392755899</v>
      </c>
      <c r="U179" s="14">
        <v>0.100374848891567</v>
      </c>
      <c r="V179" s="14">
        <v>0.13772361317721901</v>
      </c>
      <c r="W179" s="14">
        <v>8.2107178813758203E-2</v>
      </c>
      <c r="X179" s="14">
        <v>0.150187069530484</v>
      </c>
      <c r="Y179" s="14">
        <v>0.12958344880537701</v>
      </c>
      <c r="Z179" s="14">
        <v>0.11900404638050401</v>
      </c>
      <c r="AA179" s="14">
        <v>0.11580767240136799</v>
      </c>
      <c r="AB179" s="14">
        <v>8.0323567090073295E-2</v>
      </c>
      <c r="AC179" s="14">
        <v>0.104846805239423</v>
      </c>
      <c r="AD179" s="14">
        <v>0.127589153298622</v>
      </c>
      <c r="AE179" s="14"/>
      <c r="AF179" s="14">
        <v>0.108065371995684</v>
      </c>
      <c r="AG179" s="14">
        <v>0.122221820272974</v>
      </c>
      <c r="AH179" s="14">
        <v>9.1014967145144204E-2</v>
      </c>
      <c r="AI179" s="14">
        <v>0.13487628286202399</v>
      </c>
      <c r="AJ179" s="14">
        <v>0.122258269832074</v>
      </c>
      <c r="AK179" s="14"/>
      <c r="AL179" s="14">
        <v>0.11734294079504901</v>
      </c>
      <c r="AM179" s="14">
        <v>0.105637897119591</v>
      </c>
      <c r="AN179" s="14">
        <v>9.5654752528076495E-2</v>
      </c>
      <c r="AO179" s="14">
        <v>0.169359432808868</v>
      </c>
      <c r="AP179" s="14">
        <v>0.12902199738919201</v>
      </c>
      <c r="AQ179" s="14"/>
      <c r="AR179" s="14">
        <v>8.6112721680265597E-2</v>
      </c>
      <c r="AS179" s="14">
        <v>0.13318846655872901</v>
      </c>
      <c r="AT179" s="14">
        <v>0.126115299740436</v>
      </c>
      <c r="AU179" s="14">
        <v>0.15754806902038801</v>
      </c>
      <c r="AV179" s="14">
        <v>0.123801882561689</v>
      </c>
      <c r="AW179" s="14">
        <v>7.77466391595516E-2</v>
      </c>
      <c r="AX179" s="14"/>
      <c r="AY179" s="14">
        <v>0.12517529719814299</v>
      </c>
      <c r="AZ179" s="14">
        <v>0.140821191289067</v>
      </c>
      <c r="BA179" s="14">
        <v>0.110328343279728</v>
      </c>
      <c r="BB179" s="14">
        <v>9.6543469553289504E-2</v>
      </c>
      <c r="BC179" s="14">
        <v>0.10636962952675</v>
      </c>
      <c r="BD179" s="14"/>
      <c r="BE179" s="14">
        <v>0.17966741921101201</v>
      </c>
      <c r="BF179" s="14">
        <v>0.168412031107189</v>
      </c>
      <c r="BG179" s="14">
        <v>0.195353359021532</v>
      </c>
      <c r="BH179" s="14">
        <v>0.187015919715665</v>
      </c>
      <c r="BI179" s="14">
        <v>0.12820739433060499</v>
      </c>
      <c r="BJ179" s="14">
        <v>9.3624568217914303E-2</v>
      </c>
      <c r="BK179" s="14">
        <v>0.14224966270089101</v>
      </c>
      <c r="BL179" s="14">
        <v>0.126916000299549</v>
      </c>
      <c r="BM179" s="14">
        <v>5.82501578965424E-2</v>
      </c>
      <c r="BN179" s="14">
        <v>0.12496870440959799</v>
      </c>
      <c r="BO179" s="14">
        <v>8.0872738959196694E-2</v>
      </c>
      <c r="BP179" s="14">
        <v>0.105078512165941</v>
      </c>
      <c r="BQ179" s="14">
        <v>0.10573017660120899</v>
      </c>
      <c r="BR179" s="14">
        <v>4.5281263210092702E-2</v>
      </c>
      <c r="BS179" s="14">
        <v>1.97839577340287E-2</v>
      </c>
      <c r="BT179" s="14">
        <v>8.3302522842609195E-2</v>
      </c>
      <c r="BU179" s="14"/>
      <c r="BV179" s="14">
        <v>8.5354903823990205E-2</v>
      </c>
      <c r="BW179" s="14">
        <v>0.13576301032364901</v>
      </c>
      <c r="BX179" s="14"/>
      <c r="BY179" s="14">
        <v>0.10896878210748701</v>
      </c>
      <c r="BZ179" s="14"/>
      <c r="CA179" s="14">
        <v>0.13759581612636801</v>
      </c>
      <c r="CB179" s="14">
        <v>0.112076849346679</v>
      </c>
      <c r="CC179" s="14">
        <v>0.11654493487975499</v>
      </c>
      <c r="CD179" s="14">
        <v>0.103786136417738</v>
      </c>
      <c r="CE179" s="14">
        <v>4.8262457392479197E-2</v>
      </c>
    </row>
    <row r="180" spans="2:83" x14ac:dyDescent="0.3">
      <c r="B180" t="s">
        <v>153</v>
      </c>
      <c r="C180" s="14">
        <v>2.6418210309814401E-2</v>
      </c>
      <c r="D180" s="14">
        <v>2.7066178960716301E-2</v>
      </c>
      <c r="E180" s="14">
        <v>2.5837306858322199E-2</v>
      </c>
      <c r="F180" s="14"/>
      <c r="G180" s="14">
        <v>1.46380626571034E-2</v>
      </c>
      <c r="H180" s="14">
        <v>2.9341142299202601E-2</v>
      </c>
      <c r="I180" s="14">
        <v>2.2528653142550498E-2</v>
      </c>
      <c r="J180" s="14">
        <v>3.90006379192313E-2</v>
      </c>
      <c r="K180" s="14">
        <v>3.68872262326711E-2</v>
      </c>
      <c r="L180" s="14">
        <v>1.7706273012859201E-2</v>
      </c>
      <c r="M180" s="14"/>
      <c r="N180" s="14">
        <v>1.05011113998984E-2</v>
      </c>
      <c r="O180" s="14">
        <v>3.1880583228386702E-2</v>
      </c>
      <c r="P180" s="14">
        <v>2.68309255026551E-2</v>
      </c>
      <c r="Q180" s="14">
        <v>3.8115803041130797E-2</v>
      </c>
      <c r="R180" s="14"/>
      <c r="S180" s="14">
        <v>2.7663654728568701E-2</v>
      </c>
      <c r="T180" s="14">
        <v>2.2663388872773901E-2</v>
      </c>
      <c r="U180" s="14">
        <v>2.6038653574118401E-2</v>
      </c>
      <c r="V180" s="14">
        <v>4.7505000083223302E-2</v>
      </c>
      <c r="W180" s="14">
        <v>6.2949226592354203E-3</v>
      </c>
      <c r="X180" s="14">
        <v>2.38484189220112E-2</v>
      </c>
      <c r="Y180" s="14">
        <v>1.7236777606171001E-2</v>
      </c>
      <c r="Z180" s="14">
        <v>2.2523760429860099E-2</v>
      </c>
      <c r="AA180" s="14">
        <v>3.0374758977977499E-2</v>
      </c>
      <c r="AB180" s="14">
        <v>3.6540057841176997E-2</v>
      </c>
      <c r="AC180" s="14">
        <v>2.48250192024808E-2</v>
      </c>
      <c r="AD180" s="14">
        <v>1.6543103037020699E-2</v>
      </c>
      <c r="AE180" s="14"/>
      <c r="AF180" s="14">
        <v>2.3490960656286902E-2</v>
      </c>
      <c r="AG180" s="14">
        <v>1.8938122572735298E-2</v>
      </c>
      <c r="AH180" s="14">
        <v>2.87270712624671E-2</v>
      </c>
      <c r="AI180" s="14">
        <v>5.3760209919747698E-2</v>
      </c>
      <c r="AJ180" s="14">
        <v>2.6740730548343101E-2</v>
      </c>
      <c r="AK180" s="14"/>
      <c r="AL180" s="14">
        <v>2.8411171375379601E-2</v>
      </c>
      <c r="AM180" s="14">
        <v>1.79824789456666E-2</v>
      </c>
      <c r="AN180" s="14">
        <v>7.2127016311943496E-3</v>
      </c>
      <c r="AO180" s="14">
        <v>4.88006830746298E-2</v>
      </c>
      <c r="AP180" s="14">
        <v>4.5184906171154497E-2</v>
      </c>
      <c r="AQ180" s="14"/>
      <c r="AR180" s="14">
        <v>1.06485236776635E-2</v>
      </c>
      <c r="AS180" s="14">
        <v>2.0645196386520001E-2</v>
      </c>
      <c r="AT180" s="14">
        <v>2.5130761703580199E-2</v>
      </c>
      <c r="AU180" s="14">
        <v>4.0667177065796201E-2</v>
      </c>
      <c r="AV180" s="14">
        <v>4.4710115203982999E-2</v>
      </c>
      <c r="AW180" s="14">
        <v>1.2480428116376899E-2</v>
      </c>
      <c r="AX180" s="14"/>
      <c r="AY180" s="14">
        <v>4.0429087287695502E-2</v>
      </c>
      <c r="AZ180" s="14">
        <v>2.17830850583852E-2</v>
      </c>
      <c r="BA180" s="14">
        <v>2.8408557906727399E-2</v>
      </c>
      <c r="BB180" s="14">
        <v>1.4338400929250201E-2</v>
      </c>
      <c r="BC180" s="14">
        <v>0</v>
      </c>
      <c r="BD180" s="14"/>
      <c r="BE180" s="14">
        <v>0</v>
      </c>
      <c r="BF180" s="14">
        <v>9.5792903612326105E-2</v>
      </c>
      <c r="BG180" s="14">
        <v>2.29827261653874E-2</v>
      </c>
      <c r="BH180" s="14">
        <v>0</v>
      </c>
      <c r="BI180" s="14">
        <v>4.1497962270132201E-2</v>
      </c>
      <c r="BJ180" s="14">
        <v>3.7695246749637298E-2</v>
      </c>
      <c r="BK180" s="14">
        <v>2.1773395227062099E-2</v>
      </c>
      <c r="BL180" s="14">
        <v>4.2485025848790499E-2</v>
      </c>
      <c r="BM180" s="14">
        <v>2.2833053947431601E-2</v>
      </c>
      <c r="BN180" s="14">
        <v>3.6513546938277901E-2</v>
      </c>
      <c r="BO180" s="14">
        <v>1.97957218960578E-2</v>
      </c>
      <c r="BP180" s="14">
        <v>8.8097262577954295E-3</v>
      </c>
      <c r="BQ180" s="14">
        <v>9.0173198209897408E-3</v>
      </c>
      <c r="BR180" s="14">
        <v>1.7059697802784698E-2</v>
      </c>
      <c r="BS180" s="14">
        <v>1.96381283993757E-2</v>
      </c>
      <c r="BT180" s="14">
        <v>1.8217676034848598E-2</v>
      </c>
      <c r="BU180" s="14"/>
      <c r="BV180" s="14">
        <v>1.1965925699105699E-2</v>
      </c>
      <c r="BW180" s="14">
        <v>2.6918504561284501E-2</v>
      </c>
      <c r="BX180" s="14"/>
      <c r="BY180" s="14">
        <v>1.92286818996024E-2</v>
      </c>
      <c r="BZ180" s="14"/>
      <c r="CA180" s="14">
        <v>3.6330894142361202E-2</v>
      </c>
      <c r="CB180" s="14">
        <v>2.0998314674639199E-2</v>
      </c>
      <c r="CC180" s="14">
        <v>2.51663260985872E-2</v>
      </c>
      <c r="CD180" s="14">
        <v>1.9290726612738601E-2</v>
      </c>
      <c r="CE180" s="14">
        <v>2.4449484617183999E-2</v>
      </c>
    </row>
    <row r="181" spans="2:83" x14ac:dyDescent="0.3">
      <c r="B181" t="s">
        <v>53</v>
      </c>
      <c r="C181" s="14">
        <v>0.125119614353328</v>
      </c>
      <c r="D181" s="14">
        <v>7.4214413692250097E-2</v>
      </c>
      <c r="E181" s="14">
        <v>0.17404185577707201</v>
      </c>
      <c r="F181" s="14"/>
      <c r="G181" s="14">
        <v>0.112998199390242</v>
      </c>
      <c r="H181" s="14">
        <v>6.9753749053244302E-2</v>
      </c>
      <c r="I181" s="14">
        <v>0.133842841609987</v>
      </c>
      <c r="J181" s="14">
        <v>0.13449906553932001</v>
      </c>
      <c r="K181" s="14">
        <v>0.14320276216807001</v>
      </c>
      <c r="L181" s="14">
        <v>0.15139317995318499</v>
      </c>
      <c r="M181" s="14"/>
      <c r="N181" s="14">
        <v>7.1466240817541896E-2</v>
      </c>
      <c r="O181" s="14">
        <v>9.4052296402151903E-2</v>
      </c>
      <c r="P181" s="14">
        <v>0.148643872725607</v>
      </c>
      <c r="Q181" s="14">
        <v>0.19517548511261901</v>
      </c>
      <c r="R181" s="14"/>
      <c r="S181" s="14">
        <v>7.2900244198778302E-2</v>
      </c>
      <c r="T181" s="14">
        <v>0.155132405576097</v>
      </c>
      <c r="U181" s="14">
        <v>0.141441521485662</v>
      </c>
      <c r="V181" s="14">
        <v>0.130090912703654</v>
      </c>
      <c r="W181" s="14">
        <v>0.103889757513178</v>
      </c>
      <c r="X181" s="14">
        <v>0.16333432269124201</v>
      </c>
      <c r="Y181" s="14">
        <v>0.116669898914857</v>
      </c>
      <c r="Z181" s="14">
        <v>0.102202796337163</v>
      </c>
      <c r="AA181" s="14">
        <v>0.168021540705838</v>
      </c>
      <c r="AB181" s="14">
        <v>9.3597385180512596E-2</v>
      </c>
      <c r="AC181" s="14">
        <v>0.131073726558709</v>
      </c>
      <c r="AD181" s="14">
        <v>9.5897164389538103E-2</v>
      </c>
      <c r="AE181" s="14"/>
      <c r="AF181" s="14">
        <v>8.8725157264252202E-2</v>
      </c>
      <c r="AG181" s="14">
        <v>9.5563759969558806E-2</v>
      </c>
      <c r="AH181" s="14">
        <v>0.111076175801188</v>
      </c>
      <c r="AI181" s="14">
        <v>0.19604360524217501</v>
      </c>
      <c r="AJ181" s="14">
        <v>0.23428974279874601</v>
      </c>
      <c r="AK181" s="14"/>
      <c r="AL181" s="14">
        <v>8.8142674660956197E-2</v>
      </c>
      <c r="AM181" s="14">
        <v>8.0211183584433104E-2</v>
      </c>
      <c r="AN181" s="14">
        <v>0.118127471935702</v>
      </c>
      <c r="AO181" s="14">
        <v>0.13877281193249799</v>
      </c>
      <c r="AP181" s="14">
        <v>0.17925950700451199</v>
      </c>
      <c r="AQ181" s="14"/>
      <c r="AR181" s="14">
        <v>6.4525052021290205E-2</v>
      </c>
      <c r="AS181" s="14">
        <v>6.42186501815869E-2</v>
      </c>
      <c r="AT181" s="14">
        <v>0.10006566018710999</v>
      </c>
      <c r="AU181" s="14">
        <v>0.13038414662806599</v>
      </c>
      <c r="AV181" s="14">
        <v>0.15052914597254</v>
      </c>
      <c r="AW181" s="14">
        <v>0.29417760515730801</v>
      </c>
      <c r="AX181" s="14"/>
      <c r="AY181" s="14">
        <v>0.169616480967545</v>
      </c>
      <c r="AZ181" s="14">
        <v>0.15358236856132601</v>
      </c>
      <c r="BA181" s="14">
        <v>7.9377079377168494E-2</v>
      </c>
      <c r="BB181" s="14">
        <v>7.3972872610906099E-2</v>
      </c>
      <c r="BC181" s="14">
        <v>2.0712273420546799E-2</v>
      </c>
      <c r="BD181" s="14"/>
      <c r="BE181" s="14">
        <v>0.27127137749226199</v>
      </c>
      <c r="BF181" s="14">
        <v>0.24340826651924799</v>
      </c>
      <c r="BG181" s="14">
        <v>0.16928341951769499</v>
      </c>
      <c r="BH181" s="14">
        <v>0.155097683105103</v>
      </c>
      <c r="BI181" s="14">
        <v>0.15983997600130201</v>
      </c>
      <c r="BJ181" s="14">
        <v>0.101198755721008</v>
      </c>
      <c r="BK181" s="14">
        <v>0.14167946015653801</v>
      </c>
      <c r="BL181" s="14">
        <v>0.109610960734269</v>
      </c>
      <c r="BM181" s="14">
        <v>8.7586507124577995E-2</v>
      </c>
      <c r="BN181" s="14">
        <v>8.2228714195257402E-2</v>
      </c>
      <c r="BO181" s="14">
        <v>0.102250660435664</v>
      </c>
      <c r="BP181" s="14">
        <v>7.5917931464854593E-2</v>
      </c>
      <c r="BQ181" s="14">
        <v>6.48192764734562E-2</v>
      </c>
      <c r="BR181" s="14">
        <v>5.1954492935089601E-2</v>
      </c>
      <c r="BS181" s="14">
        <v>0.12897241192645401</v>
      </c>
      <c r="BT181" s="14">
        <v>2.7833947097963899E-2</v>
      </c>
      <c r="BU181" s="14"/>
      <c r="BV181" s="14">
        <v>6.5737185732387293E-2</v>
      </c>
      <c r="BW181" s="14">
        <v>0.101708544326684</v>
      </c>
      <c r="BX181" s="14"/>
      <c r="BY181" s="14">
        <v>8.2472640783831097E-2</v>
      </c>
      <c r="BZ181" s="14"/>
      <c r="CA181" s="14">
        <v>0.15543138103690399</v>
      </c>
      <c r="CB181" s="14">
        <v>0.10236536276492</v>
      </c>
      <c r="CC181" s="14">
        <v>0.104617178592527</v>
      </c>
      <c r="CD181" s="14">
        <v>3.5604898413194801E-2</v>
      </c>
      <c r="CE181" s="14">
        <v>0</v>
      </c>
    </row>
    <row r="182" spans="2:83" x14ac:dyDescent="0.3">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row>
    <row r="183" spans="2:83" x14ac:dyDescent="0.3">
      <c r="B183" s="6" t="s">
        <v>157</v>
      </c>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row>
    <row r="184" spans="2:83" x14ac:dyDescent="0.3">
      <c r="B184" s="24" t="s">
        <v>114</v>
      </c>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row>
    <row r="185" spans="2:83" x14ac:dyDescent="0.3">
      <c r="B185" t="s">
        <v>150</v>
      </c>
      <c r="C185" s="14">
        <v>0.16818454751221101</v>
      </c>
      <c r="D185" s="14">
        <v>0.207840452092768</v>
      </c>
      <c r="E185" s="14">
        <v>0.129792620860605</v>
      </c>
      <c r="F185" s="14"/>
      <c r="G185" s="14">
        <v>0.25226865669658799</v>
      </c>
      <c r="H185" s="14">
        <v>0.219050996642287</v>
      </c>
      <c r="I185" s="14">
        <v>0.15146229190131999</v>
      </c>
      <c r="J185" s="14">
        <v>0.13229696561988599</v>
      </c>
      <c r="K185" s="14">
        <v>0.124607778585251</v>
      </c>
      <c r="L185" s="14">
        <v>0.143162386825399</v>
      </c>
      <c r="M185" s="14"/>
      <c r="N185" s="14">
        <v>0.25105198738854501</v>
      </c>
      <c r="O185" s="14">
        <v>0.13923994624838101</v>
      </c>
      <c r="P185" s="14">
        <v>0.144494170204885</v>
      </c>
      <c r="Q185" s="14">
        <v>0.13140524924101901</v>
      </c>
      <c r="R185" s="14"/>
      <c r="S185" s="14">
        <v>0.20779823689808399</v>
      </c>
      <c r="T185" s="14">
        <v>0.122191893860294</v>
      </c>
      <c r="U185" s="14">
        <v>0.18262033415842599</v>
      </c>
      <c r="V185" s="14">
        <v>0.13606055634941899</v>
      </c>
      <c r="W185" s="14">
        <v>0.16559282449014801</v>
      </c>
      <c r="X185" s="14">
        <v>0.16487678012004001</v>
      </c>
      <c r="Y185" s="14">
        <v>0.16808027426743499</v>
      </c>
      <c r="Z185" s="14">
        <v>0.19530561283607001</v>
      </c>
      <c r="AA185" s="14">
        <v>0.167228621039757</v>
      </c>
      <c r="AB185" s="14">
        <v>0.18648382246825301</v>
      </c>
      <c r="AC185" s="14">
        <v>0.170743492265446</v>
      </c>
      <c r="AD185" s="14">
        <v>0.16524324225557199</v>
      </c>
      <c r="AE185" s="14"/>
      <c r="AF185" s="14">
        <v>0.145663544680837</v>
      </c>
      <c r="AG185" s="14">
        <v>0.218259874772192</v>
      </c>
      <c r="AH185" s="14">
        <v>0.20849226171396401</v>
      </c>
      <c r="AI185" s="14">
        <v>3.8795600357319701E-2</v>
      </c>
      <c r="AJ185" s="14">
        <v>0.12515226116200701</v>
      </c>
      <c r="AK185" s="14"/>
      <c r="AL185" s="14">
        <v>0.15991472631753301</v>
      </c>
      <c r="AM185" s="14">
        <v>0.21304886607708201</v>
      </c>
      <c r="AN185" s="14">
        <v>0.17906688699540699</v>
      </c>
      <c r="AO185" s="14">
        <v>0.114795085505035</v>
      </c>
      <c r="AP185" s="14">
        <v>0.118262610950784</v>
      </c>
      <c r="AQ185" s="14"/>
      <c r="AR185" s="14">
        <v>0.251466465758236</v>
      </c>
      <c r="AS185" s="14">
        <v>0.17685913643208301</v>
      </c>
      <c r="AT185" s="14">
        <v>0.18312005358318501</v>
      </c>
      <c r="AU185" s="14">
        <v>0.12575171482608899</v>
      </c>
      <c r="AV185" s="14">
        <v>0.17612683654993999</v>
      </c>
      <c r="AW185" s="14">
        <v>7.9229115730239802E-2</v>
      </c>
      <c r="AX185" s="14"/>
      <c r="AY185" s="14">
        <v>0.121436360581401</v>
      </c>
      <c r="AZ185" s="14">
        <v>0.15162911820726099</v>
      </c>
      <c r="BA185" s="14">
        <v>0.181691216521044</v>
      </c>
      <c r="BB185" s="14">
        <v>0.242036956952173</v>
      </c>
      <c r="BC185" s="14">
        <v>0.32608786783912802</v>
      </c>
      <c r="BD185" s="14"/>
      <c r="BE185" s="14">
        <v>9.7017793991071299E-2</v>
      </c>
      <c r="BF185" s="14">
        <v>0.16883308083585399</v>
      </c>
      <c r="BG185" s="14">
        <v>9.1404720773027207E-2</v>
      </c>
      <c r="BH185" s="14">
        <v>0.122308358153203</v>
      </c>
      <c r="BI185" s="14">
        <v>0.19303248530713499</v>
      </c>
      <c r="BJ185" s="14">
        <v>0.13005768799088799</v>
      </c>
      <c r="BK185" s="14">
        <v>0.11620581600994299</v>
      </c>
      <c r="BL185" s="14">
        <v>9.6725187610398305E-2</v>
      </c>
      <c r="BM185" s="14">
        <v>0.15728336474361801</v>
      </c>
      <c r="BN185" s="14">
        <v>0.164535962749535</v>
      </c>
      <c r="BO185" s="14">
        <v>0.20424237884487401</v>
      </c>
      <c r="BP185" s="14">
        <v>0.20377919455576601</v>
      </c>
      <c r="BQ185" s="14">
        <v>0.23094818155404101</v>
      </c>
      <c r="BR185" s="14">
        <v>0.30229020403535201</v>
      </c>
      <c r="BS185" s="14">
        <v>0.20388225829266199</v>
      </c>
      <c r="BT185" s="14">
        <v>0.344092250191261</v>
      </c>
      <c r="BU185" s="14"/>
      <c r="BV185" s="14">
        <v>0.248241804408808</v>
      </c>
      <c r="BW185" s="14">
        <v>0.16077890592989599</v>
      </c>
      <c r="BX185" s="14"/>
      <c r="BY185" s="14">
        <v>0.23711022168905499</v>
      </c>
      <c r="BZ185" s="14"/>
      <c r="CA185" s="14">
        <v>0.123410356305026</v>
      </c>
      <c r="CB185" s="14">
        <v>0.119281698171827</v>
      </c>
      <c r="CC185" s="14">
        <v>0.18369545937385801</v>
      </c>
      <c r="CD185" s="14">
        <v>0.331312128804998</v>
      </c>
      <c r="CE185" s="14">
        <v>0.50481707965116396</v>
      </c>
    </row>
    <row r="186" spans="2:83" x14ac:dyDescent="0.3">
      <c r="B186" t="s">
        <v>151</v>
      </c>
      <c r="C186" s="14">
        <v>0.48206573610907</v>
      </c>
      <c r="D186" s="14">
        <v>0.50428111819951404</v>
      </c>
      <c r="E186" s="14">
        <v>0.46038721946796402</v>
      </c>
      <c r="F186" s="14"/>
      <c r="G186" s="14">
        <v>0.40359206302488299</v>
      </c>
      <c r="H186" s="14">
        <v>0.49280090159753398</v>
      </c>
      <c r="I186" s="14">
        <v>0.453800677050403</v>
      </c>
      <c r="J186" s="14">
        <v>0.49928410758000902</v>
      </c>
      <c r="K186" s="14">
        <v>0.50794178567623305</v>
      </c>
      <c r="L186" s="14">
        <v>0.51671387792182</v>
      </c>
      <c r="M186" s="14"/>
      <c r="N186" s="14">
        <v>0.50477566040844402</v>
      </c>
      <c r="O186" s="14">
        <v>0.52661040443629303</v>
      </c>
      <c r="P186" s="14">
        <v>0.46525837044973201</v>
      </c>
      <c r="Q186" s="14">
        <v>0.42884353026120398</v>
      </c>
      <c r="R186" s="14"/>
      <c r="S186" s="14">
        <v>0.50509269084666997</v>
      </c>
      <c r="T186" s="14">
        <v>0.49050966332875201</v>
      </c>
      <c r="U186" s="14">
        <v>0.47045458538305801</v>
      </c>
      <c r="V186" s="14">
        <v>0.46946251081481399</v>
      </c>
      <c r="W186" s="14">
        <v>0.55340821939660101</v>
      </c>
      <c r="X186" s="14">
        <v>0.44661816313348701</v>
      </c>
      <c r="Y186" s="14">
        <v>0.47373513061959099</v>
      </c>
      <c r="Z186" s="14">
        <v>0.53238522690123302</v>
      </c>
      <c r="AA186" s="14">
        <v>0.40970737356626202</v>
      </c>
      <c r="AB186" s="14">
        <v>0.49724847603850503</v>
      </c>
      <c r="AC186" s="14">
        <v>0.44777645711014702</v>
      </c>
      <c r="AD186" s="14">
        <v>0.57789303520893198</v>
      </c>
      <c r="AE186" s="14"/>
      <c r="AF186" s="14">
        <v>0.52586985596131697</v>
      </c>
      <c r="AG186" s="14">
        <v>0.460870372720391</v>
      </c>
      <c r="AH186" s="14">
        <v>0.48810925214462197</v>
      </c>
      <c r="AI186" s="14">
        <v>0.47664947873364</v>
      </c>
      <c r="AJ186" s="14">
        <v>0.42257001862045801</v>
      </c>
      <c r="AK186" s="14"/>
      <c r="AL186" s="14">
        <v>0.50119123830131296</v>
      </c>
      <c r="AM186" s="14">
        <v>0.51507072811598398</v>
      </c>
      <c r="AN186" s="14">
        <v>0.49251215377878299</v>
      </c>
      <c r="AO186" s="14">
        <v>0.41081421991924399</v>
      </c>
      <c r="AP186" s="14">
        <v>0.50273302785263996</v>
      </c>
      <c r="AQ186" s="14"/>
      <c r="AR186" s="14">
        <v>0.53181737682330699</v>
      </c>
      <c r="AS186" s="14">
        <v>0.50293060560115299</v>
      </c>
      <c r="AT186" s="14">
        <v>0.48960973331459501</v>
      </c>
      <c r="AU186" s="14">
        <v>0.44766899092742102</v>
      </c>
      <c r="AV186" s="14">
        <v>0.43938659804017099</v>
      </c>
      <c r="AW186" s="14">
        <v>0.45332559846026099</v>
      </c>
      <c r="AX186" s="14"/>
      <c r="AY186" s="14">
        <v>0.453452574580887</v>
      </c>
      <c r="AZ186" s="14">
        <v>0.45085279956428598</v>
      </c>
      <c r="BA186" s="14">
        <v>0.53902311724768004</v>
      </c>
      <c r="BB186" s="14">
        <v>0.491235885061372</v>
      </c>
      <c r="BC186" s="14">
        <v>0.465215393360912</v>
      </c>
      <c r="BD186" s="14"/>
      <c r="BE186" s="14">
        <v>0.32559023381839303</v>
      </c>
      <c r="BF186" s="14">
        <v>0.353940379695593</v>
      </c>
      <c r="BG186" s="14">
        <v>0.41141729400571497</v>
      </c>
      <c r="BH186" s="14">
        <v>0.46960045871079598</v>
      </c>
      <c r="BI186" s="14">
        <v>0.36807080524432401</v>
      </c>
      <c r="BJ186" s="14">
        <v>0.56932231945383405</v>
      </c>
      <c r="BK186" s="14">
        <v>0.45070906125254601</v>
      </c>
      <c r="BL186" s="14">
        <v>0.52537631558339204</v>
      </c>
      <c r="BM186" s="14">
        <v>0.54398609269926002</v>
      </c>
      <c r="BN186" s="14">
        <v>0.59462357609196403</v>
      </c>
      <c r="BO186" s="14">
        <v>0.47882276332693702</v>
      </c>
      <c r="BP186" s="14">
        <v>0.56582268454523399</v>
      </c>
      <c r="BQ186" s="14">
        <v>0.48369524925463198</v>
      </c>
      <c r="BR186" s="14">
        <v>0.51959273430008601</v>
      </c>
      <c r="BS186" s="14">
        <v>0.54848414532204903</v>
      </c>
      <c r="BT186" s="14">
        <v>0.47362685120081799</v>
      </c>
      <c r="BU186" s="14"/>
      <c r="BV186" s="14">
        <v>0.53805375251485399</v>
      </c>
      <c r="BW186" s="14">
        <v>0.48093542068393103</v>
      </c>
      <c r="BX186" s="14"/>
      <c r="BY186" s="14">
        <v>0.49575872604909699</v>
      </c>
      <c r="BZ186" s="14"/>
      <c r="CA186" s="14">
        <v>0.47466634818602599</v>
      </c>
      <c r="CB186" s="14">
        <v>0.54259742265949296</v>
      </c>
      <c r="CC186" s="14">
        <v>0.47401147258002002</v>
      </c>
      <c r="CD186" s="14">
        <v>0.47047078099223499</v>
      </c>
      <c r="CE186" s="14">
        <v>0.43150366558345499</v>
      </c>
    </row>
    <row r="187" spans="2:83" x14ac:dyDescent="0.3">
      <c r="B187" t="s">
        <v>152</v>
      </c>
      <c r="C187" s="14">
        <v>0.15695811051599601</v>
      </c>
      <c r="D187" s="14">
        <v>0.15036251302341699</v>
      </c>
      <c r="E187" s="14">
        <v>0.16370609225824501</v>
      </c>
      <c r="F187" s="14"/>
      <c r="G187" s="14">
        <v>0.17988145624674401</v>
      </c>
      <c r="H187" s="14">
        <v>0.15819664476127299</v>
      </c>
      <c r="I187" s="14">
        <v>0.17912670045065701</v>
      </c>
      <c r="J187" s="14">
        <v>0.14947923795926199</v>
      </c>
      <c r="K187" s="14">
        <v>0.13800321441484101</v>
      </c>
      <c r="L187" s="14">
        <v>0.141663055530627</v>
      </c>
      <c r="M187" s="14"/>
      <c r="N187" s="14">
        <v>0.122916316892242</v>
      </c>
      <c r="O187" s="14">
        <v>0.170823313423874</v>
      </c>
      <c r="P187" s="14">
        <v>0.169177799234045</v>
      </c>
      <c r="Q187" s="14">
        <v>0.16816223751044401</v>
      </c>
      <c r="R187" s="14"/>
      <c r="S187" s="14">
        <v>0.17175535293086799</v>
      </c>
      <c r="T187" s="14">
        <v>0.17006179533972199</v>
      </c>
      <c r="U187" s="14">
        <v>0.114965294669217</v>
      </c>
      <c r="V187" s="14">
        <v>0.17424595442716501</v>
      </c>
      <c r="W187" s="14">
        <v>0.144460347694537</v>
      </c>
      <c r="X187" s="14">
        <v>0.16875191012626001</v>
      </c>
      <c r="Y187" s="14">
        <v>0.16537894248922799</v>
      </c>
      <c r="Z187" s="14">
        <v>0.10285925040219999</v>
      </c>
      <c r="AA187" s="14">
        <v>0.17481719287195599</v>
      </c>
      <c r="AB187" s="14">
        <v>0.12821503061324899</v>
      </c>
      <c r="AC187" s="14">
        <v>0.16320848681974001</v>
      </c>
      <c r="AD187" s="14">
        <v>0.14481592428140699</v>
      </c>
      <c r="AE187" s="14"/>
      <c r="AF187" s="14">
        <v>0.168518836703443</v>
      </c>
      <c r="AG187" s="14">
        <v>0.16700685456310799</v>
      </c>
      <c r="AH187" s="14">
        <v>0.123171967947328</v>
      </c>
      <c r="AI187" s="14">
        <v>0.348951090960952</v>
      </c>
      <c r="AJ187" s="14">
        <v>0.116839582294415</v>
      </c>
      <c r="AK187" s="14"/>
      <c r="AL187" s="14">
        <v>0.175055935537718</v>
      </c>
      <c r="AM187" s="14">
        <v>0.13685849852048901</v>
      </c>
      <c r="AN187" s="14">
        <v>0.14399902474134699</v>
      </c>
      <c r="AO187" s="14">
        <v>0.25077840013339597</v>
      </c>
      <c r="AP187" s="14">
        <v>0.11972514111273699</v>
      </c>
      <c r="AQ187" s="14"/>
      <c r="AR187" s="14">
        <v>0.115009322227257</v>
      </c>
      <c r="AS187" s="14">
        <v>0.16460828973880101</v>
      </c>
      <c r="AT187" s="14">
        <v>0.14484993315438199</v>
      </c>
      <c r="AU187" s="14">
        <v>0.22486528983802001</v>
      </c>
      <c r="AV187" s="14">
        <v>0.178559006355056</v>
      </c>
      <c r="AW187" s="14">
        <v>0.105111663339038</v>
      </c>
      <c r="AX187" s="14"/>
      <c r="AY187" s="14">
        <v>0.171444307117574</v>
      </c>
      <c r="AZ187" s="14">
        <v>0.17217507194176099</v>
      </c>
      <c r="BA187" s="14">
        <v>0.14926893484593501</v>
      </c>
      <c r="BB187" s="14">
        <v>0.14482901906008699</v>
      </c>
      <c r="BC187" s="14">
        <v>0.12951776345660601</v>
      </c>
      <c r="BD187" s="14"/>
      <c r="BE187" s="14">
        <v>0.211868400976293</v>
      </c>
      <c r="BF187" s="14">
        <v>0.149504215236093</v>
      </c>
      <c r="BG187" s="14">
        <v>0.23102289003072499</v>
      </c>
      <c r="BH187" s="14">
        <v>0.17280994444244099</v>
      </c>
      <c r="BI187" s="14">
        <v>0.21687056038993799</v>
      </c>
      <c r="BJ187" s="14">
        <v>0.12705655990773801</v>
      </c>
      <c r="BK187" s="14">
        <v>0.20800109670130301</v>
      </c>
      <c r="BL187" s="14">
        <v>0.19447685473874901</v>
      </c>
      <c r="BM187" s="14">
        <v>0.14471460757750099</v>
      </c>
      <c r="BN187" s="14">
        <v>9.4057763026240401E-2</v>
      </c>
      <c r="BO187" s="14">
        <v>0.17822905761653199</v>
      </c>
      <c r="BP187" s="14">
        <v>0.125379191142686</v>
      </c>
      <c r="BQ187" s="14">
        <v>0.124052755341584</v>
      </c>
      <c r="BR187" s="14">
        <v>8.4599637570319894E-2</v>
      </c>
      <c r="BS187" s="14">
        <v>6.24552030977715E-2</v>
      </c>
      <c r="BT187" s="14">
        <v>9.3641125494598201E-2</v>
      </c>
      <c r="BU187" s="14"/>
      <c r="BV187" s="14">
        <v>0.115306981545025</v>
      </c>
      <c r="BW187" s="14">
        <v>0.168867673849944</v>
      </c>
      <c r="BX187" s="14"/>
      <c r="BY187" s="14">
        <v>0.15073774630865</v>
      </c>
      <c r="BZ187" s="14"/>
      <c r="CA187" s="14">
        <v>0.165218490901447</v>
      </c>
      <c r="CB187" s="14">
        <v>0.15004356395521801</v>
      </c>
      <c r="CC187" s="14">
        <v>0.17489410375162501</v>
      </c>
      <c r="CD187" s="14">
        <v>0.13198237676239799</v>
      </c>
      <c r="CE187" s="14">
        <v>1.5728042454314799E-2</v>
      </c>
    </row>
    <row r="188" spans="2:83" x14ac:dyDescent="0.3">
      <c r="B188" t="s">
        <v>153</v>
      </c>
      <c r="C188" s="14">
        <v>4.6117982632802403E-2</v>
      </c>
      <c r="D188" s="14">
        <v>3.9699853212791299E-2</v>
      </c>
      <c r="E188" s="14">
        <v>5.2475343012943702E-2</v>
      </c>
      <c r="F188" s="14"/>
      <c r="G188" s="14">
        <v>5.5477532963312801E-2</v>
      </c>
      <c r="H188" s="14">
        <v>4.65679012745214E-2</v>
      </c>
      <c r="I188" s="14">
        <v>5.8252543647455399E-2</v>
      </c>
      <c r="J188" s="14">
        <v>4.9825956831003403E-2</v>
      </c>
      <c r="K188" s="14">
        <v>5.0861140585920998E-2</v>
      </c>
      <c r="L188" s="14">
        <v>2.3521365796095799E-2</v>
      </c>
      <c r="M188" s="14"/>
      <c r="N188" s="14">
        <v>3.4824592661339103E-2</v>
      </c>
      <c r="O188" s="14">
        <v>4.7746590771782602E-2</v>
      </c>
      <c r="P188" s="14">
        <v>4.0540557748079298E-2</v>
      </c>
      <c r="Q188" s="14">
        <v>5.8430082866022998E-2</v>
      </c>
      <c r="R188" s="14"/>
      <c r="S188" s="14">
        <v>2.8908681287757199E-2</v>
      </c>
      <c r="T188" s="14">
        <v>3.86638377315323E-2</v>
      </c>
      <c r="U188" s="14">
        <v>4.6857763798801598E-2</v>
      </c>
      <c r="V188" s="14">
        <v>7.8701527204804902E-2</v>
      </c>
      <c r="W188" s="14">
        <v>1.58632271563015E-2</v>
      </c>
      <c r="X188" s="14">
        <v>5.6948791539104801E-2</v>
      </c>
      <c r="Y188" s="14">
        <v>4.4733740587345902E-2</v>
      </c>
      <c r="Z188" s="14">
        <v>4.5411707540676902E-2</v>
      </c>
      <c r="AA188" s="14">
        <v>7.9955808412232807E-2</v>
      </c>
      <c r="AB188" s="14">
        <v>4.01459403563292E-2</v>
      </c>
      <c r="AC188" s="14">
        <v>3.4099356466820899E-2</v>
      </c>
      <c r="AD188" s="14">
        <v>1.57068305693208E-2</v>
      </c>
      <c r="AE188" s="14"/>
      <c r="AF188" s="14">
        <v>3.6978197807849902E-2</v>
      </c>
      <c r="AG188" s="14">
        <v>4.21698411573347E-2</v>
      </c>
      <c r="AH188" s="14">
        <v>3.5477663665552703E-2</v>
      </c>
      <c r="AI188" s="14">
        <v>5.3760209919747698E-2</v>
      </c>
      <c r="AJ188" s="14">
        <v>4.7608389883182799E-2</v>
      </c>
      <c r="AK188" s="14"/>
      <c r="AL188" s="14">
        <v>4.0548990583439602E-2</v>
      </c>
      <c r="AM188" s="14">
        <v>3.5112763526518098E-2</v>
      </c>
      <c r="AN188" s="14">
        <v>1.68856045450099E-2</v>
      </c>
      <c r="AO188" s="14">
        <v>9.5413206746673904E-2</v>
      </c>
      <c r="AP188" s="14">
        <v>6.4692308139801993E-2</v>
      </c>
      <c r="AQ188" s="14"/>
      <c r="AR188" s="14">
        <v>2.44595959384095E-2</v>
      </c>
      <c r="AS188" s="14">
        <v>3.8242540257991599E-2</v>
      </c>
      <c r="AT188" s="14">
        <v>2.7705433395780101E-2</v>
      </c>
      <c r="AU188" s="14">
        <v>8.2775318627488104E-2</v>
      </c>
      <c r="AV188" s="14">
        <v>5.7759641197530902E-2</v>
      </c>
      <c r="AW188" s="14">
        <v>4.6337124925166402E-2</v>
      </c>
      <c r="AX188" s="14"/>
      <c r="AY188" s="14">
        <v>5.6010290011284401E-2</v>
      </c>
      <c r="AZ188" s="14">
        <v>4.1925639604532203E-2</v>
      </c>
      <c r="BA188" s="14">
        <v>3.8111123283545399E-2</v>
      </c>
      <c r="BB188" s="14">
        <v>3.5945042842160498E-2</v>
      </c>
      <c r="BC188" s="14">
        <v>5.8466701922807798E-2</v>
      </c>
      <c r="BD188" s="14"/>
      <c r="BE188" s="14">
        <v>8.2649625219940501E-2</v>
      </c>
      <c r="BF188" s="14">
        <v>9.9401669282912899E-2</v>
      </c>
      <c r="BG188" s="14">
        <v>6.7383902308672902E-2</v>
      </c>
      <c r="BH188" s="14">
        <v>3.20849442285044E-2</v>
      </c>
      <c r="BI188" s="14">
        <v>6.8302070890647604E-2</v>
      </c>
      <c r="BJ188" s="14">
        <v>6.4548489821602703E-2</v>
      </c>
      <c r="BK188" s="14">
        <v>4.4677135940393999E-2</v>
      </c>
      <c r="BL188" s="14">
        <v>3.6960096390442197E-2</v>
      </c>
      <c r="BM188" s="14">
        <v>2.3649477577045899E-2</v>
      </c>
      <c r="BN188" s="14">
        <v>4.4471757763931398E-2</v>
      </c>
      <c r="BO188" s="14">
        <v>2.0812027384291599E-2</v>
      </c>
      <c r="BP188" s="14">
        <v>2.7112391635258699E-2</v>
      </c>
      <c r="BQ188" s="14">
        <v>5.1404256339520102E-2</v>
      </c>
      <c r="BR188" s="14">
        <v>1.80025680417987E-2</v>
      </c>
      <c r="BS188" s="14">
        <v>1.9178192642769799E-2</v>
      </c>
      <c r="BT188" s="14">
        <v>3.66332827668574E-2</v>
      </c>
      <c r="BU188" s="14"/>
      <c r="BV188" s="14">
        <v>2.27728091514104E-2</v>
      </c>
      <c r="BW188" s="14">
        <v>5.3440557509651099E-2</v>
      </c>
      <c r="BX188" s="14"/>
      <c r="BY188" s="14">
        <v>4.2279117885971801E-2</v>
      </c>
      <c r="BZ188" s="14"/>
      <c r="CA188" s="14">
        <v>6.2610151146675702E-2</v>
      </c>
      <c r="CB188" s="14">
        <v>3.3079350811872799E-2</v>
      </c>
      <c r="CC188" s="14">
        <v>4.5304262416566099E-2</v>
      </c>
      <c r="CD188" s="14">
        <v>3.8928814953215998E-2</v>
      </c>
      <c r="CE188" s="14">
        <v>2.3501727693882299E-2</v>
      </c>
    </row>
    <row r="189" spans="2:83" x14ac:dyDescent="0.3">
      <c r="B189" t="s">
        <v>53</v>
      </c>
      <c r="C189" s="14">
        <v>0.14667362322992</v>
      </c>
      <c r="D189" s="14">
        <v>9.7816063471510201E-2</v>
      </c>
      <c r="E189" s="14">
        <v>0.19363872440024299</v>
      </c>
      <c r="F189" s="14"/>
      <c r="G189" s="14">
        <v>0.10878029106847199</v>
      </c>
      <c r="H189" s="14">
        <v>8.3383555724384495E-2</v>
      </c>
      <c r="I189" s="14">
        <v>0.157357786950164</v>
      </c>
      <c r="J189" s="14">
        <v>0.16911373200984001</v>
      </c>
      <c r="K189" s="14">
        <v>0.178586080737754</v>
      </c>
      <c r="L189" s="14">
        <v>0.17493931392605799</v>
      </c>
      <c r="M189" s="14"/>
      <c r="N189" s="14">
        <v>8.6431442649429702E-2</v>
      </c>
      <c r="O189" s="14">
        <v>0.11557974511966999</v>
      </c>
      <c r="P189" s="14">
        <v>0.180529102363259</v>
      </c>
      <c r="Q189" s="14">
        <v>0.21315890012131</v>
      </c>
      <c r="R189" s="14"/>
      <c r="S189" s="14">
        <v>8.6445038036620597E-2</v>
      </c>
      <c r="T189" s="14">
        <v>0.17857280973969999</v>
      </c>
      <c r="U189" s="14">
        <v>0.18510202199049799</v>
      </c>
      <c r="V189" s="14">
        <v>0.14152945120379701</v>
      </c>
      <c r="W189" s="14">
        <v>0.12067538126241301</v>
      </c>
      <c r="X189" s="14">
        <v>0.16280435508110799</v>
      </c>
      <c r="Y189" s="14">
        <v>0.14807191203639999</v>
      </c>
      <c r="Z189" s="14">
        <v>0.124038202319819</v>
      </c>
      <c r="AA189" s="14">
        <v>0.168291004109792</v>
      </c>
      <c r="AB189" s="14">
        <v>0.14790673052366299</v>
      </c>
      <c r="AC189" s="14">
        <v>0.18417220733784601</v>
      </c>
      <c r="AD189" s="14">
        <v>9.6340967684767603E-2</v>
      </c>
      <c r="AE189" s="14"/>
      <c r="AF189" s="14">
        <v>0.122969564846553</v>
      </c>
      <c r="AG189" s="14">
        <v>0.111693056786974</v>
      </c>
      <c r="AH189" s="14">
        <v>0.14474885452853301</v>
      </c>
      <c r="AI189" s="14">
        <v>8.1843620028340794E-2</v>
      </c>
      <c r="AJ189" s="14">
        <v>0.28782974803993699</v>
      </c>
      <c r="AK189" s="14"/>
      <c r="AL189" s="14">
        <v>0.123289109259996</v>
      </c>
      <c r="AM189" s="14">
        <v>9.9909143759926905E-2</v>
      </c>
      <c r="AN189" s="14">
        <v>0.167536329939453</v>
      </c>
      <c r="AO189" s="14">
        <v>0.128199087695651</v>
      </c>
      <c r="AP189" s="14">
        <v>0.19458691194403599</v>
      </c>
      <c r="AQ189" s="14"/>
      <c r="AR189" s="14">
        <v>7.7247239252790104E-2</v>
      </c>
      <c r="AS189" s="14">
        <v>0.11735942796997199</v>
      </c>
      <c r="AT189" s="14">
        <v>0.154714846552058</v>
      </c>
      <c r="AU189" s="14">
        <v>0.118938685780981</v>
      </c>
      <c r="AV189" s="14">
        <v>0.14816791785730199</v>
      </c>
      <c r="AW189" s="14">
        <v>0.31599649754529502</v>
      </c>
      <c r="AX189" s="14"/>
      <c r="AY189" s="14">
        <v>0.19765646770885401</v>
      </c>
      <c r="AZ189" s="14">
        <v>0.18341737068216099</v>
      </c>
      <c r="BA189" s="14">
        <v>9.1905608101794906E-2</v>
      </c>
      <c r="BB189" s="14">
        <v>8.5953096084208203E-2</v>
      </c>
      <c r="BC189" s="14">
        <v>2.0712273420546799E-2</v>
      </c>
      <c r="BD189" s="14"/>
      <c r="BE189" s="14">
        <v>0.28287394599430199</v>
      </c>
      <c r="BF189" s="14">
        <v>0.22832065494954801</v>
      </c>
      <c r="BG189" s="14">
        <v>0.19877119288185999</v>
      </c>
      <c r="BH189" s="14">
        <v>0.20319629446505599</v>
      </c>
      <c r="BI189" s="14">
        <v>0.153724078167954</v>
      </c>
      <c r="BJ189" s="14">
        <v>0.109014942825937</v>
      </c>
      <c r="BK189" s="14">
        <v>0.18040689009581501</v>
      </c>
      <c r="BL189" s="14">
        <v>0.146461545677018</v>
      </c>
      <c r="BM189" s="14">
        <v>0.13036645740257599</v>
      </c>
      <c r="BN189" s="14">
        <v>0.102310940368329</v>
      </c>
      <c r="BO189" s="14">
        <v>0.117893772827366</v>
      </c>
      <c r="BP189" s="14">
        <v>7.7906538121055399E-2</v>
      </c>
      <c r="BQ189" s="14">
        <v>0.109899557510222</v>
      </c>
      <c r="BR189" s="14">
        <v>7.5514856052443305E-2</v>
      </c>
      <c r="BS189" s="14">
        <v>0.16600020064474799</v>
      </c>
      <c r="BT189" s="14">
        <v>5.20064903464647E-2</v>
      </c>
      <c r="BU189" s="14"/>
      <c r="BV189" s="14">
        <v>7.5624652379903207E-2</v>
      </c>
      <c r="BW189" s="14">
        <v>0.13597744202657699</v>
      </c>
      <c r="BX189" s="14"/>
      <c r="BY189" s="14">
        <v>7.41141880672255E-2</v>
      </c>
      <c r="BZ189" s="14"/>
      <c r="CA189" s="14">
        <v>0.17409465346082501</v>
      </c>
      <c r="CB189" s="14">
        <v>0.15499796440159</v>
      </c>
      <c r="CC189" s="14">
        <v>0.12209470187793101</v>
      </c>
      <c r="CD189" s="14">
        <v>2.7305898487152199E-2</v>
      </c>
      <c r="CE189" s="14">
        <v>2.4449484617183999E-2</v>
      </c>
    </row>
    <row r="190" spans="2:83"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row>
    <row r="191" spans="2:83" x14ac:dyDescent="0.3">
      <c r="B191" s="6" t="s">
        <v>158</v>
      </c>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row>
    <row r="192" spans="2:83" x14ac:dyDescent="0.3">
      <c r="B192" s="24" t="s">
        <v>114</v>
      </c>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row>
    <row r="193" spans="2:83" x14ac:dyDescent="0.3">
      <c r="B193" t="s">
        <v>150</v>
      </c>
      <c r="C193" s="14">
        <v>0.22254805570658701</v>
      </c>
      <c r="D193" s="14">
        <v>0.280360942821065</v>
      </c>
      <c r="E193" s="14">
        <v>0.16653347939038399</v>
      </c>
      <c r="F193" s="14"/>
      <c r="G193" s="14">
        <v>0.28536213445956099</v>
      </c>
      <c r="H193" s="14">
        <v>0.290566427163862</v>
      </c>
      <c r="I193" s="14">
        <v>0.219150080058087</v>
      </c>
      <c r="J193" s="14">
        <v>0.23320795604940101</v>
      </c>
      <c r="K193" s="14">
        <v>0.16572234776563</v>
      </c>
      <c r="L193" s="14">
        <v>0.15791489835376299</v>
      </c>
      <c r="M193" s="14"/>
      <c r="N193" s="14">
        <v>0.32223065013020602</v>
      </c>
      <c r="O193" s="14">
        <v>0.21746885806240701</v>
      </c>
      <c r="P193" s="14">
        <v>0.196472339244781</v>
      </c>
      <c r="Q193" s="14">
        <v>0.140383541121819</v>
      </c>
      <c r="R193" s="14"/>
      <c r="S193" s="14">
        <v>0.261011167809172</v>
      </c>
      <c r="T193" s="14">
        <v>0.20228103356256699</v>
      </c>
      <c r="U193" s="14">
        <v>0.24396598699284899</v>
      </c>
      <c r="V193" s="14">
        <v>0.22657224827306299</v>
      </c>
      <c r="W193" s="14">
        <v>0.20036085737543599</v>
      </c>
      <c r="X193" s="14">
        <v>0.175068367881236</v>
      </c>
      <c r="Y193" s="14">
        <v>0.208091263572034</v>
      </c>
      <c r="Z193" s="14">
        <v>0.200805049033278</v>
      </c>
      <c r="AA193" s="14">
        <v>0.244923047464605</v>
      </c>
      <c r="AB193" s="14">
        <v>0.221230000309449</v>
      </c>
      <c r="AC193" s="14">
        <v>0.242936915126263</v>
      </c>
      <c r="AD193" s="14">
        <v>0.21169091036777801</v>
      </c>
      <c r="AE193" s="14"/>
      <c r="AF193" s="14">
        <v>0.18778001388551599</v>
      </c>
      <c r="AG193" s="14">
        <v>0.291119949177779</v>
      </c>
      <c r="AH193" s="14">
        <v>0.27373904883108402</v>
      </c>
      <c r="AI193" s="14">
        <v>3.2637801227540598E-2</v>
      </c>
      <c r="AJ193" s="14">
        <v>0.15116919697558001</v>
      </c>
      <c r="AK193" s="14"/>
      <c r="AL193" s="14">
        <v>0.17772028648358801</v>
      </c>
      <c r="AM193" s="14">
        <v>0.28254796726618198</v>
      </c>
      <c r="AN193" s="14">
        <v>0.28936121076197202</v>
      </c>
      <c r="AO193" s="14">
        <v>0.127077894817508</v>
      </c>
      <c r="AP193" s="14">
        <v>0.20155627771797299</v>
      </c>
      <c r="AQ193" s="14"/>
      <c r="AR193" s="14">
        <v>0.33680073155766699</v>
      </c>
      <c r="AS193" s="14">
        <v>0.204384856798074</v>
      </c>
      <c r="AT193" s="14">
        <v>0.29107915432167603</v>
      </c>
      <c r="AU193" s="14">
        <v>0.14706694931011</v>
      </c>
      <c r="AV193" s="14">
        <v>0.20513934887501201</v>
      </c>
      <c r="AW193" s="14">
        <v>0.121232158120894</v>
      </c>
      <c r="AX193" s="14"/>
      <c r="AY193" s="14">
        <v>0.12783157586813801</v>
      </c>
      <c r="AZ193" s="14">
        <v>0.194938197529019</v>
      </c>
      <c r="BA193" s="14">
        <v>0.28595438001940598</v>
      </c>
      <c r="BB193" s="14">
        <v>0.29770418063240101</v>
      </c>
      <c r="BC193" s="14">
        <v>0.44946317534125702</v>
      </c>
      <c r="BD193" s="14"/>
      <c r="BE193" s="14">
        <v>0.15473250222115001</v>
      </c>
      <c r="BF193" s="14">
        <v>0.14766211226925799</v>
      </c>
      <c r="BG193" s="14">
        <v>0.12302719166930599</v>
      </c>
      <c r="BH193" s="14">
        <v>0.197334286230232</v>
      </c>
      <c r="BI193" s="14">
        <v>0.18513074389640899</v>
      </c>
      <c r="BJ193" s="14">
        <v>0.188641689125608</v>
      </c>
      <c r="BK193" s="14">
        <v>0.158268192475544</v>
      </c>
      <c r="BL193" s="14">
        <v>0.13507301962846099</v>
      </c>
      <c r="BM193" s="14">
        <v>0.222895050995773</v>
      </c>
      <c r="BN193" s="14">
        <v>0.23269874960360801</v>
      </c>
      <c r="BO193" s="14">
        <v>0.27297868491134403</v>
      </c>
      <c r="BP193" s="14">
        <v>0.308636244481936</v>
      </c>
      <c r="BQ193" s="14">
        <v>0.304569603838869</v>
      </c>
      <c r="BR193" s="14">
        <v>0.32401524460258802</v>
      </c>
      <c r="BS193" s="14">
        <v>0.30511632247993498</v>
      </c>
      <c r="BT193" s="14">
        <v>0.47094321341902501</v>
      </c>
      <c r="BU193" s="14"/>
      <c r="BV193" s="14">
        <v>0.32155879770881801</v>
      </c>
      <c r="BW193" s="14">
        <v>0.224607520994691</v>
      </c>
      <c r="BX193" s="14"/>
      <c r="BY193" s="14">
        <v>0.28859145448833501</v>
      </c>
      <c r="BZ193" s="14"/>
      <c r="CA193" s="14">
        <v>0.17654707010675</v>
      </c>
      <c r="CB193" s="14">
        <v>0.207740006571524</v>
      </c>
      <c r="CC193" s="14">
        <v>0.227859071452404</v>
      </c>
      <c r="CD193" s="14">
        <v>0.34947224529481402</v>
      </c>
      <c r="CE193" s="14">
        <v>0.63576151135287495</v>
      </c>
    </row>
    <row r="194" spans="2:83" x14ac:dyDescent="0.3">
      <c r="B194" t="s">
        <v>151</v>
      </c>
      <c r="C194" s="14">
        <v>0.49938852063188899</v>
      </c>
      <c r="D194" s="14">
        <v>0.50600772758869905</v>
      </c>
      <c r="E194" s="14">
        <v>0.492972734749485</v>
      </c>
      <c r="F194" s="14"/>
      <c r="G194" s="14">
        <v>0.41391710465470799</v>
      </c>
      <c r="H194" s="14">
        <v>0.45902133102133202</v>
      </c>
      <c r="I194" s="14">
        <v>0.46901614597906299</v>
      </c>
      <c r="J194" s="14">
        <v>0.44874476539085001</v>
      </c>
      <c r="K194" s="14">
        <v>0.57030237609423895</v>
      </c>
      <c r="L194" s="14">
        <v>0.60684514595356198</v>
      </c>
      <c r="M194" s="14"/>
      <c r="N194" s="14">
        <v>0.49579242074567298</v>
      </c>
      <c r="O194" s="14">
        <v>0.50029640432201095</v>
      </c>
      <c r="P194" s="14">
        <v>0.52918048428726805</v>
      </c>
      <c r="Q194" s="14">
        <v>0.48122926599596899</v>
      </c>
      <c r="R194" s="14"/>
      <c r="S194" s="14">
        <v>0.49738280395073797</v>
      </c>
      <c r="T194" s="14">
        <v>0.46544892359083001</v>
      </c>
      <c r="U194" s="14">
        <v>0.460214804802421</v>
      </c>
      <c r="V194" s="14">
        <v>0.50193199587261506</v>
      </c>
      <c r="W194" s="14">
        <v>0.55741086680185603</v>
      </c>
      <c r="X194" s="14">
        <v>0.51679367118946595</v>
      </c>
      <c r="Y194" s="14">
        <v>0.49892688262694601</v>
      </c>
      <c r="Z194" s="14">
        <v>0.59300186008477596</v>
      </c>
      <c r="AA194" s="14">
        <v>0.46639092689135803</v>
      </c>
      <c r="AB194" s="14">
        <v>0.51216959953298902</v>
      </c>
      <c r="AC194" s="14">
        <v>0.496166082746404</v>
      </c>
      <c r="AD194" s="14">
        <v>0.52898197720975204</v>
      </c>
      <c r="AE194" s="14"/>
      <c r="AF194" s="14">
        <v>0.57474972281738002</v>
      </c>
      <c r="AG194" s="14">
        <v>0.459459682815193</v>
      </c>
      <c r="AH194" s="14">
        <v>0.53340107458298003</v>
      </c>
      <c r="AI194" s="14">
        <v>0.53778596135847601</v>
      </c>
      <c r="AJ194" s="14">
        <v>0.43016500388797702</v>
      </c>
      <c r="AK194" s="14"/>
      <c r="AL194" s="14">
        <v>0.55267758851592796</v>
      </c>
      <c r="AM194" s="14">
        <v>0.50192274202071796</v>
      </c>
      <c r="AN194" s="14">
        <v>0.54086190570890602</v>
      </c>
      <c r="AO194" s="14">
        <v>0.51372493660543195</v>
      </c>
      <c r="AP194" s="14">
        <v>0.49326337731804298</v>
      </c>
      <c r="AQ194" s="14"/>
      <c r="AR194" s="14">
        <v>0.48769455275116103</v>
      </c>
      <c r="AS194" s="14">
        <v>0.55615478222433501</v>
      </c>
      <c r="AT194" s="14">
        <v>0.53443871147844202</v>
      </c>
      <c r="AU194" s="14">
        <v>0.51617460711029794</v>
      </c>
      <c r="AV194" s="14">
        <v>0.475882177668012</v>
      </c>
      <c r="AW194" s="14">
        <v>0.48274870072178</v>
      </c>
      <c r="AX194" s="14"/>
      <c r="AY194" s="14">
        <v>0.53183675874243796</v>
      </c>
      <c r="AZ194" s="14">
        <v>0.48830784592978299</v>
      </c>
      <c r="BA194" s="14">
        <v>0.49630601543004499</v>
      </c>
      <c r="BB194" s="14">
        <v>0.47835633224868501</v>
      </c>
      <c r="BC194" s="14">
        <v>0.42937796410207502</v>
      </c>
      <c r="BD194" s="14"/>
      <c r="BE194" s="14">
        <v>0.48981312886206801</v>
      </c>
      <c r="BF194" s="14">
        <v>0.32909718065029397</v>
      </c>
      <c r="BG194" s="14">
        <v>0.492164893720413</v>
      </c>
      <c r="BH194" s="14">
        <v>0.50121946483866997</v>
      </c>
      <c r="BI194" s="14">
        <v>0.410955609472692</v>
      </c>
      <c r="BJ194" s="14">
        <v>0.52890037261116196</v>
      </c>
      <c r="BK194" s="14">
        <v>0.54439358468379595</v>
      </c>
      <c r="BL194" s="14">
        <v>0.57618706528036401</v>
      </c>
      <c r="BM194" s="14">
        <v>0.56993366346905205</v>
      </c>
      <c r="BN194" s="14">
        <v>0.50773380872642104</v>
      </c>
      <c r="BO194" s="14">
        <v>0.53519850347003906</v>
      </c>
      <c r="BP194" s="14">
        <v>0.46631049531256102</v>
      </c>
      <c r="BQ194" s="14">
        <v>0.53217238487580498</v>
      </c>
      <c r="BR194" s="14">
        <v>0.58871771722847799</v>
      </c>
      <c r="BS194" s="14">
        <v>0.41804464525819002</v>
      </c>
      <c r="BT194" s="14">
        <v>0.46200081079970201</v>
      </c>
      <c r="BU194" s="14"/>
      <c r="BV194" s="14">
        <v>0.50515244339124099</v>
      </c>
      <c r="BW194" s="14">
        <v>0.497125860318677</v>
      </c>
      <c r="BX194" s="14"/>
      <c r="BY194" s="14">
        <v>0.49847900599636402</v>
      </c>
      <c r="BZ194" s="14"/>
      <c r="CA194" s="14">
        <v>0.49597943689615498</v>
      </c>
      <c r="CB194" s="14">
        <v>0.54711973775159495</v>
      </c>
      <c r="CC194" s="14">
        <v>0.50815401884109601</v>
      </c>
      <c r="CD194" s="14">
        <v>0.46990929188305802</v>
      </c>
      <c r="CE194" s="14">
        <v>0.239091607704047</v>
      </c>
    </row>
    <row r="195" spans="2:83" x14ac:dyDescent="0.3">
      <c r="B195" t="s">
        <v>152</v>
      </c>
      <c r="C195" s="14">
        <v>0.109167092826221</v>
      </c>
      <c r="D195" s="14">
        <v>0.101422457622794</v>
      </c>
      <c r="E195" s="14">
        <v>0.116943335470878</v>
      </c>
      <c r="F195" s="14"/>
      <c r="G195" s="14">
        <v>0.117784050927777</v>
      </c>
      <c r="H195" s="14">
        <v>0.13574577827853099</v>
      </c>
      <c r="I195" s="14">
        <v>0.12532951977416501</v>
      </c>
      <c r="J195" s="14">
        <v>0.130892536116368</v>
      </c>
      <c r="K195" s="14">
        <v>9.9533307431142207E-2</v>
      </c>
      <c r="L195" s="14">
        <v>5.7542033535207503E-2</v>
      </c>
      <c r="M195" s="14"/>
      <c r="N195" s="14">
        <v>8.6614097931884806E-2</v>
      </c>
      <c r="O195" s="14">
        <v>0.13849554907345801</v>
      </c>
      <c r="P195" s="14">
        <v>8.5598103159379199E-2</v>
      </c>
      <c r="Q195" s="14">
        <v>0.124288404063104</v>
      </c>
      <c r="R195" s="14"/>
      <c r="S195" s="14">
        <v>0.11904393464277099</v>
      </c>
      <c r="T195" s="14">
        <v>0.104766818736883</v>
      </c>
      <c r="U195" s="14">
        <v>0.110581678231366</v>
      </c>
      <c r="V195" s="14">
        <v>0.114814643852029</v>
      </c>
      <c r="W195" s="14">
        <v>7.5245742738219906E-2</v>
      </c>
      <c r="X195" s="14">
        <v>0.102669352368571</v>
      </c>
      <c r="Y195" s="14">
        <v>0.139820018403299</v>
      </c>
      <c r="Z195" s="14">
        <v>9.1899392456893506E-2</v>
      </c>
      <c r="AA195" s="14">
        <v>7.7240789343420699E-2</v>
      </c>
      <c r="AB195" s="14">
        <v>0.139194496526553</v>
      </c>
      <c r="AC195" s="14">
        <v>0.118650697179885</v>
      </c>
      <c r="AD195" s="14">
        <v>0.112452580982742</v>
      </c>
      <c r="AE195" s="14"/>
      <c r="AF195" s="14">
        <v>9.3941776426288495E-2</v>
      </c>
      <c r="AG195" s="14">
        <v>0.133443963769274</v>
      </c>
      <c r="AH195" s="14">
        <v>4.6535914445730103E-2</v>
      </c>
      <c r="AI195" s="14">
        <v>0.29215444533795298</v>
      </c>
      <c r="AJ195" s="14">
        <v>0.100896840298528</v>
      </c>
      <c r="AK195" s="14"/>
      <c r="AL195" s="14">
        <v>0.105163011234541</v>
      </c>
      <c r="AM195" s="14">
        <v>0.101388641231617</v>
      </c>
      <c r="AN195" s="14">
        <v>4.6478124407531303E-2</v>
      </c>
      <c r="AO195" s="14">
        <v>0.19538641239773999</v>
      </c>
      <c r="AP195" s="14">
        <v>6.0715042368358202E-2</v>
      </c>
      <c r="AQ195" s="14"/>
      <c r="AR195" s="14">
        <v>8.9407760186199101E-2</v>
      </c>
      <c r="AS195" s="14">
        <v>0.10294925604616401</v>
      </c>
      <c r="AT195" s="14">
        <v>7.0560116207000603E-2</v>
      </c>
      <c r="AU195" s="14">
        <v>0.167310982631175</v>
      </c>
      <c r="AV195" s="14">
        <v>0.11043240887422801</v>
      </c>
      <c r="AW195" s="14">
        <v>6.6379790995375304E-2</v>
      </c>
      <c r="AX195" s="14"/>
      <c r="AY195" s="14">
        <v>0.12682724279319199</v>
      </c>
      <c r="AZ195" s="14">
        <v>0.10572460968408499</v>
      </c>
      <c r="BA195" s="14">
        <v>0.108024024259831</v>
      </c>
      <c r="BB195" s="14">
        <v>9.1706688710014694E-2</v>
      </c>
      <c r="BC195" s="14">
        <v>0.10044658713612099</v>
      </c>
      <c r="BD195" s="14"/>
      <c r="BE195" s="14">
        <v>6.5147565576279501E-2</v>
      </c>
      <c r="BF195" s="14">
        <v>0.195515444420016</v>
      </c>
      <c r="BG195" s="14">
        <v>0.165466515903579</v>
      </c>
      <c r="BH195" s="14">
        <v>0.106493696017814</v>
      </c>
      <c r="BI195" s="14">
        <v>0.17647672438936801</v>
      </c>
      <c r="BJ195" s="14">
        <v>0.10581278947058401</v>
      </c>
      <c r="BK195" s="14">
        <v>0.120467458577646</v>
      </c>
      <c r="BL195" s="14">
        <v>0.13777287772386099</v>
      </c>
      <c r="BM195" s="14">
        <v>8.7580837285652594E-2</v>
      </c>
      <c r="BN195" s="14">
        <v>0.14874217515642901</v>
      </c>
      <c r="BO195" s="14">
        <v>5.8057525415644198E-2</v>
      </c>
      <c r="BP195" s="14">
        <v>0.110993859665136</v>
      </c>
      <c r="BQ195" s="14">
        <v>7.2119578791144001E-2</v>
      </c>
      <c r="BR195" s="14">
        <v>5.0985642476619103E-2</v>
      </c>
      <c r="BS195" s="14">
        <v>7.7094833305275196E-2</v>
      </c>
      <c r="BT195" s="14">
        <v>3.0596991971956599E-2</v>
      </c>
      <c r="BU195" s="14"/>
      <c r="BV195" s="14">
        <v>9.0335775293419601E-2</v>
      </c>
      <c r="BW195" s="14">
        <v>0.117804799969375</v>
      </c>
      <c r="BX195" s="14"/>
      <c r="BY195" s="14">
        <v>0.11210793036356299</v>
      </c>
      <c r="BZ195" s="14"/>
      <c r="CA195" s="14">
        <v>0.118892381755733</v>
      </c>
      <c r="CB195" s="14">
        <v>0.11160861099736499</v>
      </c>
      <c r="CC195" s="14">
        <v>0.108098287300035</v>
      </c>
      <c r="CD195" s="14">
        <v>0.10364087647221</v>
      </c>
      <c r="CE195" s="14">
        <v>9.2612466004914004E-2</v>
      </c>
    </row>
    <row r="196" spans="2:83" x14ac:dyDescent="0.3">
      <c r="B196" t="s">
        <v>153</v>
      </c>
      <c r="C196" s="14">
        <v>3.1903732134762601E-2</v>
      </c>
      <c r="D196" s="14">
        <v>3.6334840941988501E-2</v>
      </c>
      <c r="E196" s="14">
        <v>2.76395667190713E-2</v>
      </c>
      <c r="F196" s="14"/>
      <c r="G196" s="14">
        <v>4.9438109330579703E-2</v>
      </c>
      <c r="H196" s="14">
        <v>2.9039111390121799E-2</v>
      </c>
      <c r="I196" s="14">
        <v>3.9778440573546799E-2</v>
      </c>
      <c r="J196" s="14">
        <v>2.8674485329690601E-2</v>
      </c>
      <c r="K196" s="14">
        <v>3.0480304952226998E-2</v>
      </c>
      <c r="L196" s="14">
        <v>1.9841636720355601E-2</v>
      </c>
      <c r="M196" s="14"/>
      <c r="N196" s="14">
        <v>1.9194461196732099E-2</v>
      </c>
      <c r="O196" s="14">
        <v>3.93849313728898E-2</v>
      </c>
      <c r="P196" s="14">
        <v>2.87054920309712E-2</v>
      </c>
      <c r="Q196" s="14">
        <v>4.1342702364321797E-2</v>
      </c>
      <c r="R196" s="14"/>
      <c r="S196" s="14">
        <v>3.2255768010424499E-2</v>
      </c>
      <c r="T196" s="14">
        <v>2.2339520788173799E-2</v>
      </c>
      <c r="U196" s="14">
        <v>3.9807795904386101E-2</v>
      </c>
      <c r="V196" s="14">
        <v>3.18079427645633E-2</v>
      </c>
      <c r="W196" s="14">
        <v>3.7827529840949399E-2</v>
      </c>
      <c r="X196" s="14">
        <v>5.1327868610742303E-2</v>
      </c>
      <c r="Y196" s="14">
        <v>1.9178502434098701E-2</v>
      </c>
      <c r="Z196" s="14">
        <v>2.2073093250884499E-2</v>
      </c>
      <c r="AA196" s="14">
        <v>3.5460534869478602E-2</v>
      </c>
      <c r="AB196" s="14">
        <v>3.6819721003805102E-2</v>
      </c>
      <c r="AC196" s="14">
        <v>3.08874744801504E-2</v>
      </c>
      <c r="AD196" s="14">
        <v>0</v>
      </c>
      <c r="AE196" s="14"/>
      <c r="AF196" s="14">
        <v>2.46322511112229E-2</v>
      </c>
      <c r="AG196" s="14">
        <v>3.15942149827909E-2</v>
      </c>
      <c r="AH196" s="14">
        <v>2.2525164723985799E-2</v>
      </c>
      <c r="AI196" s="14">
        <v>2.67089233319362E-2</v>
      </c>
      <c r="AJ196" s="14">
        <v>4.7067077441652998E-2</v>
      </c>
      <c r="AK196" s="14"/>
      <c r="AL196" s="14">
        <v>2.9303788660030201E-2</v>
      </c>
      <c r="AM196" s="14">
        <v>2.9485231891904301E-2</v>
      </c>
      <c r="AN196" s="14">
        <v>7.2127016311943496E-3</v>
      </c>
      <c r="AO196" s="14">
        <v>3.1335956219356698E-2</v>
      </c>
      <c r="AP196" s="14">
        <v>7.4766143553183798E-2</v>
      </c>
      <c r="AQ196" s="14"/>
      <c r="AR196" s="14">
        <v>2.02955900862745E-2</v>
      </c>
      <c r="AS196" s="14">
        <v>3.9316732136219799E-2</v>
      </c>
      <c r="AT196" s="14">
        <v>1.483299564605E-2</v>
      </c>
      <c r="AU196" s="14">
        <v>3.96058201132257E-2</v>
      </c>
      <c r="AV196" s="14">
        <v>6.0077747377983701E-2</v>
      </c>
      <c r="AW196" s="14">
        <v>1.8188304572344199E-2</v>
      </c>
      <c r="AX196" s="14"/>
      <c r="AY196" s="14">
        <v>3.2765840921074603E-2</v>
      </c>
      <c r="AZ196" s="14">
        <v>3.3626971701794697E-2</v>
      </c>
      <c r="BA196" s="14">
        <v>3.6377876010075701E-2</v>
      </c>
      <c r="BB196" s="14">
        <v>2.85180258001872E-2</v>
      </c>
      <c r="BC196" s="14">
        <v>0</v>
      </c>
      <c r="BD196" s="14"/>
      <c r="BE196" s="14">
        <v>0.160845637740548</v>
      </c>
      <c r="BF196" s="14">
        <v>5.0134581997583999E-2</v>
      </c>
      <c r="BG196" s="14">
        <v>6.7644235268036507E-2</v>
      </c>
      <c r="BH196" s="14">
        <v>3.42398263939988E-2</v>
      </c>
      <c r="BI196" s="14">
        <v>4.9695160566041702E-2</v>
      </c>
      <c r="BJ196" s="14">
        <v>3.8507523255713001E-2</v>
      </c>
      <c r="BK196" s="14">
        <v>1.0456349913543E-2</v>
      </c>
      <c r="BL196" s="14">
        <v>3.3728391957147101E-2</v>
      </c>
      <c r="BM196" s="14">
        <v>5.72656066076042E-2</v>
      </c>
      <c r="BN196" s="14">
        <v>2.0973046568996099E-2</v>
      </c>
      <c r="BO196" s="14">
        <v>2.5310837729136101E-2</v>
      </c>
      <c r="BP196" s="14">
        <v>8.8097262577954295E-3</v>
      </c>
      <c r="BQ196" s="14">
        <v>9.0173198209897408E-3</v>
      </c>
      <c r="BR196" s="14">
        <v>0</v>
      </c>
      <c r="BS196" s="14">
        <v>1.9048486450114401E-2</v>
      </c>
      <c r="BT196" s="14">
        <v>1.7172491615482201E-2</v>
      </c>
      <c r="BU196" s="14"/>
      <c r="BV196" s="14">
        <v>2.04207331840583E-2</v>
      </c>
      <c r="BW196" s="14">
        <v>4.2948188060761998E-2</v>
      </c>
      <c r="BX196" s="14"/>
      <c r="BY196" s="14">
        <v>3.1754900903830402E-2</v>
      </c>
      <c r="BZ196" s="14"/>
      <c r="CA196" s="14">
        <v>3.0443491615037E-2</v>
      </c>
      <c r="CB196" s="14">
        <v>2.62616890444844E-2</v>
      </c>
      <c r="CC196" s="14">
        <v>3.6036305350589402E-2</v>
      </c>
      <c r="CD196" s="14">
        <v>4.0440975253664697E-2</v>
      </c>
      <c r="CE196" s="14">
        <v>3.2534414938164398E-2</v>
      </c>
    </row>
    <row r="197" spans="2:83" x14ac:dyDescent="0.3">
      <c r="B197" t="s">
        <v>53</v>
      </c>
      <c r="C197" s="14">
        <v>0.13699259870054101</v>
      </c>
      <c r="D197" s="14">
        <v>7.5874031025453301E-2</v>
      </c>
      <c r="E197" s="14">
        <v>0.195910883670181</v>
      </c>
      <c r="F197" s="14"/>
      <c r="G197" s="14">
        <v>0.13349860062737401</v>
      </c>
      <c r="H197" s="14">
        <v>8.5627352146153399E-2</v>
      </c>
      <c r="I197" s="14">
        <v>0.14672581361513801</v>
      </c>
      <c r="J197" s="14">
        <v>0.15848025711368999</v>
      </c>
      <c r="K197" s="14">
        <v>0.133961663756762</v>
      </c>
      <c r="L197" s="14">
        <v>0.157856285437111</v>
      </c>
      <c r="M197" s="14"/>
      <c r="N197" s="14">
        <v>7.6168369995504207E-2</v>
      </c>
      <c r="O197" s="14">
        <v>0.10435425716923501</v>
      </c>
      <c r="P197" s="14">
        <v>0.16004358127760099</v>
      </c>
      <c r="Q197" s="14">
        <v>0.212756086454786</v>
      </c>
      <c r="R197" s="14"/>
      <c r="S197" s="14">
        <v>9.0306325586894901E-2</v>
      </c>
      <c r="T197" s="14">
        <v>0.20516370332154599</v>
      </c>
      <c r="U197" s="14">
        <v>0.145429734068977</v>
      </c>
      <c r="V197" s="14">
        <v>0.124873169237729</v>
      </c>
      <c r="W197" s="14">
        <v>0.12915500324353901</v>
      </c>
      <c r="X197" s="14">
        <v>0.15414073994998501</v>
      </c>
      <c r="Y197" s="14">
        <v>0.133983332963622</v>
      </c>
      <c r="Z197" s="14">
        <v>9.2220605174168205E-2</v>
      </c>
      <c r="AA197" s="14">
        <v>0.17598470143113701</v>
      </c>
      <c r="AB197" s="14">
        <v>9.0586182627204498E-2</v>
      </c>
      <c r="AC197" s="14">
        <v>0.111358830467297</v>
      </c>
      <c r="AD197" s="14">
        <v>0.14687453143972701</v>
      </c>
      <c r="AE197" s="14"/>
      <c r="AF197" s="14">
        <v>0.118896235759593</v>
      </c>
      <c r="AG197" s="14">
        <v>8.43821892549627E-2</v>
      </c>
      <c r="AH197" s="14">
        <v>0.12379879741622</v>
      </c>
      <c r="AI197" s="14">
        <v>0.110712868744094</v>
      </c>
      <c r="AJ197" s="14">
        <v>0.270701881396262</v>
      </c>
      <c r="AK197" s="14"/>
      <c r="AL197" s="14">
        <v>0.135135325105912</v>
      </c>
      <c r="AM197" s="14">
        <v>8.4655417589579299E-2</v>
      </c>
      <c r="AN197" s="14">
        <v>0.11608605749039599</v>
      </c>
      <c r="AO197" s="14">
        <v>0.132474799959963</v>
      </c>
      <c r="AP197" s="14">
        <v>0.16969915904244201</v>
      </c>
      <c r="AQ197" s="14"/>
      <c r="AR197" s="14">
        <v>6.5801365418697993E-2</v>
      </c>
      <c r="AS197" s="14">
        <v>9.7194372795207207E-2</v>
      </c>
      <c r="AT197" s="14">
        <v>8.9089022346831095E-2</v>
      </c>
      <c r="AU197" s="14">
        <v>0.12984164083519201</v>
      </c>
      <c r="AV197" s="14">
        <v>0.148468317204765</v>
      </c>
      <c r="AW197" s="14">
        <v>0.31145104558960701</v>
      </c>
      <c r="AX197" s="14"/>
      <c r="AY197" s="14">
        <v>0.18073858167515899</v>
      </c>
      <c r="AZ197" s="14">
        <v>0.17740237515531901</v>
      </c>
      <c r="BA197" s="14">
        <v>7.3337704280641694E-2</v>
      </c>
      <c r="BB197" s="14">
        <v>0.10371477260871199</v>
      </c>
      <c r="BC197" s="14">
        <v>2.0712273420546799E-2</v>
      </c>
      <c r="BD197" s="14"/>
      <c r="BE197" s="14">
        <v>0.12946116559995499</v>
      </c>
      <c r="BF197" s="14">
        <v>0.27759068066284798</v>
      </c>
      <c r="BG197" s="14">
        <v>0.15169716343866599</v>
      </c>
      <c r="BH197" s="14">
        <v>0.160712726519285</v>
      </c>
      <c r="BI197" s="14">
        <v>0.177741761675489</v>
      </c>
      <c r="BJ197" s="14">
        <v>0.13813762553693401</v>
      </c>
      <c r="BK197" s="14">
        <v>0.16641441434946999</v>
      </c>
      <c r="BL197" s="14">
        <v>0.117238645410167</v>
      </c>
      <c r="BM197" s="14">
        <v>6.2324841641918198E-2</v>
      </c>
      <c r="BN197" s="14">
        <v>8.9852219944546896E-2</v>
      </c>
      <c r="BO197" s="14">
        <v>0.10845444847383599</v>
      </c>
      <c r="BP197" s="14">
        <v>0.105249674282571</v>
      </c>
      <c r="BQ197" s="14">
        <v>8.21211126731929E-2</v>
      </c>
      <c r="BR197" s="14">
        <v>3.6281395692315102E-2</v>
      </c>
      <c r="BS197" s="14">
        <v>0.180695712506485</v>
      </c>
      <c r="BT197" s="14">
        <v>1.9286492193833799E-2</v>
      </c>
      <c r="BU197" s="14"/>
      <c r="BV197" s="14">
        <v>6.2532250422463506E-2</v>
      </c>
      <c r="BW197" s="14">
        <v>0.11751363065649501</v>
      </c>
      <c r="BX197" s="14"/>
      <c r="BY197" s="14">
        <v>6.9066708247908795E-2</v>
      </c>
      <c r="BZ197" s="14"/>
      <c r="CA197" s="14">
        <v>0.17813761962632399</v>
      </c>
      <c r="CB197" s="14">
        <v>0.107269955635031</v>
      </c>
      <c r="CC197" s="14">
        <v>0.119852317055876</v>
      </c>
      <c r="CD197" s="14">
        <v>3.65366110962538E-2</v>
      </c>
      <c r="CE197" s="14">
        <v>0</v>
      </c>
    </row>
    <row r="198" spans="2:83"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row>
    <row r="199" spans="2:83" x14ac:dyDescent="0.3">
      <c r="B199" s="6" t="s">
        <v>126</v>
      </c>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row>
    <row r="200" spans="2:83" x14ac:dyDescent="0.3">
      <c r="B200" s="24" t="s">
        <v>114</v>
      </c>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row>
    <row r="201" spans="2:83" x14ac:dyDescent="0.3">
      <c r="B201" t="s">
        <v>159</v>
      </c>
      <c r="C201" s="14">
        <v>0.52210884722726603</v>
      </c>
      <c r="D201" s="14">
        <v>0.54115683286525396</v>
      </c>
      <c r="E201" s="14">
        <v>0.50360162639385897</v>
      </c>
      <c r="F201" s="14"/>
      <c r="G201" s="14">
        <v>0.59860180757890302</v>
      </c>
      <c r="H201" s="14">
        <v>0.57323863488170301</v>
      </c>
      <c r="I201" s="14">
        <v>0.51299025447364499</v>
      </c>
      <c r="J201" s="14">
        <v>0.502596617824136</v>
      </c>
      <c r="K201" s="14">
        <v>0.525595333531646</v>
      </c>
      <c r="L201" s="14">
        <v>0.45073846517049898</v>
      </c>
      <c r="M201" s="14"/>
      <c r="N201" s="14">
        <v>0.60280902921051605</v>
      </c>
      <c r="O201" s="14">
        <v>0.58828540834744902</v>
      </c>
      <c r="P201" s="14">
        <v>0.485009732699753</v>
      </c>
      <c r="Q201" s="14">
        <v>0.40415386181462998</v>
      </c>
      <c r="R201" s="14"/>
      <c r="S201" s="14">
        <v>0.55850215103130296</v>
      </c>
      <c r="T201" s="14">
        <v>0.50879322178827102</v>
      </c>
      <c r="U201" s="14">
        <v>0.54181151184308796</v>
      </c>
      <c r="V201" s="14">
        <v>0.54128078381748201</v>
      </c>
      <c r="W201" s="14">
        <v>0.533594355929914</v>
      </c>
      <c r="X201" s="14">
        <v>0.47680777436459199</v>
      </c>
      <c r="Y201" s="14">
        <v>0.54673221634404301</v>
      </c>
      <c r="Z201" s="14">
        <v>0.50340165062660303</v>
      </c>
      <c r="AA201" s="14">
        <v>0.492749420796737</v>
      </c>
      <c r="AB201" s="14">
        <v>0.52959884586995898</v>
      </c>
      <c r="AC201" s="14">
        <v>0.464151897844856</v>
      </c>
      <c r="AD201" s="14">
        <v>0.55039350337909498</v>
      </c>
      <c r="AE201" s="14"/>
      <c r="AF201" s="14">
        <v>0.477469548106846</v>
      </c>
      <c r="AG201" s="14">
        <v>0.59545082528041204</v>
      </c>
      <c r="AH201" s="14">
        <v>0.58637477842031305</v>
      </c>
      <c r="AI201" s="14">
        <v>0.27572650182625602</v>
      </c>
      <c r="AJ201" s="14">
        <v>0.42610409058015097</v>
      </c>
      <c r="AK201" s="14"/>
      <c r="AL201" s="14">
        <v>0.508322306958502</v>
      </c>
      <c r="AM201" s="14">
        <v>0.59394670429829599</v>
      </c>
      <c r="AN201" s="14">
        <v>0.57481479243890199</v>
      </c>
      <c r="AO201" s="14">
        <v>0.29154934231332102</v>
      </c>
      <c r="AP201" s="14">
        <v>0.58944947338173004</v>
      </c>
      <c r="AQ201" s="14"/>
      <c r="AR201" s="14">
        <v>0.63340231279950199</v>
      </c>
      <c r="AS201" s="14">
        <v>0.515588162417838</v>
      </c>
      <c r="AT201" s="14">
        <v>0.63917271041892598</v>
      </c>
      <c r="AU201" s="14">
        <v>0.35617638952445801</v>
      </c>
      <c r="AV201" s="14">
        <v>0.62203735827668205</v>
      </c>
      <c r="AW201" s="14">
        <v>0.46529598038381997</v>
      </c>
      <c r="AX201" s="14"/>
      <c r="AY201" s="14">
        <v>0.43157830857073198</v>
      </c>
      <c r="AZ201" s="14">
        <v>0.52684899248978301</v>
      </c>
      <c r="BA201" s="14">
        <v>0.59162657563130705</v>
      </c>
      <c r="BB201" s="14">
        <v>0.57120407784497995</v>
      </c>
      <c r="BC201" s="14">
        <v>0.62028144237712202</v>
      </c>
      <c r="BD201" s="14"/>
      <c r="BE201" s="14">
        <v>0.69553867226614396</v>
      </c>
      <c r="BF201" s="14">
        <v>0.49325251274031801</v>
      </c>
      <c r="BG201" s="14">
        <v>0.42468582069037403</v>
      </c>
      <c r="BH201" s="14">
        <v>0.41177177411265797</v>
      </c>
      <c r="BI201" s="14">
        <v>0.45357542568342901</v>
      </c>
      <c r="BJ201" s="14">
        <v>0.49819034978576299</v>
      </c>
      <c r="BK201" s="14">
        <v>0.48731171784426902</v>
      </c>
      <c r="BL201" s="14">
        <v>0.53991928727692096</v>
      </c>
      <c r="BM201" s="14">
        <v>0.54418252384769406</v>
      </c>
      <c r="BN201" s="14">
        <v>0.60670764106135799</v>
      </c>
      <c r="BO201" s="14">
        <v>0.56854097916024704</v>
      </c>
      <c r="BP201" s="14">
        <v>0.68121086892302096</v>
      </c>
      <c r="BQ201" s="14">
        <v>0.59456482135091204</v>
      </c>
      <c r="BR201" s="14">
        <v>0.64616756081299997</v>
      </c>
      <c r="BS201" s="14">
        <v>0.52211597784953501</v>
      </c>
      <c r="BT201" s="14">
        <v>0.54527577101942604</v>
      </c>
      <c r="BU201" s="14"/>
      <c r="BV201" s="14">
        <v>0.63795713355462802</v>
      </c>
      <c r="BW201" s="14">
        <v>0.52858065382517405</v>
      </c>
      <c r="BX201" s="14"/>
      <c r="BY201" s="14">
        <v>0.47087909657573002</v>
      </c>
      <c r="BZ201" s="14"/>
      <c r="CA201" s="14">
        <v>0.484919460101499</v>
      </c>
      <c r="CB201" s="14">
        <v>0.53776247574626801</v>
      </c>
      <c r="CC201" s="14">
        <v>0.56018513241266399</v>
      </c>
      <c r="CD201" s="14">
        <v>0.51333380517334903</v>
      </c>
      <c r="CE201" s="14">
        <v>0.59960228520705405</v>
      </c>
    </row>
    <row r="202" spans="2:83" x14ac:dyDescent="0.3">
      <c r="B202" t="s">
        <v>160</v>
      </c>
      <c r="C202" s="14">
        <v>0.379908232093217</v>
      </c>
      <c r="D202" s="14">
        <v>0.38827178980181598</v>
      </c>
      <c r="E202" s="14">
        <v>0.37248662058392101</v>
      </c>
      <c r="F202" s="14"/>
      <c r="G202" s="14">
        <v>0.310276170204492</v>
      </c>
      <c r="H202" s="14">
        <v>0.36348251695621597</v>
      </c>
      <c r="I202" s="14">
        <v>0.37041639449963198</v>
      </c>
      <c r="J202" s="14">
        <v>0.377967798392356</v>
      </c>
      <c r="K202" s="14">
        <v>0.37544165503940402</v>
      </c>
      <c r="L202" s="14">
        <v>0.45163051818975097</v>
      </c>
      <c r="M202" s="14"/>
      <c r="N202" s="14">
        <v>0.34269129769642798</v>
      </c>
      <c r="O202" s="14">
        <v>0.33460292004942499</v>
      </c>
      <c r="P202" s="14">
        <v>0.40917627298309101</v>
      </c>
      <c r="Q202" s="14">
        <v>0.43605982985914199</v>
      </c>
      <c r="R202" s="14"/>
      <c r="S202" s="14">
        <v>0.35741144277550602</v>
      </c>
      <c r="T202" s="14">
        <v>0.38474567737609999</v>
      </c>
      <c r="U202" s="14">
        <v>0.362314785732398</v>
      </c>
      <c r="V202" s="14">
        <v>0.37317718599888799</v>
      </c>
      <c r="W202" s="14">
        <v>0.36093499822026698</v>
      </c>
      <c r="X202" s="14">
        <v>0.39488287928687799</v>
      </c>
      <c r="Y202" s="14">
        <v>0.372563580094253</v>
      </c>
      <c r="Z202" s="14">
        <v>0.440708636154999</v>
      </c>
      <c r="AA202" s="14">
        <v>0.39231551312747798</v>
      </c>
      <c r="AB202" s="14">
        <v>0.37218784273052402</v>
      </c>
      <c r="AC202" s="14">
        <v>0.45219567357927098</v>
      </c>
      <c r="AD202" s="14">
        <v>0.32596230506316098</v>
      </c>
      <c r="AE202" s="14"/>
      <c r="AF202" s="14">
        <v>0.45809625571135998</v>
      </c>
      <c r="AG202" s="14">
        <v>0.318813337202286</v>
      </c>
      <c r="AH202" s="14">
        <v>0.28731013845460501</v>
      </c>
      <c r="AI202" s="14">
        <v>0.61467070681952296</v>
      </c>
      <c r="AJ202" s="14">
        <v>0.41052775027097299</v>
      </c>
      <c r="AK202" s="14"/>
      <c r="AL202" s="14">
        <v>0.42806379966242603</v>
      </c>
      <c r="AM202" s="14">
        <v>0.32623452043238099</v>
      </c>
      <c r="AN202" s="14">
        <v>0.33660892688477001</v>
      </c>
      <c r="AO202" s="14">
        <v>0.61799416315627298</v>
      </c>
      <c r="AP202" s="14">
        <v>0.31428182206453498</v>
      </c>
      <c r="AQ202" s="14"/>
      <c r="AR202" s="14">
        <v>0.30001654931100102</v>
      </c>
      <c r="AS202" s="14">
        <v>0.41879619072208202</v>
      </c>
      <c r="AT202" s="14">
        <v>0.30293131567536502</v>
      </c>
      <c r="AU202" s="14">
        <v>0.58363810525776005</v>
      </c>
      <c r="AV202" s="14">
        <v>0.3134287597223</v>
      </c>
      <c r="AW202" s="14">
        <v>0.29275829395644298</v>
      </c>
      <c r="AX202" s="14"/>
      <c r="AY202" s="14">
        <v>0.450978395248334</v>
      </c>
      <c r="AZ202" s="14">
        <v>0.34148640175234501</v>
      </c>
      <c r="BA202" s="14">
        <v>0.33179399811603499</v>
      </c>
      <c r="BB202" s="14">
        <v>0.35465318095717402</v>
      </c>
      <c r="BC202" s="14">
        <v>0.35900628420233099</v>
      </c>
      <c r="BD202" s="14"/>
      <c r="BE202" s="14">
        <v>0.23882800588337799</v>
      </c>
      <c r="BF202" s="14">
        <v>0.34588540571531501</v>
      </c>
      <c r="BG202" s="14">
        <v>0.44650802665629602</v>
      </c>
      <c r="BH202" s="14">
        <v>0.49757192068376799</v>
      </c>
      <c r="BI202" s="14">
        <v>0.43650513235469401</v>
      </c>
      <c r="BJ202" s="14">
        <v>0.39258420526530302</v>
      </c>
      <c r="BK202" s="14">
        <v>0.38029735235555601</v>
      </c>
      <c r="BL202" s="14">
        <v>0.37728378652692901</v>
      </c>
      <c r="BM202" s="14">
        <v>0.35953795653283999</v>
      </c>
      <c r="BN202" s="14">
        <v>0.31907531851311399</v>
      </c>
      <c r="BO202" s="14">
        <v>0.34388136780175699</v>
      </c>
      <c r="BP202" s="14">
        <v>0.27814176833722898</v>
      </c>
      <c r="BQ202" s="14">
        <v>0.348638938368594</v>
      </c>
      <c r="BR202" s="14">
        <v>0.30193330021646902</v>
      </c>
      <c r="BS202" s="14">
        <v>0.37328297091226398</v>
      </c>
      <c r="BT202" s="14">
        <v>0.40591633738291799</v>
      </c>
      <c r="BU202" s="14"/>
      <c r="BV202" s="14">
        <v>0.28952947702003401</v>
      </c>
      <c r="BW202" s="14">
        <v>0.38075031954752703</v>
      </c>
      <c r="BX202" s="14"/>
      <c r="BY202" s="14">
        <v>0.46599131839508201</v>
      </c>
      <c r="BZ202" s="14"/>
      <c r="CA202" s="14">
        <v>0.38721401957630802</v>
      </c>
      <c r="CB202" s="14">
        <v>0.36447051039186801</v>
      </c>
      <c r="CC202" s="14">
        <v>0.36821937866362398</v>
      </c>
      <c r="CD202" s="14">
        <v>0.44610003332674503</v>
      </c>
      <c r="CE202" s="14">
        <v>0.400397714792946</v>
      </c>
    </row>
    <row r="203" spans="2:83" x14ac:dyDescent="0.3">
      <c r="B203" t="s">
        <v>110</v>
      </c>
      <c r="C203" s="14">
        <v>9.7982920679517402E-2</v>
      </c>
      <c r="D203" s="14">
        <v>7.0571377332930604E-2</v>
      </c>
      <c r="E203" s="14">
        <v>0.12391175302222</v>
      </c>
      <c r="F203" s="14"/>
      <c r="G203" s="14">
        <v>9.1122022216605397E-2</v>
      </c>
      <c r="H203" s="14">
        <v>6.3278848162080695E-2</v>
      </c>
      <c r="I203" s="14">
        <v>0.116593351026723</v>
      </c>
      <c r="J203" s="14">
        <v>0.11943558378350901</v>
      </c>
      <c r="K203" s="14">
        <v>9.8963011428949796E-2</v>
      </c>
      <c r="L203" s="14">
        <v>9.7631016639749796E-2</v>
      </c>
      <c r="M203" s="14"/>
      <c r="N203" s="14">
        <v>5.4499673093055499E-2</v>
      </c>
      <c r="O203" s="14">
        <v>7.7111671603125903E-2</v>
      </c>
      <c r="P203" s="14">
        <v>0.105813994317156</v>
      </c>
      <c r="Q203" s="14">
        <v>0.159786308326228</v>
      </c>
      <c r="R203" s="14"/>
      <c r="S203" s="14">
        <v>8.4086406193191396E-2</v>
      </c>
      <c r="T203" s="14">
        <v>0.106461100835629</v>
      </c>
      <c r="U203" s="14">
        <v>9.5873702424513901E-2</v>
      </c>
      <c r="V203" s="14">
        <v>8.55420301836297E-2</v>
      </c>
      <c r="W203" s="14">
        <v>0.10547064584981899</v>
      </c>
      <c r="X203" s="14">
        <v>0.128309346348531</v>
      </c>
      <c r="Y203" s="14">
        <v>8.0704203561704005E-2</v>
      </c>
      <c r="Z203" s="14">
        <v>5.58897132183983E-2</v>
      </c>
      <c r="AA203" s="14">
        <v>0.11493506607578501</v>
      </c>
      <c r="AB203" s="14">
        <v>9.8213311399517195E-2</v>
      </c>
      <c r="AC203" s="14">
        <v>8.3652428575873697E-2</v>
      </c>
      <c r="AD203" s="14">
        <v>0.123644191557744</v>
      </c>
      <c r="AE203" s="14"/>
      <c r="AF203" s="14">
        <v>6.4434196181793801E-2</v>
      </c>
      <c r="AG203" s="14">
        <v>8.5735837517302502E-2</v>
      </c>
      <c r="AH203" s="14">
        <v>0.12631508312508199</v>
      </c>
      <c r="AI203" s="14">
        <v>0.109602791354221</v>
      </c>
      <c r="AJ203" s="14">
        <v>0.16336815914887701</v>
      </c>
      <c r="AK203" s="14"/>
      <c r="AL203" s="14">
        <v>6.3613893379072001E-2</v>
      </c>
      <c r="AM203" s="14">
        <v>7.9818775269323294E-2</v>
      </c>
      <c r="AN203" s="14">
        <v>8.8576280676327807E-2</v>
      </c>
      <c r="AO203" s="14">
        <v>9.0456494530405801E-2</v>
      </c>
      <c r="AP203" s="14">
        <v>9.6268704553734805E-2</v>
      </c>
      <c r="AQ203" s="14"/>
      <c r="AR203" s="14">
        <v>6.6581137889496295E-2</v>
      </c>
      <c r="AS203" s="14">
        <v>6.5615646860080298E-2</v>
      </c>
      <c r="AT203" s="14">
        <v>5.7895973905708699E-2</v>
      </c>
      <c r="AU203" s="14">
        <v>6.01855052177813E-2</v>
      </c>
      <c r="AV203" s="14">
        <v>6.4533882001017007E-2</v>
      </c>
      <c r="AW203" s="14">
        <v>0.24194572565973699</v>
      </c>
      <c r="AX203" s="14"/>
      <c r="AY203" s="14">
        <v>0.11744329618093401</v>
      </c>
      <c r="AZ203" s="14">
        <v>0.13166460575787201</v>
      </c>
      <c r="BA203" s="14">
        <v>7.6579426252657706E-2</v>
      </c>
      <c r="BB203" s="14">
        <v>7.4142741197846807E-2</v>
      </c>
      <c r="BC203" s="14">
        <v>2.0712273420546799E-2</v>
      </c>
      <c r="BD203" s="14"/>
      <c r="BE203" s="14">
        <v>6.5633321850478196E-2</v>
      </c>
      <c r="BF203" s="14">
        <v>0.16086208154436701</v>
      </c>
      <c r="BG203" s="14">
        <v>0.12880615265333001</v>
      </c>
      <c r="BH203" s="14">
        <v>9.0656305203573997E-2</v>
      </c>
      <c r="BI203" s="14">
        <v>0.109919441961877</v>
      </c>
      <c r="BJ203" s="14">
        <v>0.10922544494893401</v>
      </c>
      <c r="BK203" s="14">
        <v>0.132390929800175</v>
      </c>
      <c r="BL203" s="14">
        <v>8.2796926196149506E-2</v>
      </c>
      <c r="BM203" s="14">
        <v>9.6279519619465403E-2</v>
      </c>
      <c r="BN203" s="14">
        <v>7.4217040425528596E-2</v>
      </c>
      <c r="BO203" s="14">
        <v>8.7577653037996001E-2</v>
      </c>
      <c r="BP203" s="14">
        <v>4.06473627397499E-2</v>
      </c>
      <c r="BQ203" s="14">
        <v>5.6796240280494001E-2</v>
      </c>
      <c r="BR203" s="14">
        <v>5.1899138970531097E-2</v>
      </c>
      <c r="BS203" s="14">
        <v>0.104601051238201</v>
      </c>
      <c r="BT203" s="14">
        <v>4.8807891597656097E-2</v>
      </c>
      <c r="BU203" s="14"/>
      <c r="BV203" s="14">
        <v>7.2513389425337402E-2</v>
      </c>
      <c r="BW203" s="14">
        <v>9.0669026627299004E-2</v>
      </c>
      <c r="BX203" s="14"/>
      <c r="BY203" s="14">
        <v>6.3129585029188695E-2</v>
      </c>
      <c r="BZ203" s="14"/>
      <c r="CA203" s="14">
        <v>0.12786652032219201</v>
      </c>
      <c r="CB203" s="14">
        <v>9.7767013861863705E-2</v>
      </c>
      <c r="CC203" s="14">
        <v>7.1595488923712702E-2</v>
      </c>
      <c r="CD203" s="14">
        <v>4.0566161499906501E-2</v>
      </c>
      <c r="CE203" s="14">
        <v>0</v>
      </c>
    </row>
    <row r="204" spans="2:83"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row>
    <row r="205" spans="2:83" x14ac:dyDescent="0.3">
      <c r="B205" s="6" t="s">
        <v>165</v>
      </c>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row>
    <row r="206" spans="2:83" x14ac:dyDescent="0.3">
      <c r="B206" s="24" t="s">
        <v>114</v>
      </c>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row>
    <row r="207" spans="2:83" x14ac:dyDescent="0.3">
      <c r="B207" t="s">
        <v>161</v>
      </c>
      <c r="C207" s="14">
        <v>0.30434299169442702</v>
      </c>
      <c r="D207" s="14">
        <v>0.33026036050764002</v>
      </c>
      <c r="E207" s="14">
        <v>0.27963292980929999</v>
      </c>
      <c r="F207" s="14"/>
      <c r="G207" s="14">
        <v>0.33959450195248098</v>
      </c>
      <c r="H207" s="14">
        <v>0.36391360975515302</v>
      </c>
      <c r="I207" s="14">
        <v>0.34733533998015698</v>
      </c>
      <c r="J207" s="14">
        <v>0.28710070778517299</v>
      </c>
      <c r="K207" s="14">
        <v>0.27215788136609298</v>
      </c>
      <c r="L207" s="14">
        <v>0.23332494320882499</v>
      </c>
      <c r="M207" s="14"/>
      <c r="N207" s="14">
        <v>0.360468301188484</v>
      </c>
      <c r="O207" s="14">
        <v>0.31515838038480198</v>
      </c>
      <c r="P207" s="14">
        <v>0.28129522770333398</v>
      </c>
      <c r="Q207" s="14">
        <v>0.25757807747467798</v>
      </c>
      <c r="R207" s="14"/>
      <c r="S207" s="14">
        <v>0.31619000733163</v>
      </c>
      <c r="T207" s="14">
        <v>0.27991175165125298</v>
      </c>
      <c r="U207" s="14">
        <v>0.26120627920237599</v>
      </c>
      <c r="V207" s="14">
        <v>0.283230427414491</v>
      </c>
      <c r="W207" s="14">
        <v>0.45897858984608703</v>
      </c>
      <c r="X207" s="14">
        <v>0.31259448067266998</v>
      </c>
      <c r="Y207" s="14">
        <v>0.30238487253122398</v>
      </c>
      <c r="Z207" s="14">
        <v>0.30190876205063899</v>
      </c>
      <c r="AA207" s="14">
        <v>0.26838737318261602</v>
      </c>
      <c r="AB207" s="14">
        <v>0.27594518089862402</v>
      </c>
      <c r="AC207" s="14">
        <v>0.289866744989005</v>
      </c>
      <c r="AD207" s="14">
        <v>0.39745289076499501</v>
      </c>
      <c r="AE207" s="14"/>
      <c r="AF207" s="14">
        <v>0.314207016940659</v>
      </c>
      <c r="AG207" s="14">
        <v>0.34851824185081998</v>
      </c>
      <c r="AH207" s="14">
        <v>0.280145672376655</v>
      </c>
      <c r="AI207" s="14">
        <v>0.27790492881633999</v>
      </c>
      <c r="AJ207" s="14">
        <v>0.27255391271803697</v>
      </c>
      <c r="AK207" s="14"/>
      <c r="AL207" s="14">
        <v>0.31393295577008101</v>
      </c>
      <c r="AM207" s="14">
        <v>0.36065354729698001</v>
      </c>
      <c r="AN207" s="14">
        <v>0.27913939756512601</v>
      </c>
      <c r="AO207" s="14">
        <v>0.250595168375566</v>
      </c>
      <c r="AP207" s="14">
        <v>0.20917836505922599</v>
      </c>
      <c r="AQ207" s="14"/>
      <c r="AR207" s="14">
        <v>0.40183134277805499</v>
      </c>
      <c r="AS207" s="14">
        <v>0.32882632263790101</v>
      </c>
      <c r="AT207" s="14">
        <v>0.29890717527877603</v>
      </c>
      <c r="AU207" s="14">
        <v>0.252370185563356</v>
      </c>
      <c r="AV207" s="14">
        <v>0.222793562214332</v>
      </c>
      <c r="AW207" s="14">
        <v>0.240666444450091</v>
      </c>
      <c r="AX207" s="14"/>
      <c r="AY207" s="14">
        <v>0.25938202729380799</v>
      </c>
      <c r="AZ207" s="14">
        <v>0.26149285686115198</v>
      </c>
      <c r="BA207" s="14">
        <v>0.37765702266115703</v>
      </c>
      <c r="BB207" s="14">
        <v>0.33546767824753698</v>
      </c>
      <c r="BC207" s="14">
        <v>0.38473237348322298</v>
      </c>
      <c r="BD207" s="14"/>
      <c r="BE207" s="14">
        <v>0.139417209639083</v>
      </c>
      <c r="BF207" s="14">
        <v>0.28837913767592999</v>
      </c>
      <c r="BG207" s="14">
        <v>0.25188981380074499</v>
      </c>
      <c r="BH207" s="14">
        <v>0.267977345798046</v>
      </c>
      <c r="BI207" s="14">
        <v>0.25105364965246801</v>
      </c>
      <c r="BJ207" s="14">
        <v>0.306200218379513</v>
      </c>
      <c r="BK207" s="14">
        <v>0.28321828914859798</v>
      </c>
      <c r="BL207" s="14">
        <v>0.34495702076830098</v>
      </c>
      <c r="BM207" s="14">
        <v>0.29525872448366097</v>
      </c>
      <c r="BN207" s="14">
        <v>0.30881123521573201</v>
      </c>
      <c r="BO207" s="14">
        <v>0.33361673652307799</v>
      </c>
      <c r="BP207" s="14">
        <v>0.37299465826056799</v>
      </c>
      <c r="BQ207" s="14">
        <v>0.27743451507380401</v>
      </c>
      <c r="BR207" s="14">
        <v>0.41204856220389002</v>
      </c>
      <c r="BS207" s="14">
        <v>0.29825102866923697</v>
      </c>
      <c r="BT207" s="14">
        <v>0.45735887431844202</v>
      </c>
      <c r="BU207" s="14"/>
      <c r="BV207" s="14">
        <v>0.40275939188095</v>
      </c>
      <c r="BW207" s="14">
        <v>0.29811626218533299</v>
      </c>
      <c r="BX207" s="14"/>
      <c r="BY207" s="14">
        <v>0.41039304667297799</v>
      </c>
      <c r="BZ207" s="14"/>
      <c r="CA207" s="14">
        <v>0.26018887810786601</v>
      </c>
      <c r="CB207" s="14">
        <v>0.28776333594008302</v>
      </c>
      <c r="CC207" s="14">
        <v>0.31868325443213202</v>
      </c>
      <c r="CD207" s="14">
        <v>0.44893186505943</v>
      </c>
      <c r="CE207" s="14">
        <v>0.55666348444328995</v>
      </c>
    </row>
    <row r="208" spans="2:83" x14ac:dyDescent="0.3">
      <c r="B208" t="s">
        <v>162</v>
      </c>
      <c r="C208" s="14">
        <v>7.8833710343664806E-2</v>
      </c>
      <c r="D208" s="14">
        <v>8.11086329738019E-2</v>
      </c>
      <c r="E208" s="14">
        <v>7.6766955981461701E-2</v>
      </c>
      <c r="F208" s="14"/>
      <c r="G208" s="14">
        <v>0.10113268923303</v>
      </c>
      <c r="H208" s="14">
        <v>8.4140751345563994E-2</v>
      </c>
      <c r="I208" s="14">
        <v>9.4514465217182903E-2</v>
      </c>
      <c r="J208" s="14">
        <v>9.0065496083427898E-2</v>
      </c>
      <c r="K208" s="14">
        <v>4.6552887632229298E-2</v>
      </c>
      <c r="L208" s="14">
        <v>5.9659283367209E-2</v>
      </c>
      <c r="M208" s="14"/>
      <c r="N208" s="14">
        <v>5.91353050944474E-2</v>
      </c>
      <c r="O208" s="14">
        <v>7.0851994368120702E-2</v>
      </c>
      <c r="P208" s="14">
        <v>9.2795931807305596E-2</v>
      </c>
      <c r="Q208" s="14">
        <v>9.57067903696808E-2</v>
      </c>
      <c r="R208" s="14"/>
      <c r="S208" s="14">
        <v>6.7630138233054596E-2</v>
      </c>
      <c r="T208" s="14">
        <v>6.6680889454748593E-2</v>
      </c>
      <c r="U208" s="14">
        <v>0.11547777617918201</v>
      </c>
      <c r="V208" s="14">
        <v>0.12646103984018101</v>
      </c>
      <c r="W208" s="14">
        <v>7.2885115528735903E-2</v>
      </c>
      <c r="X208" s="14">
        <v>7.9522833206317006E-2</v>
      </c>
      <c r="Y208" s="14">
        <v>6.0110445092240603E-2</v>
      </c>
      <c r="Z208" s="14">
        <v>0.11605374259501899</v>
      </c>
      <c r="AA208" s="14">
        <v>7.3083354904298597E-2</v>
      </c>
      <c r="AB208" s="14">
        <v>8.7915238588328601E-2</v>
      </c>
      <c r="AC208" s="14">
        <v>2.7795976974172999E-2</v>
      </c>
      <c r="AD208" s="14">
        <v>3.43879987056551E-2</v>
      </c>
      <c r="AE208" s="14"/>
      <c r="AF208" s="14">
        <v>9.4695899459450797E-2</v>
      </c>
      <c r="AG208" s="14">
        <v>7.5926396773078997E-2</v>
      </c>
      <c r="AH208" s="14">
        <v>4.1028091572120201E-2</v>
      </c>
      <c r="AI208" s="14">
        <v>8.6933073063762994E-2</v>
      </c>
      <c r="AJ208" s="14">
        <v>6.67797205358822E-2</v>
      </c>
      <c r="AK208" s="14"/>
      <c r="AL208" s="14">
        <v>9.5511440451497495E-2</v>
      </c>
      <c r="AM208" s="14">
        <v>7.1567257685258304E-2</v>
      </c>
      <c r="AN208" s="14">
        <v>4.93751780662132E-2</v>
      </c>
      <c r="AO208" s="14">
        <v>0.100842379127577</v>
      </c>
      <c r="AP208" s="14">
        <v>5.5816859884496098E-2</v>
      </c>
      <c r="AQ208" s="14"/>
      <c r="AR208" s="14">
        <v>8.1115213517787693E-2</v>
      </c>
      <c r="AS208" s="14">
        <v>9.3803481049497706E-2</v>
      </c>
      <c r="AT208" s="14">
        <v>2.4546199849277601E-2</v>
      </c>
      <c r="AU208" s="14">
        <v>0.11813878096760801</v>
      </c>
      <c r="AV208" s="14">
        <v>6.0447562106558002E-2</v>
      </c>
      <c r="AW208" s="14">
        <v>5.4741094760409503E-2</v>
      </c>
      <c r="AX208" s="14"/>
      <c r="AY208" s="14">
        <v>0.115396526388273</v>
      </c>
      <c r="AZ208" s="14">
        <v>7.1613074654082898E-2</v>
      </c>
      <c r="BA208" s="14">
        <v>5.0752919250071901E-2</v>
      </c>
      <c r="BB208" s="14">
        <v>8.21321528962565E-2</v>
      </c>
      <c r="BC208" s="14">
        <v>0.114687703036106</v>
      </c>
      <c r="BD208" s="14"/>
      <c r="BE208" s="14">
        <v>0.19545038862545</v>
      </c>
      <c r="BF208" s="14">
        <v>3.1123882152248698E-2</v>
      </c>
      <c r="BG208" s="14">
        <v>8.3581291447867107E-2</v>
      </c>
      <c r="BH208" s="14">
        <v>8.6163982006759399E-2</v>
      </c>
      <c r="BI208" s="14">
        <v>0.149771870617775</v>
      </c>
      <c r="BJ208" s="14">
        <v>9.2513423344525295E-2</v>
      </c>
      <c r="BK208" s="14">
        <v>8.2153337598888307E-2</v>
      </c>
      <c r="BL208" s="14">
        <v>4.2449934123793803E-2</v>
      </c>
      <c r="BM208" s="14">
        <v>6.5614076814019998E-2</v>
      </c>
      <c r="BN208" s="14">
        <v>6.4777733695307302E-2</v>
      </c>
      <c r="BO208" s="14">
        <v>6.5699367101121606E-2</v>
      </c>
      <c r="BP208" s="14">
        <v>8.1365287238471501E-2</v>
      </c>
      <c r="BQ208" s="14">
        <v>4.6882340878111703E-2</v>
      </c>
      <c r="BR208" s="14">
        <v>0.115989129534281</v>
      </c>
      <c r="BS208" s="14">
        <v>1.94227722901422E-2</v>
      </c>
      <c r="BT208" s="14">
        <v>6.9224110741715E-2</v>
      </c>
      <c r="BU208" s="14"/>
      <c r="BV208" s="14">
        <v>7.7421552648390304E-2</v>
      </c>
      <c r="BW208" s="14">
        <v>6.2872224564453905E-2</v>
      </c>
      <c r="BX208" s="14"/>
      <c r="BY208" s="14">
        <v>0.11506139150158699</v>
      </c>
      <c r="BZ208" s="14"/>
      <c r="CA208" s="14">
        <v>7.4062483620294203E-2</v>
      </c>
      <c r="CB208" s="14">
        <v>6.7577076324707996E-2</v>
      </c>
      <c r="CC208" s="14">
        <v>7.6132413271228605E-2</v>
      </c>
      <c r="CD208" s="14">
        <v>0.12555492162323001</v>
      </c>
      <c r="CE208" s="14">
        <v>0.133667716907025</v>
      </c>
    </row>
    <row r="209" spans="2:83" x14ac:dyDescent="0.3">
      <c r="B209" t="s">
        <v>163</v>
      </c>
      <c r="C209" s="14">
        <v>0.37370122646443799</v>
      </c>
      <c r="D209" s="14">
        <v>0.37862735602314801</v>
      </c>
      <c r="E209" s="14">
        <v>0.368692186709217</v>
      </c>
      <c r="F209" s="14"/>
      <c r="G209" s="14">
        <v>0.29451350689886702</v>
      </c>
      <c r="H209" s="14">
        <v>0.31158208483628502</v>
      </c>
      <c r="I209" s="14">
        <v>0.31195288329615301</v>
      </c>
      <c r="J209" s="14">
        <v>0.39692385850610001</v>
      </c>
      <c r="K209" s="14">
        <v>0.44097111205939699</v>
      </c>
      <c r="L209" s="14">
        <v>0.46257471662567901</v>
      </c>
      <c r="M209" s="14"/>
      <c r="N209" s="14">
        <v>0.38609550457422598</v>
      </c>
      <c r="O209" s="14">
        <v>0.36186636491852903</v>
      </c>
      <c r="P209" s="14">
        <v>0.34732692758271799</v>
      </c>
      <c r="Q209" s="14">
        <v>0.39612070278206402</v>
      </c>
      <c r="R209" s="14"/>
      <c r="S209" s="14">
        <v>0.38032999036424198</v>
      </c>
      <c r="T209" s="14">
        <v>0.39822187838864098</v>
      </c>
      <c r="U209" s="14">
        <v>0.43415882479851198</v>
      </c>
      <c r="V209" s="14">
        <v>0.35399328018163601</v>
      </c>
      <c r="W209" s="14">
        <v>0.27194483296199101</v>
      </c>
      <c r="X209" s="14">
        <v>0.34557391948066302</v>
      </c>
      <c r="Y209" s="14">
        <v>0.43097459289482998</v>
      </c>
      <c r="Z209" s="14">
        <v>0.37954444794805198</v>
      </c>
      <c r="AA209" s="14">
        <v>0.33053362891354898</v>
      </c>
      <c r="AB209" s="14">
        <v>0.38281530600226699</v>
      </c>
      <c r="AC209" s="14">
        <v>0.40531609427079701</v>
      </c>
      <c r="AD209" s="14">
        <v>0.37421291498007297</v>
      </c>
      <c r="AE209" s="14"/>
      <c r="AF209" s="14">
        <v>0.42649884507139302</v>
      </c>
      <c r="AG209" s="14">
        <v>0.34247434775797903</v>
      </c>
      <c r="AH209" s="14">
        <v>0.48887785254791299</v>
      </c>
      <c r="AI209" s="14">
        <v>0.44292846613402598</v>
      </c>
      <c r="AJ209" s="14">
        <v>0.28304707835363402</v>
      </c>
      <c r="AK209" s="14"/>
      <c r="AL209" s="14">
        <v>0.40560938962771398</v>
      </c>
      <c r="AM209" s="14">
        <v>0.353992042717582</v>
      </c>
      <c r="AN209" s="14">
        <v>0.43918453631277499</v>
      </c>
      <c r="AO209" s="14">
        <v>0.41609890523210302</v>
      </c>
      <c r="AP209" s="14">
        <v>0.378906520026773</v>
      </c>
      <c r="AQ209" s="14"/>
      <c r="AR209" s="14">
        <v>0.33205029690833998</v>
      </c>
      <c r="AS209" s="14">
        <v>0.41669486859777899</v>
      </c>
      <c r="AT209" s="14">
        <v>0.46006427861266802</v>
      </c>
      <c r="AU209" s="14">
        <v>0.41321826338940199</v>
      </c>
      <c r="AV209" s="14">
        <v>0.33279071332221599</v>
      </c>
      <c r="AW209" s="14">
        <v>0.35250502858287203</v>
      </c>
      <c r="AX209" s="14"/>
      <c r="AY209" s="14">
        <v>0.39459901718892798</v>
      </c>
      <c r="AZ209" s="14">
        <v>0.41502069631931898</v>
      </c>
      <c r="BA209" s="14">
        <v>0.33622894384435598</v>
      </c>
      <c r="BB209" s="14">
        <v>0.331754936709515</v>
      </c>
      <c r="BC209" s="14">
        <v>0.33845978621136302</v>
      </c>
      <c r="BD209" s="14"/>
      <c r="BE209" s="14">
        <v>0.53435151430870997</v>
      </c>
      <c r="BF209" s="14">
        <v>0.244951530843351</v>
      </c>
      <c r="BG209" s="14">
        <v>0.38632706102933401</v>
      </c>
      <c r="BH209" s="14">
        <v>0.35899191602032499</v>
      </c>
      <c r="BI209" s="14">
        <v>0.366623770836778</v>
      </c>
      <c r="BJ209" s="14">
        <v>0.359896440578238</v>
      </c>
      <c r="BK209" s="14">
        <v>0.37652092935450698</v>
      </c>
      <c r="BL209" s="14">
        <v>0.35271963343620699</v>
      </c>
      <c r="BM209" s="14">
        <v>0.396838228408878</v>
      </c>
      <c r="BN209" s="14">
        <v>0.44097516589816499</v>
      </c>
      <c r="BO209" s="14">
        <v>0.401155677238622</v>
      </c>
      <c r="BP209" s="14">
        <v>0.380698544542522</v>
      </c>
      <c r="BQ209" s="14">
        <v>0.442144818733332</v>
      </c>
      <c r="BR209" s="14">
        <v>0.35363857996618298</v>
      </c>
      <c r="BS209" s="14">
        <v>0.40427481226071998</v>
      </c>
      <c r="BT209" s="14">
        <v>0.31410345930274902</v>
      </c>
      <c r="BU209" s="14"/>
      <c r="BV209" s="14">
        <v>0.328190166587643</v>
      </c>
      <c r="BW209" s="14">
        <v>0.39231402152827699</v>
      </c>
      <c r="BX209" s="14"/>
      <c r="BY209" s="14">
        <v>0.27714354126092</v>
      </c>
      <c r="BZ209" s="14"/>
      <c r="CA209" s="14">
        <v>0.40592889891700701</v>
      </c>
      <c r="CB209" s="14">
        <v>0.41437401865637702</v>
      </c>
      <c r="CC209" s="14">
        <v>0.38685788640249802</v>
      </c>
      <c r="CD209" s="14">
        <v>0.22249847918489901</v>
      </c>
      <c r="CE209" s="14">
        <v>0.18552510618377299</v>
      </c>
    </row>
    <row r="210" spans="2:83" x14ac:dyDescent="0.3">
      <c r="B210" t="s">
        <v>164</v>
      </c>
      <c r="C210" s="14">
        <v>0.123622586405414</v>
      </c>
      <c r="D210" s="14">
        <v>0.12643889841682801</v>
      </c>
      <c r="E210" s="14">
        <v>0.121115018082549</v>
      </c>
      <c r="F210" s="14"/>
      <c r="G210" s="14">
        <v>0.17100738426371501</v>
      </c>
      <c r="H210" s="14">
        <v>0.153158128596109</v>
      </c>
      <c r="I210" s="14">
        <v>0.121827695153279</v>
      </c>
      <c r="J210" s="14">
        <v>9.9992328039805595E-2</v>
      </c>
      <c r="K210" s="14">
        <v>0.105171180172676</v>
      </c>
      <c r="L210" s="14">
        <v>0.101288391963732</v>
      </c>
      <c r="M210" s="14"/>
      <c r="N210" s="14">
        <v>0.13709986099733101</v>
      </c>
      <c r="O210" s="14">
        <v>0.14208083289884499</v>
      </c>
      <c r="P210" s="14">
        <v>0.126550085335141</v>
      </c>
      <c r="Q210" s="14">
        <v>8.6041573052231493E-2</v>
      </c>
      <c r="R210" s="14"/>
      <c r="S210" s="14">
        <v>0.14350623183512101</v>
      </c>
      <c r="T210" s="14">
        <v>0.11616335756843101</v>
      </c>
      <c r="U210" s="14">
        <v>8.1944963598136994E-2</v>
      </c>
      <c r="V210" s="14">
        <v>0.11777286095744199</v>
      </c>
      <c r="W210" s="14">
        <v>9.2883247098349594E-2</v>
      </c>
      <c r="X210" s="14">
        <v>0.13238844694707599</v>
      </c>
      <c r="Y210" s="14">
        <v>0.117145013765853</v>
      </c>
      <c r="Z210" s="14">
        <v>0.10854047978287699</v>
      </c>
      <c r="AA210" s="14">
        <v>0.187964206063054</v>
      </c>
      <c r="AB210" s="14">
        <v>0.110217776358423</v>
      </c>
      <c r="AC210" s="14">
        <v>0.121066539711637</v>
      </c>
      <c r="AD210" s="14">
        <v>8.3127009699037704E-2</v>
      </c>
      <c r="AE210" s="14"/>
      <c r="AF210" s="14">
        <v>7.8664928287014504E-2</v>
      </c>
      <c r="AG210" s="14">
        <v>0.163149921652261</v>
      </c>
      <c r="AH210" s="14">
        <v>0.121254679331442</v>
      </c>
      <c r="AI210" s="14">
        <v>5.71015257078646E-2</v>
      </c>
      <c r="AJ210" s="14">
        <v>0.112347343959038</v>
      </c>
      <c r="AK210" s="14"/>
      <c r="AL210" s="14">
        <v>8.0506494843505305E-2</v>
      </c>
      <c r="AM210" s="14">
        <v>0.14817485325587201</v>
      </c>
      <c r="AN210" s="14">
        <v>0.14238567959507001</v>
      </c>
      <c r="AO210" s="14">
        <v>0.105397983511674</v>
      </c>
      <c r="AP210" s="14">
        <v>0.19165503371543099</v>
      </c>
      <c r="AQ210" s="14"/>
      <c r="AR210" s="14">
        <v>0.14021589093029399</v>
      </c>
      <c r="AS210" s="14">
        <v>8.6021723058243099E-2</v>
      </c>
      <c r="AT210" s="14">
        <v>0.13733973930481799</v>
      </c>
      <c r="AU210" s="14">
        <v>0.114903837130768</v>
      </c>
      <c r="AV210" s="14">
        <v>0.237357150096484</v>
      </c>
      <c r="AW210" s="14">
        <v>7.9756586734964996E-2</v>
      </c>
      <c r="AX210" s="14"/>
      <c r="AY210" s="14">
        <v>7.1656757742397298E-2</v>
      </c>
      <c r="AZ210" s="14">
        <v>0.108109497343138</v>
      </c>
      <c r="BA210" s="14">
        <v>0.15135416039564401</v>
      </c>
      <c r="BB210" s="14">
        <v>0.187041005570972</v>
      </c>
      <c r="BC210" s="14">
        <v>9.6822227591381399E-2</v>
      </c>
      <c r="BD210" s="14"/>
      <c r="BE210" s="14">
        <v>6.5147565576279501E-2</v>
      </c>
      <c r="BF210" s="14">
        <v>0.20998394720314401</v>
      </c>
      <c r="BG210" s="14">
        <v>0.14233896027882001</v>
      </c>
      <c r="BH210" s="14">
        <v>0.110261685441185</v>
      </c>
      <c r="BI210" s="14">
        <v>0.113146085830265</v>
      </c>
      <c r="BJ210" s="14">
        <v>0.113200933194482</v>
      </c>
      <c r="BK210" s="14">
        <v>0.13672955324944699</v>
      </c>
      <c r="BL210" s="14">
        <v>0.13577370515582299</v>
      </c>
      <c r="BM210" s="14">
        <v>0.135231505733416</v>
      </c>
      <c r="BN210" s="14">
        <v>8.1931881348749097E-2</v>
      </c>
      <c r="BO210" s="14">
        <v>0.10275480514428199</v>
      </c>
      <c r="BP210" s="14">
        <v>0.107684624133118</v>
      </c>
      <c r="BQ210" s="14">
        <v>0.130007925751604</v>
      </c>
      <c r="BR210" s="14">
        <v>0.10081540602434901</v>
      </c>
      <c r="BS210" s="14">
        <v>0.147470935058261</v>
      </c>
      <c r="BT210" s="14">
        <v>0.124486570616005</v>
      </c>
      <c r="BU210" s="14"/>
      <c r="BV210" s="14">
        <v>0.141300693897841</v>
      </c>
      <c r="BW210" s="14">
        <v>0.15838462978270801</v>
      </c>
      <c r="BX210" s="14"/>
      <c r="BY210" s="14">
        <v>0.15874039837275</v>
      </c>
      <c r="BZ210" s="14"/>
      <c r="CA210" s="14">
        <v>8.7621218081282495E-2</v>
      </c>
      <c r="CB210" s="14">
        <v>0.13861413052598301</v>
      </c>
      <c r="CC210" s="14">
        <v>0.13794008717890399</v>
      </c>
      <c r="CD210" s="14">
        <v>0.143227633461571</v>
      </c>
      <c r="CE210" s="14">
        <v>0.124143692465913</v>
      </c>
    </row>
    <row r="211" spans="2:83" x14ac:dyDescent="0.3">
      <c r="B211" t="s">
        <v>110</v>
      </c>
      <c r="C211" s="14">
        <v>0.119499485092057</v>
      </c>
      <c r="D211" s="14">
        <v>8.3564752078582993E-2</v>
      </c>
      <c r="E211" s="14">
        <v>0.15379290941747301</v>
      </c>
      <c r="F211" s="14"/>
      <c r="G211" s="14">
        <v>9.3751917651907102E-2</v>
      </c>
      <c r="H211" s="14">
        <v>8.72054254668896E-2</v>
      </c>
      <c r="I211" s="14">
        <v>0.124369616353228</v>
      </c>
      <c r="J211" s="14">
        <v>0.125917609585493</v>
      </c>
      <c r="K211" s="14">
        <v>0.13514693876960401</v>
      </c>
      <c r="L211" s="14">
        <v>0.14315266483455599</v>
      </c>
      <c r="M211" s="14"/>
      <c r="N211" s="14">
        <v>5.7201028145511902E-2</v>
      </c>
      <c r="O211" s="14">
        <v>0.11004242742970299</v>
      </c>
      <c r="P211" s="14">
        <v>0.15203182757150099</v>
      </c>
      <c r="Q211" s="14">
        <v>0.164552856321346</v>
      </c>
      <c r="R211" s="14"/>
      <c r="S211" s="14">
        <v>9.2343632235952502E-2</v>
      </c>
      <c r="T211" s="14">
        <v>0.13902212293692701</v>
      </c>
      <c r="U211" s="14">
        <v>0.107212156221793</v>
      </c>
      <c r="V211" s="14">
        <v>0.11854239160625001</v>
      </c>
      <c r="W211" s="14">
        <v>0.10330821456483701</v>
      </c>
      <c r="X211" s="14">
        <v>0.129920319693274</v>
      </c>
      <c r="Y211" s="14">
        <v>8.9385075715852497E-2</v>
      </c>
      <c r="Z211" s="14">
        <v>9.3952567623412697E-2</v>
      </c>
      <c r="AA211" s="14">
        <v>0.14003143693648201</v>
      </c>
      <c r="AB211" s="14">
        <v>0.14310649815235801</v>
      </c>
      <c r="AC211" s="14">
        <v>0.155954644054388</v>
      </c>
      <c r="AD211" s="14">
        <v>0.110819185850239</v>
      </c>
      <c r="AE211" s="14"/>
      <c r="AF211" s="14">
        <v>8.5933310241482902E-2</v>
      </c>
      <c r="AG211" s="14">
        <v>6.9931091965861003E-2</v>
      </c>
      <c r="AH211" s="14">
        <v>6.8693704171868805E-2</v>
      </c>
      <c r="AI211" s="14">
        <v>0.13513200627800701</v>
      </c>
      <c r="AJ211" s="14">
        <v>0.26527194443340901</v>
      </c>
      <c r="AK211" s="14"/>
      <c r="AL211" s="14">
        <v>0.104439719307202</v>
      </c>
      <c r="AM211" s="14">
        <v>6.5612299044308098E-2</v>
      </c>
      <c r="AN211" s="14">
        <v>8.9915208460815299E-2</v>
      </c>
      <c r="AO211" s="14">
        <v>0.12706556375308101</v>
      </c>
      <c r="AP211" s="14">
        <v>0.16444322131407299</v>
      </c>
      <c r="AQ211" s="14"/>
      <c r="AR211" s="14">
        <v>4.4787255865523998E-2</v>
      </c>
      <c r="AS211" s="14">
        <v>7.4653604656579498E-2</v>
      </c>
      <c r="AT211" s="14">
        <v>7.9142606954460001E-2</v>
      </c>
      <c r="AU211" s="14">
        <v>0.10136893294886599</v>
      </c>
      <c r="AV211" s="14">
        <v>0.14661101226041001</v>
      </c>
      <c r="AW211" s="14">
        <v>0.27233084547166198</v>
      </c>
      <c r="AX211" s="14"/>
      <c r="AY211" s="14">
        <v>0.15896567138659301</v>
      </c>
      <c r="AZ211" s="14">
        <v>0.14376387482230699</v>
      </c>
      <c r="BA211" s="14">
        <v>8.4006953848771798E-2</v>
      </c>
      <c r="BB211" s="14">
        <v>6.3604226575719805E-2</v>
      </c>
      <c r="BC211" s="14">
        <v>6.5297909677926994E-2</v>
      </c>
      <c r="BD211" s="14"/>
      <c r="BE211" s="14">
        <v>6.5633321850478196E-2</v>
      </c>
      <c r="BF211" s="14">
        <v>0.225561502125326</v>
      </c>
      <c r="BG211" s="14">
        <v>0.135862873443234</v>
      </c>
      <c r="BH211" s="14">
        <v>0.176605070733685</v>
      </c>
      <c r="BI211" s="14">
        <v>0.119404623062713</v>
      </c>
      <c r="BJ211" s="14">
        <v>0.12818898450324201</v>
      </c>
      <c r="BK211" s="14">
        <v>0.121377890648559</v>
      </c>
      <c r="BL211" s="14">
        <v>0.124099706515875</v>
      </c>
      <c r="BM211" s="14">
        <v>0.107057464560025</v>
      </c>
      <c r="BN211" s="14">
        <v>0.103503983842047</v>
      </c>
      <c r="BO211" s="14">
        <v>9.6773413992895796E-2</v>
      </c>
      <c r="BP211" s="14">
        <v>5.725688582532E-2</v>
      </c>
      <c r="BQ211" s="14">
        <v>0.10353039956314899</v>
      </c>
      <c r="BR211" s="14">
        <v>1.7508322271297099E-2</v>
      </c>
      <c r="BS211" s="14">
        <v>0.13058045172164001</v>
      </c>
      <c r="BT211" s="14">
        <v>3.4826985021089503E-2</v>
      </c>
      <c r="BU211" s="14"/>
      <c r="BV211" s="14">
        <v>5.0328194985174601E-2</v>
      </c>
      <c r="BW211" s="14">
        <v>8.8312861939227202E-2</v>
      </c>
      <c r="BX211" s="14"/>
      <c r="BY211" s="14">
        <v>3.8661622191764701E-2</v>
      </c>
      <c r="BZ211" s="14"/>
      <c r="CA211" s="14">
        <v>0.17219852127355101</v>
      </c>
      <c r="CB211" s="14">
        <v>9.16714385528484E-2</v>
      </c>
      <c r="CC211" s="14">
        <v>8.0386358715238193E-2</v>
      </c>
      <c r="CD211" s="14">
        <v>5.9787100670869099E-2</v>
      </c>
      <c r="CE211" s="14">
        <v>0</v>
      </c>
    </row>
    <row r="212" spans="2:83"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row>
    <row r="213" spans="2:83" x14ac:dyDescent="0.3">
      <c r="B213" s="6" t="s">
        <v>185</v>
      </c>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row>
    <row r="214" spans="2:83" x14ac:dyDescent="0.3">
      <c r="B214" s="24" t="s">
        <v>114</v>
      </c>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row>
    <row r="215" spans="2:83" x14ac:dyDescent="0.3">
      <c r="B215" t="s">
        <v>166</v>
      </c>
      <c r="C215" s="14">
        <v>0.55743278629127002</v>
      </c>
      <c r="D215" s="14">
        <v>0.64331685916017001</v>
      </c>
      <c r="E215" s="14">
        <v>0.47466495610257298</v>
      </c>
      <c r="F215" s="14"/>
      <c r="G215" s="14">
        <v>0.57971218012522596</v>
      </c>
      <c r="H215" s="14">
        <v>0.61273999249566802</v>
      </c>
      <c r="I215" s="14">
        <v>0.52876597188764995</v>
      </c>
      <c r="J215" s="14">
        <v>0.60226430146137699</v>
      </c>
      <c r="K215" s="14">
        <v>0.54936928952729902</v>
      </c>
      <c r="L215" s="14">
        <v>0.48984519582392</v>
      </c>
      <c r="M215" s="14"/>
      <c r="N215" s="14">
        <v>0.60290012025667805</v>
      </c>
      <c r="O215" s="14">
        <v>0.57775416742470298</v>
      </c>
      <c r="P215" s="14">
        <v>0.56492026371716897</v>
      </c>
      <c r="Q215" s="14">
        <v>0.47490517070278498</v>
      </c>
      <c r="R215" s="14"/>
      <c r="S215" s="14">
        <v>0.62825461015719597</v>
      </c>
      <c r="T215" s="14">
        <v>0.54347843608038704</v>
      </c>
      <c r="U215" s="14">
        <v>0.56261766383078304</v>
      </c>
      <c r="V215" s="14">
        <v>0.54201890060990099</v>
      </c>
      <c r="W215" s="14">
        <v>0.52087129722612202</v>
      </c>
      <c r="X215" s="14">
        <v>0.54758602629479003</v>
      </c>
      <c r="Y215" s="14">
        <v>0.59235851874809398</v>
      </c>
      <c r="Z215" s="14">
        <v>0.65072648089374097</v>
      </c>
      <c r="AA215" s="14">
        <v>0.515857139718228</v>
      </c>
      <c r="AB215" s="14">
        <v>0.53445606308735905</v>
      </c>
      <c r="AC215" s="14">
        <v>0.51180414666552598</v>
      </c>
      <c r="AD215" s="14">
        <v>0.51460321892862704</v>
      </c>
      <c r="AE215" s="14"/>
      <c r="AF215" s="14">
        <v>0.65774232415618294</v>
      </c>
      <c r="AG215" s="14">
        <v>0.55908185682777101</v>
      </c>
      <c r="AH215" s="14">
        <v>0.45894653471918301</v>
      </c>
      <c r="AI215" s="14">
        <v>0.66115283036680195</v>
      </c>
      <c r="AJ215" s="14">
        <v>0.439701043447569</v>
      </c>
      <c r="AK215" s="14"/>
      <c r="AL215" s="14">
        <v>0.63905709394652499</v>
      </c>
      <c r="AM215" s="14">
        <v>0.57373561161031605</v>
      </c>
      <c r="AN215" s="14">
        <v>0.491717612085453</v>
      </c>
      <c r="AO215" s="14">
        <v>0.67573362014170901</v>
      </c>
      <c r="AP215" s="14">
        <v>0.35473034000803699</v>
      </c>
      <c r="AQ215" s="14"/>
      <c r="AR215" s="14">
        <v>0.59288363904122998</v>
      </c>
      <c r="AS215" s="14">
        <v>0.62678965396239095</v>
      </c>
      <c r="AT215" s="14">
        <v>0.47128064027122102</v>
      </c>
      <c r="AU215" s="14">
        <v>0.683336888516059</v>
      </c>
      <c r="AV215" s="14">
        <v>0.41417146638725999</v>
      </c>
      <c r="AW215" s="14">
        <v>0.479053246567194</v>
      </c>
      <c r="AX215" s="14"/>
      <c r="AY215" s="14">
        <v>0.56868188063789005</v>
      </c>
      <c r="AZ215" s="14">
        <v>0.55293351244789402</v>
      </c>
      <c r="BA215" s="14">
        <v>0.573028199046825</v>
      </c>
      <c r="BB215" s="14">
        <v>0.57188222735785699</v>
      </c>
      <c r="BC215" s="14">
        <v>0.495018625761388</v>
      </c>
      <c r="BD215" s="14"/>
      <c r="BE215" s="14">
        <v>0.58411588794788605</v>
      </c>
      <c r="BF215" s="14">
        <v>0.48759085266384899</v>
      </c>
      <c r="BG215" s="14">
        <v>0.51268279305790998</v>
      </c>
      <c r="BH215" s="14">
        <v>0.50970578063554495</v>
      </c>
      <c r="BI215" s="14">
        <v>0.58171860820468302</v>
      </c>
      <c r="BJ215" s="14">
        <v>0.47571875682203901</v>
      </c>
      <c r="BK215" s="14">
        <v>0.54251778137690998</v>
      </c>
      <c r="BL215" s="14">
        <v>0.53284270623240004</v>
      </c>
      <c r="BM215" s="14">
        <v>0.61046828321200197</v>
      </c>
      <c r="BN215" s="14">
        <v>0.56093992933682502</v>
      </c>
      <c r="BO215" s="14">
        <v>0.61204966378028802</v>
      </c>
      <c r="BP215" s="14">
        <v>0.55868152475214194</v>
      </c>
      <c r="BQ215" s="14">
        <v>0.61789382998147502</v>
      </c>
      <c r="BR215" s="14">
        <v>0.64552888042621304</v>
      </c>
      <c r="BS215" s="14">
        <v>0.54258768785268996</v>
      </c>
      <c r="BT215" s="14">
        <v>0.66714765942960796</v>
      </c>
      <c r="BU215" s="14"/>
      <c r="BV215" s="14">
        <v>0.59113235593379998</v>
      </c>
      <c r="BW215" s="14">
        <v>0.54789727086399798</v>
      </c>
      <c r="BX215" s="14"/>
      <c r="BY215" s="14">
        <v>0.66819398345477898</v>
      </c>
      <c r="BZ215" s="14"/>
      <c r="CA215" s="14">
        <v>0.52455118780400301</v>
      </c>
      <c r="CB215" s="14">
        <v>0.506279695485777</v>
      </c>
      <c r="CC215" s="14">
        <v>0.61930159647359495</v>
      </c>
      <c r="CD215" s="14">
        <v>0.60636983656860799</v>
      </c>
      <c r="CE215" s="14">
        <v>0.59355481891262296</v>
      </c>
    </row>
    <row r="216" spans="2:83" x14ac:dyDescent="0.3">
      <c r="B216" t="s">
        <v>167</v>
      </c>
      <c r="C216" s="14">
        <v>0.35481445974343601</v>
      </c>
      <c r="D216" s="14">
        <v>0.39094210036628702</v>
      </c>
      <c r="E216" s="14">
        <v>0.319301913158406</v>
      </c>
      <c r="F216" s="14"/>
      <c r="G216" s="14">
        <v>0.36222158145046202</v>
      </c>
      <c r="H216" s="14">
        <v>0.34030706537210698</v>
      </c>
      <c r="I216" s="14">
        <v>0.37868107507688797</v>
      </c>
      <c r="J216" s="14">
        <v>0.37621919022386102</v>
      </c>
      <c r="K216" s="14">
        <v>0.38679436468508899</v>
      </c>
      <c r="L216" s="14">
        <v>0.30347367946951098</v>
      </c>
      <c r="M216" s="14"/>
      <c r="N216" s="14">
        <v>0.43207354164968798</v>
      </c>
      <c r="O216" s="14">
        <v>0.38399914575063998</v>
      </c>
      <c r="P216" s="14">
        <v>0.32039037664087699</v>
      </c>
      <c r="Q216" s="14">
        <v>0.273122122205257</v>
      </c>
      <c r="R216" s="14"/>
      <c r="S216" s="14">
        <v>0.38775086176649398</v>
      </c>
      <c r="T216" s="14">
        <v>0.35727280375787202</v>
      </c>
      <c r="U216" s="14">
        <v>0.397569734443036</v>
      </c>
      <c r="V216" s="14">
        <v>0.343568878566058</v>
      </c>
      <c r="W216" s="14">
        <v>0.30148071883932098</v>
      </c>
      <c r="X216" s="14">
        <v>0.27542676014131001</v>
      </c>
      <c r="Y216" s="14">
        <v>0.35058348294753</v>
      </c>
      <c r="Z216" s="14">
        <v>0.31958716797390102</v>
      </c>
      <c r="AA216" s="14">
        <v>0.36359155052213699</v>
      </c>
      <c r="AB216" s="14">
        <v>0.40148602540879602</v>
      </c>
      <c r="AC216" s="14">
        <v>0.35662764176978501</v>
      </c>
      <c r="AD216" s="14">
        <v>0.35601374755763299</v>
      </c>
      <c r="AE216" s="14"/>
      <c r="AF216" s="14">
        <v>0.32941782433793998</v>
      </c>
      <c r="AG216" s="14">
        <v>0.41511802882598797</v>
      </c>
      <c r="AH216" s="14">
        <v>0.46253833192246901</v>
      </c>
      <c r="AI216" s="14">
        <v>0.194115180984923</v>
      </c>
      <c r="AJ216" s="14">
        <v>0.26095567052957502</v>
      </c>
      <c r="AK216" s="14"/>
      <c r="AL216" s="14">
        <v>0.33973891120009397</v>
      </c>
      <c r="AM216" s="14">
        <v>0.41265814828047198</v>
      </c>
      <c r="AN216" s="14">
        <v>0.48437494147090498</v>
      </c>
      <c r="AO216" s="14">
        <v>0.15591518075126001</v>
      </c>
      <c r="AP216" s="14">
        <v>0.44424506002078601</v>
      </c>
      <c r="AQ216" s="14"/>
      <c r="AR216" s="14">
        <v>0.44789217518769198</v>
      </c>
      <c r="AS216" s="14">
        <v>0.35205037020384999</v>
      </c>
      <c r="AT216" s="14">
        <v>0.49660337645104202</v>
      </c>
      <c r="AU216" s="14">
        <v>0.218519228800543</v>
      </c>
      <c r="AV216" s="14">
        <v>0.39135710112461097</v>
      </c>
      <c r="AW216" s="14">
        <v>0.29661456358189497</v>
      </c>
      <c r="AX216" s="14"/>
      <c r="AY216" s="14">
        <v>0.31259441759186302</v>
      </c>
      <c r="AZ216" s="14">
        <v>0.37486052302240003</v>
      </c>
      <c r="BA216" s="14">
        <v>0.367280143695003</v>
      </c>
      <c r="BB216" s="14">
        <v>0.39375316520824299</v>
      </c>
      <c r="BC216" s="14">
        <v>0.37388820033627501</v>
      </c>
      <c r="BD216" s="14"/>
      <c r="BE216" s="14">
        <v>0.29032798350456201</v>
      </c>
      <c r="BF216" s="14">
        <v>0.21906064575860801</v>
      </c>
      <c r="BG216" s="14">
        <v>0.31693044112173702</v>
      </c>
      <c r="BH216" s="14">
        <v>0.32095203622687002</v>
      </c>
      <c r="BI216" s="14">
        <v>0.338757539361425</v>
      </c>
      <c r="BJ216" s="14">
        <v>0.30513960646358301</v>
      </c>
      <c r="BK216" s="14">
        <v>0.302542367839367</v>
      </c>
      <c r="BL216" s="14">
        <v>0.37215830308799702</v>
      </c>
      <c r="BM216" s="14">
        <v>0.43064005195500199</v>
      </c>
      <c r="BN216" s="14">
        <v>0.44916433403716</v>
      </c>
      <c r="BO216" s="14">
        <v>0.44350863739753899</v>
      </c>
      <c r="BP216" s="14">
        <v>0.31239909531341598</v>
      </c>
      <c r="BQ216" s="14">
        <v>0.399624906081614</v>
      </c>
      <c r="BR216" s="14">
        <v>0.44946559297270799</v>
      </c>
      <c r="BS216" s="14">
        <v>0.44110125362178298</v>
      </c>
      <c r="BT216" s="14">
        <v>0.36388292697119601</v>
      </c>
      <c r="BU216" s="14"/>
      <c r="BV216" s="14">
        <v>0.45102826030766802</v>
      </c>
      <c r="BW216" s="14">
        <v>0.35566932263596501</v>
      </c>
      <c r="BX216" s="14"/>
      <c r="BY216" s="14">
        <v>0.35412838877837199</v>
      </c>
      <c r="BZ216" s="14"/>
      <c r="CA216" s="14">
        <v>0.33785761638226403</v>
      </c>
      <c r="CB216" s="14">
        <v>0.38739648777028102</v>
      </c>
      <c r="CC216" s="14">
        <v>0.38254864345157302</v>
      </c>
      <c r="CD216" s="14">
        <v>0.28528511993175398</v>
      </c>
      <c r="CE216" s="14">
        <v>0.35502351423371198</v>
      </c>
    </row>
    <row r="217" spans="2:83" x14ac:dyDescent="0.3">
      <c r="B217" t="s">
        <v>168</v>
      </c>
      <c r="C217" s="14">
        <v>0.28228937753218902</v>
      </c>
      <c r="D217" s="14">
        <v>0.365838508021058</v>
      </c>
      <c r="E217" s="14">
        <v>0.201261985746582</v>
      </c>
      <c r="F217" s="14"/>
      <c r="G217" s="14">
        <v>0.232220323130647</v>
      </c>
      <c r="H217" s="14">
        <v>0.25272688539669402</v>
      </c>
      <c r="I217" s="14">
        <v>0.30090563673347598</v>
      </c>
      <c r="J217" s="14">
        <v>0.29725815467692701</v>
      </c>
      <c r="K217" s="14">
        <v>0.32936041336439498</v>
      </c>
      <c r="L217" s="14">
        <v>0.28056178376785601</v>
      </c>
      <c r="M217" s="14"/>
      <c r="N217" s="14">
        <v>0.32867947451694801</v>
      </c>
      <c r="O217" s="14">
        <v>0.31111383258680497</v>
      </c>
      <c r="P217" s="14">
        <v>0.264568800147155</v>
      </c>
      <c r="Q217" s="14">
        <v>0.22211982958116999</v>
      </c>
      <c r="R217" s="14"/>
      <c r="S217" s="14">
        <v>0.24783586526076401</v>
      </c>
      <c r="T217" s="14">
        <v>0.281563050245483</v>
      </c>
      <c r="U217" s="14">
        <v>0.29696521080048</v>
      </c>
      <c r="V217" s="14">
        <v>0.26455363900223899</v>
      </c>
      <c r="W217" s="14">
        <v>0.25554330124887698</v>
      </c>
      <c r="X217" s="14">
        <v>0.26871583860759601</v>
      </c>
      <c r="Y217" s="14">
        <v>0.31361391906233399</v>
      </c>
      <c r="Z217" s="14">
        <v>0.27645213281787101</v>
      </c>
      <c r="AA217" s="14">
        <v>0.30753909026569898</v>
      </c>
      <c r="AB217" s="14">
        <v>0.32128135928625801</v>
      </c>
      <c r="AC217" s="14">
        <v>0.25170840212495899</v>
      </c>
      <c r="AD217" s="14">
        <v>0.32922571381736399</v>
      </c>
      <c r="AE217" s="14"/>
      <c r="AF217" s="14">
        <v>0.281593509724054</v>
      </c>
      <c r="AG217" s="14">
        <v>0.32526211953933398</v>
      </c>
      <c r="AH217" s="14">
        <v>0.37156800200210999</v>
      </c>
      <c r="AI217" s="14">
        <v>0.118030965456651</v>
      </c>
      <c r="AJ217" s="14">
        <v>0.183055579579285</v>
      </c>
      <c r="AK217" s="14"/>
      <c r="AL217" s="14">
        <v>0.267890876443104</v>
      </c>
      <c r="AM217" s="14">
        <v>0.33257051978685298</v>
      </c>
      <c r="AN217" s="14">
        <v>0.34047542554633298</v>
      </c>
      <c r="AO217" s="14">
        <v>0.20228368243217301</v>
      </c>
      <c r="AP217" s="14">
        <v>0.316319757266944</v>
      </c>
      <c r="AQ217" s="14"/>
      <c r="AR217" s="14">
        <v>0.35502112673053499</v>
      </c>
      <c r="AS217" s="14">
        <v>0.29500642392872101</v>
      </c>
      <c r="AT217" s="14">
        <v>0.317430884777476</v>
      </c>
      <c r="AU217" s="14">
        <v>0.201206127830999</v>
      </c>
      <c r="AV217" s="14">
        <v>0.254453344217419</v>
      </c>
      <c r="AW217" s="14">
        <v>0.29041804631849399</v>
      </c>
      <c r="AX217" s="14"/>
      <c r="AY217" s="14">
        <v>0.229148361240568</v>
      </c>
      <c r="AZ217" s="14">
        <v>0.26691772097466998</v>
      </c>
      <c r="BA217" s="14">
        <v>0.30470699367616999</v>
      </c>
      <c r="BB217" s="14">
        <v>0.33400145688273303</v>
      </c>
      <c r="BC217" s="14">
        <v>0.39553949227170698</v>
      </c>
      <c r="BD217" s="14"/>
      <c r="BE217" s="14">
        <v>6.3827843749476906E-2</v>
      </c>
      <c r="BF217" s="14">
        <v>0.14593044389742099</v>
      </c>
      <c r="BG217" s="14">
        <v>0.26305695992905098</v>
      </c>
      <c r="BH217" s="14">
        <v>0.24445882834693899</v>
      </c>
      <c r="BI217" s="14">
        <v>0.207794226726604</v>
      </c>
      <c r="BJ217" s="14">
        <v>0.27068872689124601</v>
      </c>
      <c r="BK217" s="14">
        <v>0.29775535637468398</v>
      </c>
      <c r="BL217" s="14">
        <v>0.33912363236155801</v>
      </c>
      <c r="BM217" s="14">
        <v>0.34090183016942199</v>
      </c>
      <c r="BN217" s="14">
        <v>0.29592975905119601</v>
      </c>
      <c r="BO217" s="14">
        <v>0.27466720253932397</v>
      </c>
      <c r="BP217" s="14">
        <v>0.21348083815740099</v>
      </c>
      <c r="BQ217" s="14">
        <v>0.33661666177468902</v>
      </c>
      <c r="BR217" s="14">
        <v>0.39526175641459299</v>
      </c>
      <c r="BS217" s="14">
        <v>0.54973285715332199</v>
      </c>
      <c r="BT217" s="14">
        <v>0.28330442163932501</v>
      </c>
      <c r="BU217" s="14"/>
      <c r="BV217" s="14">
        <v>0.35199988123522302</v>
      </c>
      <c r="BW217" s="14">
        <v>0.30371325475774802</v>
      </c>
      <c r="BX217" s="14"/>
      <c r="BY217" s="14">
        <v>0.25685135042563201</v>
      </c>
      <c r="BZ217" s="14"/>
      <c r="CA217" s="14">
        <v>0.25583622756806401</v>
      </c>
      <c r="CB217" s="14">
        <v>0.29662903355660503</v>
      </c>
      <c r="CC217" s="14">
        <v>0.30398947052539699</v>
      </c>
      <c r="CD217" s="14">
        <v>0.29399594681657099</v>
      </c>
      <c r="CE217" s="14">
        <v>0.24069691280083999</v>
      </c>
    </row>
    <row r="218" spans="2:83" x14ac:dyDescent="0.3">
      <c r="B218" t="s">
        <v>169</v>
      </c>
      <c r="C218" s="14">
        <v>0.26973519770563498</v>
      </c>
      <c r="D218" s="14">
        <v>0.29651669134385999</v>
      </c>
      <c r="E218" s="14">
        <v>0.24411350926533201</v>
      </c>
      <c r="F218" s="14"/>
      <c r="G218" s="14">
        <v>0.17781904334093401</v>
      </c>
      <c r="H218" s="14">
        <v>0.19235743373165701</v>
      </c>
      <c r="I218" s="14">
        <v>0.222189279668705</v>
      </c>
      <c r="J218" s="14">
        <v>0.24721914203203499</v>
      </c>
      <c r="K218" s="14">
        <v>0.30137641185252001</v>
      </c>
      <c r="L218" s="14">
        <v>0.42911449285973602</v>
      </c>
      <c r="M218" s="14"/>
      <c r="N218" s="14">
        <v>0.23831337261577801</v>
      </c>
      <c r="O218" s="14">
        <v>0.25545310646582903</v>
      </c>
      <c r="P218" s="14">
        <v>0.284934647403421</v>
      </c>
      <c r="Q218" s="14">
        <v>0.30508850628773398</v>
      </c>
      <c r="R218" s="14"/>
      <c r="S218" s="14">
        <v>0.21557947767670901</v>
      </c>
      <c r="T218" s="14">
        <v>0.30631662284292599</v>
      </c>
      <c r="U218" s="14">
        <v>0.26430672423205198</v>
      </c>
      <c r="V218" s="14">
        <v>0.283373860147144</v>
      </c>
      <c r="W218" s="14">
        <v>0.31171900868302299</v>
      </c>
      <c r="X218" s="14">
        <v>0.24383806324059301</v>
      </c>
      <c r="Y218" s="14">
        <v>0.28118385540033802</v>
      </c>
      <c r="Z218" s="14">
        <v>0.241030149870504</v>
      </c>
      <c r="AA218" s="14">
        <v>0.27824614995080499</v>
      </c>
      <c r="AB218" s="14">
        <v>0.28824083480956603</v>
      </c>
      <c r="AC218" s="14">
        <v>0.30969248794947202</v>
      </c>
      <c r="AD218" s="14">
        <v>0.172622095226624</v>
      </c>
      <c r="AE218" s="14"/>
      <c r="AF218" s="14">
        <v>0.35172995558569298</v>
      </c>
      <c r="AG218" s="14">
        <v>0.21230775136963501</v>
      </c>
      <c r="AH218" s="14">
        <v>0.32908322033217502</v>
      </c>
      <c r="AI218" s="14">
        <v>0.33105839074944998</v>
      </c>
      <c r="AJ218" s="14">
        <v>0.20293045708511301</v>
      </c>
      <c r="AK218" s="14"/>
      <c r="AL218" s="14">
        <v>0.33660586103883799</v>
      </c>
      <c r="AM218" s="14">
        <v>0.227796018902055</v>
      </c>
      <c r="AN218" s="14">
        <v>0.35103490809654098</v>
      </c>
      <c r="AO218" s="14">
        <v>0.38498795989125101</v>
      </c>
      <c r="AP218" s="14">
        <v>0.20447519586708901</v>
      </c>
      <c r="AQ218" s="14"/>
      <c r="AR218" s="14">
        <v>0.208249392456587</v>
      </c>
      <c r="AS218" s="14">
        <v>0.32381076648186002</v>
      </c>
      <c r="AT218" s="14">
        <v>0.31499871883135699</v>
      </c>
      <c r="AU218" s="14">
        <v>0.36358115542041403</v>
      </c>
      <c r="AV218" s="14">
        <v>0.21439908299868601</v>
      </c>
      <c r="AW218" s="14">
        <v>0.194196033407214</v>
      </c>
      <c r="AX218" s="14"/>
      <c r="AY218" s="14">
        <v>0.29364044313229198</v>
      </c>
      <c r="AZ218" s="14">
        <v>0.28502340747327698</v>
      </c>
      <c r="BA218" s="14">
        <v>0.22901790361093499</v>
      </c>
      <c r="BB218" s="14">
        <v>0.22238809324925601</v>
      </c>
      <c r="BC218" s="14">
        <v>0.176104852696676</v>
      </c>
      <c r="BD218" s="14"/>
      <c r="BE218" s="14">
        <v>0.12658240707253199</v>
      </c>
      <c r="BF218" s="14">
        <v>0.27841201927244402</v>
      </c>
      <c r="BG218" s="14">
        <v>0.30430965545785899</v>
      </c>
      <c r="BH218" s="14">
        <v>0.33651992991836499</v>
      </c>
      <c r="BI218" s="14">
        <v>0.25893301442743999</v>
      </c>
      <c r="BJ218" s="14">
        <v>0.34521704080779803</v>
      </c>
      <c r="BK218" s="14">
        <v>0.23359310803161601</v>
      </c>
      <c r="BL218" s="14">
        <v>0.25958283047758501</v>
      </c>
      <c r="BM218" s="14">
        <v>0.26981534194400802</v>
      </c>
      <c r="BN218" s="14">
        <v>0.27093226099432299</v>
      </c>
      <c r="BO218" s="14">
        <v>0.21669784280812501</v>
      </c>
      <c r="BP218" s="14">
        <v>0.25426000448153502</v>
      </c>
      <c r="BQ218" s="14">
        <v>0.33794647796794702</v>
      </c>
      <c r="BR218" s="14">
        <v>0.26864173676005398</v>
      </c>
      <c r="BS218" s="14">
        <v>0.24310017224178199</v>
      </c>
      <c r="BT218" s="14">
        <v>0.15948131853534001</v>
      </c>
      <c r="BU218" s="14"/>
      <c r="BV218" s="14">
        <v>0.21523150016227399</v>
      </c>
      <c r="BW218" s="14">
        <v>0.24645734486485099</v>
      </c>
      <c r="BX218" s="14"/>
      <c r="BY218" s="14">
        <v>0.18777553817885201</v>
      </c>
      <c r="BZ218" s="14"/>
      <c r="CA218" s="14">
        <v>0.27753356129393503</v>
      </c>
      <c r="CB218" s="14">
        <v>0.31508094000081299</v>
      </c>
      <c r="CC218" s="14">
        <v>0.26648107851923603</v>
      </c>
      <c r="CD218" s="14">
        <v>0.16306366984347501</v>
      </c>
      <c r="CE218" s="14">
        <v>0.153728867308044</v>
      </c>
    </row>
    <row r="219" spans="2:83" x14ac:dyDescent="0.3">
      <c r="B219" t="s">
        <v>170</v>
      </c>
      <c r="C219" s="14">
        <v>0.26826012960470602</v>
      </c>
      <c r="D219" s="14">
        <v>0.29306478273953501</v>
      </c>
      <c r="E219" s="14">
        <v>0.24456581947030701</v>
      </c>
      <c r="F219" s="14"/>
      <c r="G219" s="14">
        <v>0.13387212107878901</v>
      </c>
      <c r="H219" s="14">
        <v>0.20766876840815399</v>
      </c>
      <c r="I219" s="14">
        <v>0.229244720251498</v>
      </c>
      <c r="J219" s="14">
        <v>0.254064009128179</v>
      </c>
      <c r="K219" s="14">
        <v>0.31033898050611802</v>
      </c>
      <c r="L219" s="14">
        <v>0.42135380342108197</v>
      </c>
      <c r="M219" s="14"/>
      <c r="N219" s="14">
        <v>0.25744777773039401</v>
      </c>
      <c r="O219" s="14">
        <v>0.26072566031685002</v>
      </c>
      <c r="P219" s="14">
        <v>0.26349909206993199</v>
      </c>
      <c r="Q219" s="14">
        <v>0.293915824822441</v>
      </c>
      <c r="R219" s="14"/>
      <c r="S219" s="14">
        <v>0.25316494811418899</v>
      </c>
      <c r="T219" s="14">
        <v>0.27668870090712799</v>
      </c>
      <c r="U219" s="14">
        <v>0.30881394057374101</v>
      </c>
      <c r="V219" s="14">
        <v>0.266752280079531</v>
      </c>
      <c r="W219" s="14">
        <v>0.250004005730529</v>
      </c>
      <c r="X219" s="14">
        <v>0.26195036095561902</v>
      </c>
      <c r="Y219" s="14">
        <v>0.23087412695021101</v>
      </c>
      <c r="Z219" s="14">
        <v>0.21168140583866199</v>
      </c>
      <c r="AA219" s="14">
        <v>0.23941789457196</v>
      </c>
      <c r="AB219" s="14">
        <v>0.32924520281532199</v>
      </c>
      <c r="AC219" s="14">
        <v>0.305066283971128</v>
      </c>
      <c r="AD219" s="14">
        <v>0.29629399561787501</v>
      </c>
      <c r="AE219" s="14"/>
      <c r="AF219" s="14">
        <v>0.337147130619807</v>
      </c>
      <c r="AG219" s="14">
        <v>0.22466276284179301</v>
      </c>
      <c r="AH219" s="14">
        <v>0.35649760198474101</v>
      </c>
      <c r="AI219" s="14">
        <v>0.25269256240744298</v>
      </c>
      <c r="AJ219" s="14">
        <v>0.18775636429518999</v>
      </c>
      <c r="AK219" s="14"/>
      <c r="AL219" s="14">
        <v>0.29829796765188399</v>
      </c>
      <c r="AM219" s="14">
        <v>0.255132866461527</v>
      </c>
      <c r="AN219" s="14">
        <v>0.35235783491771</v>
      </c>
      <c r="AO219" s="14">
        <v>0.31791319700256698</v>
      </c>
      <c r="AP219" s="14">
        <v>0.26395914881355897</v>
      </c>
      <c r="AQ219" s="14"/>
      <c r="AR219" s="14">
        <v>0.23345415757187901</v>
      </c>
      <c r="AS219" s="14">
        <v>0.27801674506847501</v>
      </c>
      <c r="AT219" s="14">
        <v>0.33162729181830197</v>
      </c>
      <c r="AU219" s="14">
        <v>0.29726634977229499</v>
      </c>
      <c r="AV219" s="14">
        <v>0.25434933294922402</v>
      </c>
      <c r="AW219" s="14">
        <v>0.245449825921283</v>
      </c>
      <c r="AX219" s="14"/>
      <c r="AY219" s="14">
        <v>0.30178980670185701</v>
      </c>
      <c r="AZ219" s="14">
        <v>0.254234714855542</v>
      </c>
      <c r="BA219" s="14">
        <v>0.23304899676427501</v>
      </c>
      <c r="BB219" s="14">
        <v>0.28221783426897501</v>
      </c>
      <c r="BC219" s="14">
        <v>0.34694712865475502</v>
      </c>
      <c r="BD219" s="14"/>
      <c r="BE219" s="14">
        <v>0.19476683482217499</v>
      </c>
      <c r="BF219" s="14">
        <v>0.16653165080542301</v>
      </c>
      <c r="BG219" s="14">
        <v>0.32122813832187302</v>
      </c>
      <c r="BH219" s="14">
        <v>0.28779934580495498</v>
      </c>
      <c r="BI219" s="14">
        <v>0.274820170259999</v>
      </c>
      <c r="BJ219" s="14">
        <v>0.30240488919848302</v>
      </c>
      <c r="BK219" s="14">
        <v>0.22765872222125799</v>
      </c>
      <c r="BL219" s="14">
        <v>0.243841616582603</v>
      </c>
      <c r="BM219" s="14">
        <v>0.34170426177845598</v>
      </c>
      <c r="BN219" s="14">
        <v>0.22889607635533299</v>
      </c>
      <c r="BO219" s="14">
        <v>0.27710612376950999</v>
      </c>
      <c r="BP219" s="14">
        <v>0.26735461053901199</v>
      </c>
      <c r="BQ219" s="14">
        <v>0.32230438379836501</v>
      </c>
      <c r="BR219" s="14">
        <v>0.134320660663201</v>
      </c>
      <c r="BS219" s="14">
        <v>0.26461087423525398</v>
      </c>
      <c r="BT219" s="14">
        <v>0.25689964055925402</v>
      </c>
      <c r="BU219" s="14"/>
      <c r="BV219" s="14">
        <v>0.24254216172581999</v>
      </c>
      <c r="BW219" s="14">
        <v>0.273833084913224</v>
      </c>
      <c r="BX219" s="14"/>
      <c r="BY219" s="14">
        <v>0.20242070351347799</v>
      </c>
      <c r="BZ219" s="14"/>
      <c r="CA219" s="14">
        <v>0.26394380540179602</v>
      </c>
      <c r="CB219" s="14">
        <v>0.33045318473037899</v>
      </c>
      <c r="CC219" s="14">
        <v>0.25327995319566299</v>
      </c>
      <c r="CD219" s="14">
        <v>0.210104558160086</v>
      </c>
      <c r="CE219" s="14">
        <v>0.23428394103292199</v>
      </c>
    </row>
    <row r="220" spans="2:83" x14ac:dyDescent="0.3">
      <c r="B220" t="s">
        <v>171</v>
      </c>
      <c r="C220" s="14">
        <v>0.11948518466342201</v>
      </c>
      <c r="D220" s="14">
        <v>0.103559683745046</v>
      </c>
      <c r="E220" s="14">
        <v>0.13433809416221501</v>
      </c>
      <c r="F220" s="14"/>
      <c r="G220" s="14">
        <v>0.108985376512112</v>
      </c>
      <c r="H220" s="14">
        <v>0.103162184175544</v>
      </c>
      <c r="I220" s="14">
        <v>0.122827342095782</v>
      </c>
      <c r="J220" s="14">
        <v>0.13834522333152499</v>
      </c>
      <c r="K220" s="14">
        <v>0.118087835196817</v>
      </c>
      <c r="L220" s="14">
        <v>0.122639214751463</v>
      </c>
      <c r="M220" s="14"/>
      <c r="N220" s="14">
        <v>0.115646878573544</v>
      </c>
      <c r="O220" s="14">
        <v>0.125960695812395</v>
      </c>
      <c r="P220" s="14">
        <v>0.129366081069483</v>
      </c>
      <c r="Q220" s="14">
        <v>0.106653766188352</v>
      </c>
      <c r="R220" s="14"/>
      <c r="S220" s="14">
        <v>7.9236971545517607E-2</v>
      </c>
      <c r="T220" s="14">
        <v>9.8552776260790703E-2</v>
      </c>
      <c r="U220" s="14">
        <v>0.13445952954808299</v>
      </c>
      <c r="V220" s="14">
        <v>0.1132244495693</v>
      </c>
      <c r="W220" s="14">
        <v>0.100604190104485</v>
      </c>
      <c r="X220" s="14">
        <v>0.12825891007716</v>
      </c>
      <c r="Y220" s="14">
        <v>0.11435588912962701</v>
      </c>
      <c r="Z220" s="14">
        <v>9.59491579633623E-2</v>
      </c>
      <c r="AA220" s="14">
        <v>0.12840895235633101</v>
      </c>
      <c r="AB220" s="14">
        <v>0.14650308812294499</v>
      </c>
      <c r="AC220" s="14">
        <v>0.15852192064245901</v>
      </c>
      <c r="AD220" s="14">
        <v>0.26014131577673599</v>
      </c>
      <c r="AE220" s="14"/>
      <c r="AF220" s="14">
        <v>0.110004122084357</v>
      </c>
      <c r="AG220" s="14">
        <v>0.13357325311936599</v>
      </c>
      <c r="AH220" s="14">
        <v>0.13297065772108599</v>
      </c>
      <c r="AI220" s="14">
        <v>3.2637801227540598E-2</v>
      </c>
      <c r="AJ220" s="14">
        <v>9.0348817300753795E-2</v>
      </c>
      <c r="AK220" s="14"/>
      <c r="AL220" s="14">
        <v>0.108322224040165</v>
      </c>
      <c r="AM220" s="14">
        <v>0.122434979577988</v>
      </c>
      <c r="AN220" s="14">
        <v>0.156363285542686</v>
      </c>
      <c r="AO220" s="14">
        <v>8.3620472046760402E-2</v>
      </c>
      <c r="AP220" s="14">
        <v>0.162383136723073</v>
      </c>
      <c r="AQ220" s="14"/>
      <c r="AR220" s="14">
        <v>0.121723176314398</v>
      </c>
      <c r="AS220" s="14">
        <v>9.86768081821041E-2</v>
      </c>
      <c r="AT220" s="14">
        <v>0.16109112002989601</v>
      </c>
      <c r="AU220" s="14">
        <v>0.102253262828083</v>
      </c>
      <c r="AV220" s="14">
        <v>0.14861608399731899</v>
      </c>
      <c r="AW220" s="14">
        <v>8.8720782545606003E-2</v>
      </c>
      <c r="AX220" s="14"/>
      <c r="AY220" s="14">
        <v>0.117043832160631</v>
      </c>
      <c r="AZ220" s="14">
        <v>0.104203271703644</v>
      </c>
      <c r="BA220" s="14">
        <v>0.117512341354434</v>
      </c>
      <c r="BB220" s="14">
        <v>0.14278722349193601</v>
      </c>
      <c r="BC220" s="14">
        <v>0.110335527147567</v>
      </c>
      <c r="BD220" s="14"/>
      <c r="BE220" s="14">
        <v>0.20791231046566999</v>
      </c>
      <c r="BF220" s="14">
        <v>6.3874388814958605E-2</v>
      </c>
      <c r="BG220" s="14">
        <v>9.1567022548175697E-2</v>
      </c>
      <c r="BH220" s="14">
        <v>0.14188752014473999</v>
      </c>
      <c r="BI220" s="14">
        <v>0.137784219389642</v>
      </c>
      <c r="BJ220" s="14">
        <v>0.15104710170656199</v>
      </c>
      <c r="BK220" s="14">
        <v>0.110969448819682</v>
      </c>
      <c r="BL220" s="14">
        <v>0.141259572179183</v>
      </c>
      <c r="BM220" s="14">
        <v>9.5034462513523002E-2</v>
      </c>
      <c r="BN220" s="14">
        <v>0.133727817273639</v>
      </c>
      <c r="BO220" s="14">
        <v>0.129795848547934</v>
      </c>
      <c r="BP220" s="14">
        <v>0.129397607707958</v>
      </c>
      <c r="BQ220" s="14">
        <v>0.132354915173719</v>
      </c>
      <c r="BR220" s="14">
        <v>0.16002208457877301</v>
      </c>
      <c r="BS220" s="14">
        <v>5.8133977501291102E-2</v>
      </c>
      <c r="BT220" s="14">
        <v>5.9458388420527697E-2</v>
      </c>
      <c r="BU220" s="14"/>
      <c r="BV220" s="14">
        <v>0.12508362741040999</v>
      </c>
      <c r="BW220" s="14">
        <v>0.11850110183979901</v>
      </c>
      <c r="BX220" s="14"/>
      <c r="BY220" s="14">
        <v>9.1082035570696093E-2</v>
      </c>
      <c r="BZ220" s="14"/>
      <c r="CA220" s="14">
        <v>0.124702005994239</v>
      </c>
      <c r="CB220" s="14">
        <v>0.14751167751893099</v>
      </c>
      <c r="CC220" s="14">
        <v>0.112576956019733</v>
      </c>
      <c r="CD220" s="14">
        <v>7.6052638146159701E-2</v>
      </c>
      <c r="CE220" s="14">
        <v>0.117975585379842</v>
      </c>
    </row>
    <row r="221" spans="2:83" x14ac:dyDescent="0.3">
      <c r="B221" t="s">
        <v>172</v>
      </c>
      <c r="C221" s="14">
        <v>0.114456047525496</v>
      </c>
      <c r="D221" s="14">
        <v>0.105048070378676</v>
      </c>
      <c r="E221" s="14">
        <v>0.12386681805208299</v>
      </c>
      <c r="F221" s="14"/>
      <c r="G221" s="14">
        <v>0.20240619305920499</v>
      </c>
      <c r="H221" s="14">
        <v>0.16388564660525901</v>
      </c>
      <c r="I221" s="14">
        <v>0.121287137868564</v>
      </c>
      <c r="J221" s="14">
        <v>0.107132564014881</v>
      </c>
      <c r="K221" s="14">
        <v>7.9067288330486998E-2</v>
      </c>
      <c r="L221" s="14">
        <v>4.0237900874091397E-2</v>
      </c>
      <c r="M221" s="14"/>
      <c r="N221" s="14">
        <v>0.131503340746945</v>
      </c>
      <c r="O221" s="14">
        <v>0.115773140970757</v>
      </c>
      <c r="P221" s="14">
        <v>0.10575192385542199</v>
      </c>
      <c r="Q221" s="14">
        <v>0.100914153585045</v>
      </c>
      <c r="R221" s="14"/>
      <c r="S221" s="14">
        <v>0.14016545084698101</v>
      </c>
      <c r="T221" s="14">
        <v>0.11534807940094</v>
      </c>
      <c r="U221" s="14">
        <v>0.106390963073955</v>
      </c>
      <c r="V221" s="14">
        <v>9.2359160616516306E-2</v>
      </c>
      <c r="W221" s="14">
        <v>8.2102892480627396E-2</v>
      </c>
      <c r="X221" s="14">
        <v>0.11612980651785999</v>
      </c>
      <c r="Y221" s="14">
        <v>0.112086729213676</v>
      </c>
      <c r="Z221" s="14">
        <v>0.172727125311811</v>
      </c>
      <c r="AA221" s="14">
        <v>0.132083237968111</v>
      </c>
      <c r="AB221" s="14">
        <v>8.0801964941783003E-2</v>
      </c>
      <c r="AC221" s="14">
        <v>7.1054892076965095E-2</v>
      </c>
      <c r="AD221" s="14">
        <v>0.18536436699994499</v>
      </c>
      <c r="AE221" s="14"/>
      <c r="AF221" s="14">
        <v>8.53942483111053E-2</v>
      </c>
      <c r="AG221" s="14">
        <v>0.13005449342418601</v>
      </c>
      <c r="AH221" s="14">
        <v>8.3827081867582795E-2</v>
      </c>
      <c r="AI221" s="14">
        <v>0.159736161267263</v>
      </c>
      <c r="AJ221" s="14">
        <v>0.13471316365845401</v>
      </c>
      <c r="AK221" s="14"/>
      <c r="AL221" s="14">
        <v>9.60860817839186E-2</v>
      </c>
      <c r="AM221" s="14">
        <v>0.136322504065891</v>
      </c>
      <c r="AN221" s="14">
        <v>7.6914212979355898E-2</v>
      </c>
      <c r="AO221" s="14">
        <v>0.10322467634346801</v>
      </c>
      <c r="AP221" s="14">
        <v>0.11320636482718401</v>
      </c>
      <c r="AQ221" s="14"/>
      <c r="AR221" s="14">
        <v>0.149231203454189</v>
      </c>
      <c r="AS221" s="14">
        <v>9.9105229581205004E-2</v>
      </c>
      <c r="AT221" s="14">
        <v>9.6276319898882995E-2</v>
      </c>
      <c r="AU221" s="14">
        <v>0.102421232660498</v>
      </c>
      <c r="AV221" s="14">
        <v>0.139849155190785</v>
      </c>
      <c r="AW221" s="14">
        <v>0.107605969496263</v>
      </c>
      <c r="AX221" s="14"/>
      <c r="AY221" s="14">
        <v>8.6404409353651096E-2</v>
      </c>
      <c r="AZ221" s="14">
        <v>8.9590101932169403E-2</v>
      </c>
      <c r="BA221" s="14">
        <v>0.14402067106573399</v>
      </c>
      <c r="BB221" s="14">
        <v>0.12308426657227101</v>
      </c>
      <c r="BC221" s="14">
        <v>0.26896671255504101</v>
      </c>
      <c r="BD221" s="14"/>
      <c r="BE221" s="14">
        <v>0.280363501802881</v>
      </c>
      <c r="BF221" s="14">
        <v>0.125630217110477</v>
      </c>
      <c r="BG221" s="14">
        <v>5.3167065664573597E-2</v>
      </c>
      <c r="BH221" s="14">
        <v>7.5131469377993101E-2</v>
      </c>
      <c r="BI221" s="14">
        <v>0.10050322281865599</v>
      </c>
      <c r="BJ221" s="14">
        <v>7.8312261463327607E-2</v>
      </c>
      <c r="BK221" s="14">
        <v>0.103532591068225</v>
      </c>
      <c r="BL221" s="14">
        <v>0.10110779600518401</v>
      </c>
      <c r="BM221" s="14">
        <v>0.12829116500958301</v>
      </c>
      <c r="BN221" s="14">
        <v>0.11354469764177</v>
      </c>
      <c r="BO221" s="14">
        <v>9.8177616502590395E-2</v>
      </c>
      <c r="BP221" s="14">
        <v>0.13876279908536701</v>
      </c>
      <c r="BQ221" s="14">
        <v>0.11420312466114001</v>
      </c>
      <c r="BR221" s="14">
        <v>0.15598408278934001</v>
      </c>
      <c r="BS221" s="14">
        <v>0.11136884839842399</v>
      </c>
      <c r="BT221" s="14">
        <v>0.25515916789854798</v>
      </c>
      <c r="BU221" s="14"/>
      <c r="BV221" s="14">
        <v>0.14478818186540901</v>
      </c>
      <c r="BW221" s="14">
        <v>0.123748940670054</v>
      </c>
      <c r="BX221" s="14"/>
      <c r="BY221" s="14">
        <v>0.163424531495487</v>
      </c>
      <c r="BZ221" s="14"/>
      <c r="CA221" s="14">
        <v>8.3170592272543795E-2</v>
      </c>
      <c r="CB221" s="14">
        <v>9.40150877073649E-2</v>
      </c>
      <c r="CC221" s="14">
        <v>0.121719496290147</v>
      </c>
      <c r="CD221" s="14">
        <v>0.19295010327109099</v>
      </c>
      <c r="CE221" s="14">
        <v>0.34735708095029499</v>
      </c>
    </row>
    <row r="222" spans="2:83" x14ac:dyDescent="0.3">
      <c r="B222" t="s">
        <v>173</v>
      </c>
      <c r="C222" s="14">
        <v>5.52852394736826E-2</v>
      </c>
      <c r="D222" s="14">
        <v>5.3505111084812498E-2</v>
      </c>
      <c r="E222" s="14">
        <v>5.6200126989825003E-2</v>
      </c>
      <c r="F222" s="14"/>
      <c r="G222" s="14">
        <v>8.6186507424415595E-2</v>
      </c>
      <c r="H222" s="14">
        <v>7.7864289299054507E-2</v>
      </c>
      <c r="I222" s="14">
        <v>7.2016878445530702E-2</v>
      </c>
      <c r="J222" s="14">
        <v>3.9642719509723701E-2</v>
      </c>
      <c r="K222" s="14">
        <v>4.0637648345483897E-2</v>
      </c>
      <c r="L222" s="14">
        <v>2.5460822849393699E-2</v>
      </c>
      <c r="M222" s="14"/>
      <c r="N222" s="14">
        <v>5.94621338393371E-2</v>
      </c>
      <c r="O222" s="14">
        <v>6.84077243826412E-2</v>
      </c>
      <c r="P222" s="14">
        <v>5.8285230394581201E-2</v>
      </c>
      <c r="Q222" s="14">
        <v>3.1808783868474702E-2</v>
      </c>
      <c r="R222" s="14"/>
      <c r="S222" s="14">
        <v>6.8003808680614702E-2</v>
      </c>
      <c r="T222" s="14">
        <v>5.37878966899345E-2</v>
      </c>
      <c r="U222" s="14">
        <v>4.4971706585462401E-2</v>
      </c>
      <c r="V222" s="14">
        <v>7.2507717517829001E-2</v>
      </c>
      <c r="W222" s="14">
        <v>6.8264695908690498E-2</v>
      </c>
      <c r="X222" s="14">
        <v>6.9159940057980193E-2</v>
      </c>
      <c r="Y222" s="14">
        <v>3.32400262383276E-2</v>
      </c>
      <c r="Z222" s="14">
        <v>3.82501798352484E-2</v>
      </c>
      <c r="AA222" s="14">
        <v>6.0545328057861503E-2</v>
      </c>
      <c r="AB222" s="14">
        <v>5.4792907035999802E-2</v>
      </c>
      <c r="AC222" s="14">
        <v>9.2525470787036303E-3</v>
      </c>
      <c r="AD222" s="14">
        <v>4.6530188589826799E-2</v>
      </c>
      <c r="AE222" s="14"/>
      <c r="AF222" s="14">
        <v>4.6245597747429798E-2</v>
      </c>
      <c r="AG222" s="14">
        <v>6.63193831402413E-2</v>
      </c>
      <c r="AH222" s="14">
        <v>4.3874948738587202E-2</v>
      </c>
      <c r="AI222" s="14">
        <v>2.9313462293832901E-2</v>
      </c>
      <c r="AJ222" s="14">
        <v>3.9718526625876403E-2</v>
      </c>
      <c r="AK222" s="14"/>
      <c r="AL222" s="14">
        <v>5.0081089857347397E-2</v>
      </c>
      <c r="AM222" s="14">
        <v>6.8773807309135307E-2</v>
      </c>
      <c r="AN222" s="14">
        <v>6.5726665006883803E-2</v>
      </c>
      <c r="AO222" s="14">
        <v>2.42324464814902E-2</v>
      </c>
      <c r="AP222" s="14">
        <v>0.116081344839105</v>
      </c>
      <c r="AQ222" s="14"/>
      <c r="AR222" s="14">
        <v>7.2479531847518097E-2</v>
      </c>
      <c r="AS222" s="14">
        <v>6.3016612589585505E-2</v>
      </c>
      <c r="AT222" s="14">
        <v>6.1881416762954902E-2</v>
      </c>
      <c r="AU222" s="14">
        <v>3.2936337779955298E-2</v>
      </c>
      <c r="AV222" s="14">
        <v>0.104241052463118</v>
      </c>
      <c r="AW222" s="14">
        <v>1.36703074044357E-2</v>
      </c>
      <c r="AX222" s="14"/>
      <c r="AY222" s="14">
        <v>3.2681181575150701E-2</v>
      </c>
      <c r="AZ222" s="14">
        <v>5.8015413075154398E-2</v>
      </c>
      <c r="BA222" s="14">
        <v>5.3766520574182797E-2</v>
      </c>
      <c r="BB222" s="14">
        <v>7.3397218381926199E-2</v>
      </c>
      <c r="BC222" s="14">
        <v>0.105799090905092</v>
      </c>
      <c r="BD222" s="14"/>
      <c r="BE222" s="14">
        <v>6.7794701126496104E-2</v>
      </c>
      <c r="BF222" s="14">
        <v>1.6637436038082602E-2</v>
      </c>
      <c r="BG222" s="14">
        <v>3.6885218505529699E-2</v>
      </c>
      <c r="BH222" s="14">
        <v>6.9096432785636597E-2</v>
      </c>
      <c r="BI222" s="14">
        <v>7.5384106738642806E-2</v>
      </c>
      <c r="BJ222" s="14">
        <v>6.73470099828027E-2</v>
      </c>
      <c r="BK222" s="14">
        <v>7.5641601502635394E-2</v>
      </c>
      <c r="BL222" s="14">
        <v>6.3199556724000794E-2</v>
      </c>
      <c r="BM222" s="14">
        <v>5.5702804642152402E-2</v>
      </c>
      <c r="BN222" s="14">
        <v>3.7710579986562201E-2</v>
      </c>
      <c r="BO222" s="14">
        <v>3.3410868556209901E-2</v>
      </c>
      <c r="BP222" s="14">
        <v>3.8945931457358897E-2</v>
      </c>
      <c r="BQ222" s="14">
        <v>3.6739291389408499E-2</v>
      </c>
      <c r="BR222" s="14">
        <v>5.4910176419078999E-2</v>
      </c>
      <c r="BS222" s="14">
        <v>2.6508675547202602E-2</v>
      </c>
      <c r="BT222" s="14">
        <v>0.10200132540837201</v>
      </c>
      <c r="BU222" s="14"/>
      <c r="BV222" s="14">
        <v>7.9253865473067203E-2</v>
      </c>
      <c r="BW222" s="14">
        <v>5.32084055968522E-2</v>
      </c>
      <c r="BX222" s="14"/>
      <c r="BY222" s="14">
        <v>7.2119889990508806E-2</v>
      </c>
      <c r="BZ222" s="14"/>
      <c r="CA222" s="14">
        <v>5.3438136074602197E-2</v>
      </c>
      <c r="CB222" s="14">
        <v>4.4133599915656199E-2</v>
      </c>
      <c r="CC222" s="14">
        <v>5.7895805562152999E-2</v>
      </c>
      <c r="CD222" s="14">
        <v>0.102902611176626</v>
      </c>
      <c r="CE222" s="14">
        <v>5.3433253570582297E-2</v>
      </c>
    </row>
    <row r="223" spans="2:83" x14ac:dyDescent="0.3">
      <c r="B223" t="s">
        <v>174</v>
      </c>
      <c r="C223" s="14">
        <v>5.3171428414062603E-2</v>
      </c>
      <c r="D223" s="14">
        <v>5.7592461125192798E-2</v>
      </c>
      <c r="E223" s="14">
        <v>4.8958803176507297E-2</v>
      </c>
      <c r="F223" s="14"/>
      <c r="G223" s="14">
        <v>6.5531952421919601E-2</v>
      </c>
      <c r="H223" s="14">
        <v>5.6874645567861502E-2</v>
      </c>
      <c r="I223" s="14">
        <v>4.9222910182623203E-2</v>
      </c>
      <c r="J223" s="14">
        <v>5.0196521706222297E-2</v>
      </c>
      <c r="K223" s="14">
        <v>5.6202472858275697E-2</v>
      </c>
      <c r="L223" s="14">
        <v>4.5553136108484299E-2</v>
      </c>
      <c r="M223" s="14"/>
      <c r="N223" s="14">
        <v>6.34764370615028E-2</v>
      </c>
      <c r="O223" s="14">
        <v>5.4927171676761297E-2</v>
      </c>
      <c r="P223" s="14">
        <v>6.9719372751920999E-2</v>
      </c>
      <c r="Q223" s="14">
        <v>2.6867018165911302E-2</v>
      </c>
      <c r="R223" s="14"/>
      <c r="S223" s="14">
        <v>7.3955420719597195E-2</v>
      </c>
      <c r="T223" s="14">
        <v>4.80710387677191E-2</v>
      </c>
      <c r="U223" s="14">
        <v>4.2474327298218102E-2</v>
      </c>
      <c r="V223" s="14">
        <v>6.0258690361442699E-2</v>
      </c>
      <c r="W223" s="14">
        <v>5.2322694822634103E-2</v>
      </c>
      <c r="X223" s="14">
        <v>6.5860450205696294E-2</v>
      </c>
      <c r="Y223" s="14">
        <v>7.9576160650213904E-2</v>
      </c>
      <c r="Z223" s="14">
        <v>1.8398242983924201E-2</v>
      </c>
      <c r="AA223" s="14">
        <v>4.4540645545785101E-2</v>
      </c>
      <c r="AB223" s="14">
        <v>2.5709517165886701E-2</v>
      </c>
      <c r="AC223" s="14">
        <v>5.7027678969396901E-2</v>
      </c>
      <c r="AD223" s="14">
        <v>3.3388735669885698E-2</v>
      </c>
      <c r="AE223" s="14"/>
      <c r="AF223" s="14">
        <v>5.4574101256561799E-2</v>
      </c>
      <c r="AG223" s="14">
        <v>5.1427034760693303E-2</v>
      </c>
      <c r="AH223" s="14">
        <v>7.5591970239545697E-2</v>
      </c>
      <c r="AI223" s="14">
        <v>5.4712444464116397E-2</v>
      </c>
      <c r="AJ223" s="14">
        <v>6.7404639388260204E-2</v>
      </c>
      <c r="AK223" s="14"/>
      <c r="AL223" s="14">
        <v>6.0979282086906103E-2</v>
      </c>
      <c r="AM223" s="14">
        <v>4.3859204050248603E-2</v>
      </c>
      <c r="AN223" s="14">
        <v>5.7912439209387101E-2</v>
      </c>
      <c r="AO223" s="14">
        <v>3.9745563098771801E-2</v>
      </c>
      <c r="AP223" s="14">
        <v>3.64246932898852E-2</v>
      </c>
      <c r="AQ223" s="14"/>
      <c r="AR223" s="14">
        <v>4.9980163544767101E-2</v>
      </c>
      <c r="AS223" s="14">
        <v>5.9500404592852399E-2</v>
      </c>
      <c r="AT223" s="14">
        <v>5.3554056770282001E-2</v>
      </c>
      <c r="AU223" s="14">
        <v>6.1013446845707003E-2</v>
      </c>
      <c r="AV223" s="14">
        <v>5.0490904820737703E-2</v>
      </c>
      <c r="AW223" s="14">
        <v>3.9350381262307402E-2</v>
      </c>
      <c r="AX223" s="14"/>
      <c r="AY223" s="14">
        <v>2.9736226452495702E-2</v>
      </c>
      <c r="AZ223" s="14">
        <v>5.3626805562403297E-2</v>
      </c>
      <c r="BA223" s="14">
        <v>5.1448992710093101E-2</v>
      </c>
      <c r="BB223" s="14">
        <v>6.8992162106589996E-2</v>
      </c>
      <c r="BC223" s="14">
        <v>6.8928739802945893E-2</v>
      </c>
      <c r="BD223" s="14"/>
      <c r="BE223" s="14">
        <v>0.21294475637249999</v>
      </c>
      <c r="BF223" s="14">
        <v>0.103078996426878</v>
      </c>
      <c r="BG223" s="14">
        <v>6.8530406636402405E-2</v>
      </c>
      <c r="BH223" s="14">
        <v>1.4897741324158701E-2</v>
      </c>
      <c r="BI223" s="14">
        <v>5.0100729626854197E-2</v>
      </c>
      <c r="BJ223" s="14">
        <v>4.7879519770689903E-2</v>
      </c>
      <c r="BK223" s="14">
        <v>5.6310522742076201E-2</v>
      </c>
      <c r="BL223" s="14">
        <v>4.9277912904900502E-2</v>
      </c>
      <c r="BM223" s="14">
        <v>5.3812899514208201E-2</v>
      </c>
      <c r="BN223" s="14">
        <v>1.9610496566832999E-2</v>
      </c>
      <c r="BO223" s="14">
        <v>6.8189381825080497E-2</v>
      </c>
      <c r="BP223" s="14">
        <v>9.0083049827770698E-2</v>
      </c>
      <c r="BQ223" s="14">
        <v>4.2130832984556901E-2</v>
      </c>
      <c r="BR223" s="14">
        <v>5.1530004168636998E-2</v>
      </c>
      <c r="BS223" s="14">
        <v>5.41732805807471E-2</v>
      </c>
      <c r="BT223" s="14">
        <v>5.4639757494707897E-2</v>
      </c>
      <c r="BU223" s="14"/>
      <c r="BV223" s="14">
        <v>4.6164491279530803E-2</v>
      </c>
      <c r="BW223" s="14">
        <v>4.0435299218358603E-2</v>
      </c>
      <c r="BX223" s="14"/>
      <c r="BY223" s="14">
        <v>5.6367116451676698E-2</v>
      </c>
      <c r="BZ223" s="14"/>
      <c r="CA223" s="14">
        <v>3.8265233449306602E-2</v>
      </c>
      <c r="CB223" s="14">
        <v>4.6792005597396803E-2</v>
      </c>
      <c r="CC223" s="14">
        <v>6.9399525560444694E-2</v>
      </c>
      <c r="CD223" s="14">
        <v>6.9319883263258206E-2</v>
      </c>
      <c r="CE223" s="14">
        <v>5.1741300065919399E-2</v>
      </c>
    </row>
    <row r="224" spans="2:83" x14ac:dyDescent="0.3">
      <c r="B224" t="s">
        <v>175</v>
      </c>
      <c r="C224" s="14">
        <v>5.1644099309844101E-2</v>
      </c>
      <c r="D224" s="14">
        <v>5.8569357189558899E-2</v>
      </c>
      <c r="E224" s="14">
        <v>4.4983248028137301E-2</v>
      </c>
      <c r="F224" s="14"/>
      <c r="G224" s="14">
        <v>5.9746057315227898E-2</v>
      </c>
      <c r="H224" s="14">
        <v>8.33575760160227E-2</v>
      </c>
      <c r="I224" s="14">
        <v>4.5751366047460697E-2</v>
      </c>
      <c r="J224" s="14">
        <v>3.1832360215592603E-2</v>
      </c>
      <c r="K224" s="14">
        <v>4.4220448166376297E-2</v>
      </c>
      <c r="L224" s="14">
        <v>4.6312714700192499E-2</v>
      </c>
      <c r="M224" s="14"/>
      <c r="N224" s="14">
        <v>5.7004533828737401E-2</v>
      </c>
      <c r="O224" s="14">
        <v>5.56526083299035E-2</v>
      </c>
      <c r="P224" s="14">
        <v>5.0004250794400698E-2</v>
      </c>
      <c r="Q224" s="14">
        <v>4.4278494774104803E-2</v>
      </c>
      <c r="R224" s="14"/>
      <c r="S224" s="14">
        <v>2.8873070829478601E-2</v>
      </c>
      <c r="T224" s="14">
        <v>3.5521816374321301E-2</v>
      </c>
      <c r="U224" s="14">
        <v>8.2073381212967297E-2</v>
      </c>
      <c r="V224" s="14">
        <v>5.80163783225221E-2</v>
      </c>
      <c r="W224" s="14">
        <v>4.6692771101455498E-2</v>
      </c>
      <c r="X224" s="14">
        <v>4.5593054194740398E-2</v>
      </c>
      <c r="Y224" s="14">
        <v>3.7489008350461497E-2</v>
      </c>
      <c r="Z224" s="14">
        <v>7.5875685978572693E-2</v>
      </c>
      <c r="AA224" s="14">
        <v>5.13742660672614E-2</v>
      </c>
      <c r="AB224" s="14">
        <v>5.1631957974771103E-2</v>
      </c>
      <c r="AC224" s="14">
        <v>6.1355991941713997E-2</v>
      </c>
      <c r="AD224" s="14">
        <v>0.147074848833288</v>
      </c>
      <c r="AE224" s="14"/>
      <c r="AF224" s="14">
        <v>5.1425218544107101E-2</v>
      </c>
      <c r="AG224" s="14">
        <v>5.4606815782013297E-2</v>
      </c>
      <c r="AH224" s="14">
        <v>2.6585032479690102E-2</v>
      </c>
      <c r="AI224" s="14">
        <v>8.8580584223821798E-2</v>
      </c>
      <c r="AJ224" s="14">
        <v>6.6492416966914797E-2</v>
      </c>
      <c r="AK224" s="14"/>
      <c r="AL224" s="14">
        <v>4.4026959044376202E-2</v>
      </c>
      <c r="AM224" s="14">
        <v>5.3356547623009599E-2</v>
      </c>
      <c r="AN224" s="14">
        <v>3.09884356093677E-2</v>
      </c>
      <c r="AO224" s="14">
        <v>6.8786556449655104E-2</v>
      </c>
      <c r="AP224" s="14">
        <v>2.6747321727779199E-2</v>
      </c>
      <c r="AQ224" s="14"/>
      <c r="AR224" s="14">
        <v>4.7374897813581403E-2</v>
      </c>
      <c r="AS224" s="14">
        <v>5.6708731567232197E-2</v>
      </c>
      <c r="AT224" s="14">
        <v>3.58301844324449E-2</v>
      </c>
      <c r="AU224" s="14">
        <v>6.0720317583117203E-2</v>
      </c>
      <c r="AV224" s="14">
        <v>5.0560143119774997E-2</v>
      </c>
      <c r="AW224" s="14">
        <v>4.14759932581533E-2</v>
      </c>
      <c r="AX224" s="14"/>
      <c r="AY224" s="14">
        <v>4.8638494962020398E-2</v>
      </c>
      <c r="AZ224" s="14">
        <v>3.1473107117447698E-2</v>
      </c>
      <c r="BA224" s="14">
        <v>5.8300291515331698E-2</v>
      </c>
      <c r="BB224" s="14">
        <v>5.64381131251942E-2</v>
      </c>
      <c r="BC224" s="14">
        <v>0.102770367163844</v>
      </c>
      <c r="BD224" s="14"/>
      <c r="BE224" s="14">
        <v>8.9584936644870106E-2</v>
      </c>
      <c r="BF224" s="14">
        <v>6.2375129644670201E-2</v>
      </c>
      <c r="BG224" s="14">
        <v>5.4494791570815798E-2</v>
      </c>
      <c r="BH224" s="14">
        <v>4.0558727296458597E-2</v>
      </c>
      <c r="BI224" s="14">
        <v>6.1721199502504598E-2</v>
      </c>
      <c r="BJ224" s="14">
        <v>7.9362497697876705E-2</v>
      </c>
      <c r="BK224" s="14">
        <v>1.4322821306791699E-2</v>
      </c>
      <c r="BL224" s="14">
        <v>7.4050106222635997E-2</v>
      </c>
      <c r="BM224" s="14">
        <v>1.71063532462324E-2</v>
      </c>
      <c r="BN224" s="14">
        <v>5.4621510734100799E-2</v>
      </c>
      <c r="BO224" s="14">
        <v>5.8294904138702898E-2</v>
      </c>
      <c r="BP224" s="14">
        <v>4.7828943610144503E-2</v>
      </c>
      <c r="BQ224" s="14">
        <v>3.8782929040084999E-2</v>
      </c>
      <c r="BR224" s="14">
        <v>5.5054119017418003E-2</v>
      </c>
      <c r="BS224" s="14">
        <v>2.1681615247732201E-2</v>
      </c>
      <c r="BT224" s="14">
        <v>6.4730510120445603E-2</v>
      </c>
      <c r="BU224" s="14"/>
      <c r="BV224" s="14">
        <v>4.8671859043652801E-2</v>
      </c>
      <c r="BW224" s="14">
        <v>6.0314434544438203E-2</v>
      </c>
      <c r="BX224" s="14"/>
      <c r="BY224" s="14">
        <v>5.3707899320622601E-2</v>
      </c>
      <c r="BZ224" s="14"/>
      <c r="CA224" s="14">
        <v>4.26605368564014E-2</v>
      </c>
      <c r="CB224" s="14">
        <v>6.0511626056075803E-2</v>
      </c>
      <c r="CC224" s="14">
        <v>5.5401564762279198E-2</v>
      </c>
      <c r="CD224" s="14">
        <v>5.9666529207943401E-2</v>
      </c>
      <c r="CE224" s="14">
        <v>5.4951804513148399E-2</v>
      </c>
    </row>
    <row r="225" spans="2:83" x14ac:dyDescent="0.3">
      <c r="B225" t="s">
        <v>176</v>
      </c>
      <c r="C225" s="14">
        <v>4.5183183736936597E-2</v>
      </c>
      <c r="D225" s="14">
        <v>4.3446902018133803E-2</v>
      </c>
      <c r="E225" s="14">
        <v>4.6967157239231498E-2</v>
      </c>
      <c r="F225" s="14"/>
      <c r="G225" s="14">
        <v>0.112204532765287</v>
      </c>
      <c r="H225" s="14">
        <v>8.4341377042822102E-2</v>
      </c>
      <c r="I225" s="14">
        <v>3.6375320259933799E-2</v>
      </c>
      <c r="J225" s="14">
        <v>3.6167572809604899E-2</v>
      </c>
      <c r="K225" s="14">
        <v>1.7253489138487101E-2</v>
      </c>
      <c r="L225" s="14">
        <v>2.2043737376140401E-3</v>
      </c>
      <c r="M225" s="14"/>
      <c r="N225" s="14">
        <v>5.6195285647868E-2</v>
      </c>
      <c r="O225" s="14">
        <v>3.4530100187664503E-2</v>
      </c>
      <c r="P225" s="14">
        <v>4.4345407448486897E-2</v>
      </c>
      <c r="Q225" s="14">
        <v>4.6097025720229397E-2</v>
      </c>
      <c r="R225" s="14"/>
      <c r="S225" s="14">
        <v>7.7815251147846404E-2</v>
      </c>
      <c r="T225" s="14">
        <v>3.6692707086110797E-2</v>
      </c>
      <c r="U225" s="14">
        <v>2.5439067636169599E-2</v>
      </c>
      <c r="V225" s="14">
        <v>5.1692991482890298E-2</v>
      </c>
      <c r="W225" s="14">
        <v>2.0992919666512601E-2</v>
      </c>
      <c r="X225" s="14">
        <v>2.5516420282311499E-2</v>
      </c>
      <c r="Y225" s="14">
        <v>5.0463030180674801E-2</v>
      </c>
      <c r="Z225" s="14">
        <v>4.8075495486538798E-2</v>
      </c>
      <c r="AA225" s="14">
        <v>5.3927816474880298E-2</v>
      </c>
      <c r="AB225" s="14">
        <v>4.2682997290997497E-2</v>
      </c>
      <c r="AC225" s="14">
        <v>2.4923688868875801E-2</v>
      </c>
      <c r="AD225" s="14">
        <v>6.9108937323081598E-2</v>
      </c>
      <c r="AE225" s="14"/>
      <c r="AF225" s="14">
        <v>1.8269063950214499E-2</v>
      </c>
      <c r="AG225" s="14">
        <v>6.0422173723095399E-2</v>
      </c>
      <c r="AH225" s="14">
        <v>6.0058419570857599E-2</v>
      </c>
      <c r="AI225" s="14">
        <v>3.2637801227540598E-2</v>
      </c>
      <c r="AJ225" s="14">
        <v>6.1568763418429498E-2</v>
      </c>
      <c r="AK225" s="14"/>
      <c r="AL225" s="14">
        <v>3.9289119728017199E-2</v>
      </c>
      <c r="AM225" s="14">
        <v>5.6885284513372499E-2</v>
      </c>
      <c r="AN225" s="14">
        <v>3.7717436849837499E-2</v>
      </c>
      <c r="AO225" s="14">
        <v>1.85433345832983E-2</v>
      </c>
      <c r="AP225" s="14">
        <v>3.03121236791156E-2</v>
      </c>
      <c r="AQ225" s="14"/>
      <c r="AR225" s="14">
        <v>6.8112740420984405E-2</v>
      </c>
      <c r="AS225" s="14">
        <v>4.5453415849835199E-2</v>
      </c>
      <c r="AT225" s="14">
        <v>3.7802871654803699E-2</v>
      </c>
      <c r="AU225" s="14">
        <v>2.4030008590565501E-2</v>
      </c>
      <c r="AV225" s="14">
        <v>4.8914383185732602E-2</v>
      </c>
      <c r="AW225" s="14">
        <v>3.71688839398761E-2</v>
      </c>
      <c r="AX225" s="14"/>
      <c r="AY225" s="14">
        <v>3.88383811132164E-2</v>
      </c>
      <c r="AZ225" s="14">
        <v>2.8251930217029202E-2</v>
      </c>
      <c r="BA225" s="14">
        <v>5.9268742295412902E-2</v>
      </c>
      <c r="BB225" s="14">
        <v>5.4121472206834297E-2</v>
      </c>
      <c r="BC225" s="14">
        <v>0.135767656467047</v>
      </c>
      <c r="BD225" s="14"/>
      <c r="BE225" s="14">
        <v>0</v>
      </c>
      <c r="BF225" s="14">
        <v>6.6347379953311095E-2</v>
      </c>
      <c r="BG225" s="14">
        <v>2.65743527873387E-2</v>
      </c>
      <c r="BH225" s="14">
        <v>3.0726920040064901E-2</v>
      </c>
      <c r="BI225" s="14">
        <v>1.6518633376377798E-2</v>
      </c>
      <c r="BJ225" s="14">
        <v>5.2459753892738201E-2</v>
      </c>
      <c r="BK225" s="14">
        <v>4.1565426485242002E-2</v>
      </c>
      <c r="BL225" s="14">
        <v>4.79960618263559E-2</v>
      </c>
      <c r="BM225" s="14">
        <v>2.6303545990582999E-2</v>
      </c>
      <c r="BN225" s="14">
        <v>5.9139079357299201E-2</v>
      </c>
      <c r="BO225" s="14">
        <v>3.0525696340203499E-2</v>
      </c>
      <c r="BP225" s="14">
        <v>6.4745601330600894E-2</v>
      </c>
      <c r="BQ225" s="14">
        <v>5.7151842573245397E-2</v>
      </c>
      <c r="BR225" s="14">
        <v>7.5676491713472099E-2</v>
      </c>
      <c r="BS225" s="14">
        <v>6.8627585845224701E-2</v>
      </c>
      <c r="BT225" s="14">
        <v>7.8950283702525798E-2</v>
      </c>
      <c r="BU225" s="14"/>
      <c r="BV225" s="14">
        <v>6.4498179994826196E-2</v>
      </c>
      <c r="BW225" s="14">
        <v>4.5578307537779701E-2</v>
      </c>
      <c r="BX225" s="14"/>
      <c r="BY225" s="14">
        <v>9.3786237086254304E-2</v>
      </c>
      <c r="BZ225" s="14"/>
      <c r="CA225" s="14">
        <v>1.9740909759152599E-2</v>
      </c>
      <c r="CB225" s="14">
        <v>2.8332954420238601E-2</v>
      </c>
      <c r="CC225" s="14">
        <v>5.65259650300836E-2</v>
      </c>
      <c r="CD225" s="14">
        <v>0.118817593495697</v>
      </c>
      <c r="CE225" s="14">
        <v>0.14783017353901501</v>
      </c>
    </row>
    <row r="226" spans="2:83" x14ac:dyDescent="0.3">
      <c r="B226" t="s">
        <v>177</v>
      </c>
      <c r="C226" s="14">
        <v>3.6016373381148097E-2</v>
      </c>
      <c r="D226" s="14">
        <v>3.3114598474081297E-2</v>
      </c>
      <c r="E226" s="14">
        <v>3.8920409506994498E-2</v>
      </c>
      <c r="F226" s="14"/>
      <c r="G226" s="14">
        <v>2.6566335436380699E-2</v>
      </c>
      <c r="H226" s="14">
        <v>6.1280147781625501E-2</v>
      </c>
      <c r="I226" s="14">
        <v>4.0442220265756897E-2</v>
      </c>
      <c r="J226" s="14">
        <v>3.6323104703017597E-2</v>
      </c>
      <c r="K226" s="14">
        <v>2.2117000718856999E-2</v>
      </c>
      <c r="L226" s="14">
        <v>2.7201690484295701E-2</v>
      </c>
      <c r="M226" s="14"/>
      <c r="N226" s="14">
        <v>4.5352130777330101E-2</v>
      </c>
      <c r="O226" s="14">
        <v>3.8671904125016698E-2</v>
      </c>
      <c r="P226" s="14">
        <v>3.6219668837762897E-2</v>
      </c>
      <c r="Q226" s="14">
        <v>1.9950327255609999E-2</v>
      </c>
      <c r="R226" s="14"/>
      <c r="S226" s="14">
        <v>3.3922220927168102E-2</v>
      </c>
      <c r="T226" s="14">
        <v>3.4320313976605003E-2</v>
      </c>
      <c r="U226" s="14">
        <v>1.8244847363483301E-2</v>
      </c>
      <c r="V226" s="14">
        <v>5.84573595203439E-2</v>
      </c>
      <c r="W226" s="14">
        <v>2.7807976744823801E-2</v>
      </c>
      <c r="X226" s="14">
        <v>5.4798842384473197E-2</v>
      </c>
      <c r="Y226" s="14">
        <v>2.5185257816354799E-2</v>
      </c>
      <c r="Z226" s="14">
        <v>1.10025934081853E-2</v>
      </c>
      <c r="AA226" s="14">
        <v>3.7911616275626003E-2</v>
      </c>
      <c r="AB226" s="14">
        <v>4.4269847272370003E-2</v>
      </c>
      <c r="AC226" s="14">
        <v>4.47448943019488E-2</v>
      </c>
      <c r="AD226" s="14">
        <v>1.17634318420661E-2</v>
      </c>
      <c r="AE226" s="14"/>
      <c r="AF226" s="14">
        <v>3.0817887093789201E-2</v>
      </c>
      <c r="AG226" s="14">
        <v>5.57141590491586E-2</v>
      </c>
      <c r="AH226" s="14">
        <v>4.2219569735121497E-2</v>
      </c>
      <c r="AI226" s="14">
        <v>0</v>
      </c>
      <c r="AJ226" s="14">
        <v>1.8541844230398501E-2</v>
      </c>
      <c r="AK226" s="14"/>
      <c r="AL226" s="14">
        <v>3.6348398409364199E-2</v>
      </c>
      <c r="AM226" s="14">
        <v>4.60614718976625E-2</v>
      </c>
      <c r="AN226" s="14">
        <v>2.5708236306191699E-2</v>
      </c>
      <c r="AO226" s="14">
        <v>3.1956481104801399E-2</v>
      </c>
      <c r="AP226" s="14">
        <v>3.8839381372596397E-2</v>
      </c>
      <c r="AQ226" s="14"/>
      <c r="AR226" s="14">
        <v>5.9549832094726002E-2</v>
      </c>
      <c r="AS226" s="14">
        <v>4.6925870828325701E-2</v>
      </c>
      <c r="AT226" s="14">
        <v>1.9454362786215099E-2</v>
      </c>
      <c r="AU226" s="14">
        <v>2.3710431078579699E-2</v>
      </c>
      <c r="AV226" s="14">
        <v>2.02650538909117E-2</v>
      </c>
      <c r="AW226" s="14">
        <v>3.71360544626754E-2</v>
      </c>
      <c r="AX226" s="14"/>
      <c r="AY226" s="14">
        <v>3.8498165130200601E-2</v>
      </c>
      <c r="AZ226" s="14">
        <v>3.0884689842993501E-2</v>
      </c>
      <c r="BA226" s="14">
        <v>4.5078161780904798E-2</v>
      </c>
      <c r="BB226" s="14">
        <v>4.4036627887995103E-2</v>
      </c>
      <c r="BC226" s="14">
        <v>1.5631821103168901E-2</v>
      </c>
      <c r="BD226" s="14"/>
      <c r="BE226" s="14">
        <v>0</v>
      </c>
      <c r="BF226" s="14">
        <v>5.0212195749313501E-2</v>
      </c>
      <c r="BG226" s="14">
        <v>2.5548492233288901E-2</v>
      </c>
      <c r="BH226" s="14">
        <v>2.3859171719817E-2</v>
      </c>
      <c r="BI226" s="14">
        <v>3.8107759894592301E-2</v>
      </c>
      <c r="BJ226" s="14">
        <v>4.2888291382853203E-2</v>
      </c>
      <c r="BK226" s="14">
        <v>2.8488699528127399E-2</v>
      </c>
      <c r="BL226" s="14">
        <v>3.1632609959762498E-2</v>
      </c>
      <c r="BM226" s="14">
        <v>4.1771097543512603E-2</v>
      </c>
      <c r="BN226" s="14">
        <v>2.9739800078650298E-2</v>
      </c>
      <c r="BO226" s="14">
        <v>3.2219310826324399E-2</v>
      </c>
      <c r="BP226" s="14">
        <v>3.7874123113402602E-2</v>
      </c>
      <c r="BQ226" s="14">
        <v>1.6100577533577399E-2</v>
      </c>
      <c r="BR226" s="14">
        <v>3.6585747698312403E-2</v>
      </c>
      <c r="BS226" s="14">
        <v>6.1996434725590903E-2</v>
      </c>
      <c r="BT226" s="14">
        <v>8.2778672740539599E-2</v>
      </c>
      <c r="BU226" s="14"/>
      <c r="BV226" s="14">
        <v>6.0136039273298601E-2</v>
      </c>
      <c r="BW226" s="14">
        <v>2.5157361280954301E-2</v>
      </c>
      <c r="BX226" s="14"/>
      <c r="BY226" s="14">
        <v>3.9009759786265502E-2</v>
      </c>
      <c r="BZ226" s="14"/>
      <c r="CA226" s="14">
        <v>3.5384934341835698E-2</v>
      </c>
      <c r="CB226" s="14">
        <v>2.04791517857533E-2</v>
      </c>
      <c r="CC226" s="14">
        <v>4.1886294278721703E-2</v>
      </c>
      <c r="CD226" s="14">
        <v>6.6062594890951301E-2</v>
      </c>
      <c r="CE226" s="14">
        <v>3.5951981390634803E-2</v>
      </c>
    </row>
    <row r="227" spans="2:83" x14ac:dyDescent="0.3">
      <c r="B227" t="s">
        <v>178</v>
      </c>
      <c r="C227" s="14">
        <v>2.7473629398916101E-2</v>
      </c>
      <c r="D227" s="14">
        <v>4.30035788196464E-2</v>
      </c>
      <c r="E227" s="14">
        <v>1.23634005134814E-2</v>
      </c>
      <c r="F227" s="14"/>
      <c r="G227" s="14">
        <v>3.98999797476089E-2</v>
      </c>
      <c r="H227" s="14">
        <v>2.8439033004627499E-2</v>
      </c>
      <c r="I227" s="14">
        <v>3.5158160383169497E-2</v>
      </c>
      <c r="J227" s="14">
        <v>8.3831094637196197E-3</v>
      </c>
      <c r="K227" s="14">
        <v>2.3990591442611901E-2</v>
      </c>
      <c r="L227" s="14">
        <v>3.00998633334204E-2</v>
      </c>
      <c r="M227" s="14"/>
      <c r="N227" s="14">
        <v>3.0891985131433399E-2</v>
      </c>
      <c r="O227" s="14">
        <v>1.6357221891215201E-2</v>
      </c>
      <c r="P227" s="14">
        <v>2.0614231793702399E-2</v>
      </c>
      <c r="Q227" s="14">
        <v>4.0128118188928301E-2</v>
      </c>
      <c r="R227" s="14"/>
      <c r="S227" s="14">
        <v>4.6324259240620898E-2</v>
      </c>
      <c r="T227" s="14">
        <v>1.63325217229667E-2</v>
      </c>
      <c r="U227" s="14">
        <v>1.22527526145707E-2</v>
      </c>
      <c r="V227" s="14">
        <v>3.7647420306292298E-2</v>
      </c>
      <c r="W227" s="14">
        <v>4.1736767056542397E-2</v>
      </c>
      <c r="X227" s="14">
        <v>3.9175134230831597E-2</v>
      </c>
      <c r="Y227" s="14">
        <v>1.74069821519587E-2</v>
      </c>
      <c r="Z227" s="14">
        <v>1.5560085300716399E-2</v>
      </c>
      <c r="AA227" s="14">
        <v>2.8648344395450401E-2</v>
      </c>
      <c r="AB227" s="14">
        <v>1.6194401652834901E-2</v>
      </c>
      <c r="AC227" s="14">
        <v>1.9648266242347699E-2</v>
      </c>
      <c r="AD227" s="14">
        <v>1.4731365473912799E-2</v>
      </c>
      <c r="AE227" s="14"/>
      <c r="AF227" s="14">
        <v>3.2417788215919001E-2</v>
      </c>
      <c r="AG227" s="14">
        <v>2.2560488600092601E-2</v>
      </c>
      <c r="AH227" s="14">
        <v>6.5187163516925604E-3</v>
      </c>
      <c r="AI227" s="14">
        <v>0</v>
      </c>
      <c r="AJ227" s="14">
        <v>3.21193509012664E-2</v>
      </c>
      <c r="AK227" s="14"/>
      <c r="AL227" s="14">
        <v>2.9296619625389E-2</v>
      </c>
      <c r="AM227" s="14">
        <v>2.6597698682271301E-2</v>
      </c>
      <c r="AN227" s="14">
        <v>6.0060539815984196E-3</v>
      </c>
      <c r="AO227" s="14">
        <v>4.7106804987452698E-2</v>
      </c>
      <c r="AP227" s="14">
        <v>9.9065564357909992E-3</v>
      </c>
      <c r="AQ227" s="14"/>
      <c r="AR227" s="14">
        <v>2.29509618845288E-2</v>
      </c>
      <c r="AS227" s="14">
        <v>3.3984623784131501E-2</v>
      </c>
      <c r="AT227" s="14">
        <v>1.4800098706277E-2</v>
      </c>
      <c r="AU227" s="14">
        <v>4.9301948604291601E-2</v>
      </c>
      <c r="AV227" s="14">
        <v>2.30922223755771E-2</v>
      </c>
      <c r="AW227" s="14">
        <v>1.0496412783624899E-2</v>
      </c>
      <c r="AX227" s="14"/>
      <c r="AY227" s="14">
        <v>2.1467029581783599E-2</v>
      </c>
      <c r="AZ227" s="14">
        <v>2.70740299720954E-2</v>
      </c>
      <c r="BA227" s="14">
        <v>2.3011488019509401E-2</v>
      </c>
      <c r="BB227" s="14">
        <v>3.32808950248797E-2</v>
      </c>
      <c r="BC227" s="14">
        <v>0.105037806025412</v>
      </c>
      <c r="BD227" s="14"/>
      <c r="BE227" s="14">
        <v>0</v>
      </c>
      <c r="BF227" s="14">
        <v>3.2923899659372702E-2</v>
      </c>
      <c r="BG227" s="14">
        <v>3.8196924465500902E-2</v>
      </c>
      <c r="BH227" s="14">
        <v>2.4457995789411699E-2</v>
      </c>
      <c r="BI227" s="14">
        <v>4.1623194614412301E-2</v>
      </c>
      <c r="BJ227" s="14">
        <v>2.1785879366073201E-2</v>
      </c>
      <c r="BK227" s="14">
        <v>2.7665382421929001E-2</v>
      </c>
      <c r="BL227" s="14">
        <v>1.38719156143077E-2</v>
      </c>
      <c r="BM227" s="14">
        <v>2.45715959919749E-2</v>
      </c>
      <c r="BN227" s="14">
        <v>4.9000999912182E-2</v>
      </c>
      <c r="BO227" s="14">
        <v>2.0530996125288001E-2</v>
      </c>
      <c r="BP227" s="14">
        <v>0</v>
      </c>
      <c r="BQ227" s="14">
        <v>8.1239380275818802E-3</v>
      </c>
      <c r="BR227" s="14">
        <v>4.7928303970072701E-2</v>
      </c>
      <c r="BS227" s="14">
        <v>8.0018100799595496E-2</v>
      </c>
      <c r="BT227" s="14">
        <v>3.8083321995973703E-2</v>
      </c>
      <c r="BU227" s="14"/>
      <c r="BV227" s="14">
        <v>1.8939306714227999E-2</v>
      </c>
      <c r="BW227" s="14">
        <v>3.7972248860148598E-2</v>
      </c>
      <c r="BX227" s="14"/>
      <c r="BY227" s="14">
        <v>5.4657943572588297E-2</v>
      </c>
      <c r="BZ227" s="14"/>
      <c r="CA227" s="14">
        <v>1.8873106436217299E-2</v>
      </c>
      <c r="CB227" s="14">
        <v>2.0645927416779401E-2</v>
      </c>
      <c r="CC227" s="14">
        <v>3.2114750978269699E-2</v>
      </c>
      <c r="CD227" s="14">
        <v>5.0977896726510201E-2</v>
      </c>
      <c r="CE227" s="14">
        <v>2.2738735356441601E-2</v>
      </c>
    </row>
    <row r="228" spans="2:83" x14ac:dyDescent="0.3">
      <c r="B228" t="s">
        <v>179</v>
      </c>
      <c r="C228" s="14">
        <v>2.1459511095914801E-2</v>
      </c>
      <c r="D228" s="14">
        <v>8.84908048827787E-3</v>
      </c>
      <c r="E228" s="14">
        <v>3.38149459771179E-2</v>
      </c>
      <c r="F228" s="14"/>
      <c r="G228" s="14">
        <v>2.0847632090182401E-2</v>
      </c>
      <c r="H228" s="14">
        <v>1.17378010176822E-2</v>
      </c>
      <c r="I228" s="14">
        <v>2.31929280683933E-2</v>
      </c>
      <c r="J228" s="14">
        <v>1.3380476418561001E-2</v>
      </c>
      <c r="K228" s="14">
        <v>2.4224207843991701E-2</v>
      </c>
      <c r="L228" s="14">
        <v>3.3086649708521897E-2</v>
      </c>
      <c r="M228" s="14"/>
      <c r="N228" s="14">
        <v>1.07360544598437E-2</v>
      </c>
      <c r="O228" s="14">
        <v>8.7497662672525994E-3</v>
      </c>
      <c r="P228" s="14">
        <v>2.3310983402199802E-2</v>
      </c>
      <c r="Q228" s="14">
        <v>4.5046596901062497E-2</v>
      </c>
      <c r="R228" s="14"/>
      <c r="S228" s="14">
        <v>1.6727609833870401E-2</v>
      </c>
      <c r="T228" s="14">
        <v>2.7464894386201599E-2</v>
      </c>
      <c r="U228" s="14">
        <v>1.9908119607818402E-2</v>
      </c>
      <c r="V228" s="14">
        <v>2.8729504837360701E-2</v>
      </c>
      <c r="W228" s="14">
        <v>2.7405795543392598E-2</v>
      </c>
      <c r="X228" s="14">
        <v>1.2698465811943E-2</v>
      </c>
      <c r="Y228" s="14">
        <v>0</v>
      </c>
      <c r="Z228" s="14">
        <v>5.4916988403539001E-2</v>
      </c>
      <c r="AA228" s="14">
        <v>2.2376306759203501E-2</v>
      </c>
      <c r="AB228" s="14">
        <v>2.0620710239160699E-2</v>
      </c>
      <c r="AC228" s="14">
        <v>2.6661281769043001E-2</v>
      </c>
      <c r="AD228" s="14">
        <v>1.50771735032313E-2</v>
      </c>
      <c r="AE228" s="14"/>
      <c r="AF228" s="14">
        <v>2.1024850797158899E-2</v>
      </c>
      <c r="AG228" s="14">
        <v>1.38846121625129E-2</v>
      </c>
      <c r="AH228" s="14">
        <v>0</v>
      </c>
      <c r="AI228" s="14">
        <v>5.2781921571441501E-2</v>
      </c>
      <c r="AJ228" s="14">
        <v>5.2710653322186898E-2</v>
      </c>
      <c r="AK228" s="14"/>
      <c r="AL228" s="14">
        <v>2.1821865198820799E-2</v>
      </c>
      <c r="AM228" s="14">
        <v>1.3492153496308199E-2</v>
      </c>
      <c r="AN228" s="14">
        <v>7.3379623243587403E-3</v>
      </c>
      <c r="AO228" s="14">
        <v>4.0023735657567797E-2</v>
      </c>
      <c r="AP228" s="14">
        <v>8.5712555333577502E-3</v>
      </c>
      <c r="AQ228" s="14"/>
      <c r="AR228" s="14">
        <v>1.0193058672348199E-2</v>
      </c>
      <c r="AS228" s="14">
        <v>1.33340504263635E-2</v>
      </c>
      <c r="AT228" s="14">
        <v>5.6984592201887903E-3</v>
      </c>
      <c r="AU228" s="14">
        <v>5.08600749253472E-2</v>
      </c>
      <c r="AV228" s="14">
        <v>0</v>
      </c>
      <c r="AW228" s="14">
        <v>3.1732236442416802E-2</v>
      </c>
      <c r="AX228" s="14"/>
      <c r="AY228" s="14">
        <v>3.22214009985924E-2</v>
      </c>
      <c r="AZ228" s="14">
        <v>3.5238512937324197E-2</v>
      </c>
      <c r="BA228" s="14">
        <v>1.8981700911595199E-2</v>
      </c>
      <c r="BB228" s="14">
        <v>6.3385173976425301E-3</v>
      </c>
      <c r="BC228" s="14">
        <v>0</v>
      </c>
      <c r="BD228" s="14"/>
      <c r="BE228" s="14">
        <v>7.7982368142829994E-2</v>
      </c>
      <c r="BF228" s="14">
        <v>3.0501147943234001E-2</v>
      </c>
      <c r="BG228" s="14">
        <v>1.30217532835912E-2</v>
      </c>
      <c r="BH228" s="14">
        <v>4.0840693737653998E-2</v>
      </c>
      <c r="BI228" s="14">
        <v>3.0245646973523201E-2</v>
      </c>
      <c r="BJ228" s="14">
        <v>4.2666637630935603E-2</v>
      </c>
      <c r="BK228" s="14">
        <v>1.5429525267065701E-2</v>
      </c>
      <c r="BL228" s="14">
        <v>3.9633999011281201E-2</v>
      </c>
      <c r="BM228" s="14">
        <v>6.8147186683335101E-3</v>
      </c>
      <c r="BN228" s="14">
        <v>0</v>
      </c>
      <c r="BO228" s="14">
        <v>5.63261506620187E-3</v>
      </c>
      <c r="BP228" s="14">
        <v>1.0890312782996001E-2</v>
      </c>
      <c r="BQ228" s="14">
        <v>2.0134577444485002E-2</v>
      </c>
      <c r="BR228" s="14">
        <v>1.7508322271297099E-2</v>
      </c>
      <c r="BS228" s="14">
        <v>0</v>
      </c>
      <c r="BT228" s="14">
        <v>8.3050571145063205E-3</v>
      </c>
      <c r="BU228" s="14"/>
      <c r="BV228" s="14">
        <v>1.1454111988856101E-2</v>
      </c>
      <c r="BW228" s="14">
        <v>1.6519134289122599E-2</v>
      </c>
      <c r="BX228" s="14"/>
      <c r="BY228" s="14">
        <v>2.2151826277009099E-2</v>
      </c>
      <c r="BZ228" s="14"/>
      <c r="CA228" s="14">
        <v>2.7835013381421699E-2</v>
      </c>
      <c r="CB228" s="14">
        <v>2.22889868300075E-2</v>
      </c>
      <c r="CC228" s="14">
        <v>1.7731340566358701E-2</v>
      </c>
      <c r="CD228" s="14">
        <v>0</v>
      </c>
      <c r="CE228" s="14">
        <v>2.2856506996190101E-2</v>
      </c>
    </row>
    <row r="229" spans="2:83" x14ac:dyDescent="0.3">
      <c r="B229" t="s">
        <v>180</v>
      </c>
      <c r="C229" s="14">
        <v>9.7418824039941006E-3</v>
      </c>
      <c r="D229" s="14">
        <v>9.9161133725619403E-3</v>
      </c>
      <c r="E229" s="14">
        <v>9.5908576938505494E-3</v>
      </c>
      <c r="F229" s="14"/>
      <c r="G229" s="14">
        <v>2.1655823462355998E-2</v>
      </c>
      <c r="H229" s="14">
        <v>2.7334270118485202E-2</v>
      </c>
      <c r="I229" s="14">
        <v>6.5972807493506602E-3</v>
      </c>
      <c r="J229" s="14">
        <v>2.98661058748383E-3</v>
      </c>
      <c r="K229" s="14">
        <v>0</v>
      </c>
      <c r="L229" s="14">
        <v>2.1205510804569302E-3</v>
      </c>
      <c r="M229" s="14"/>
      <c r="N229" s="14">
        <v>1.00458086749443E-2</v>
      </c>
      <c r="O229" s="14">
        <v>9.4226726809636605E-3</v>
      </c>
      <c r="P229" s="14">
        <v>1.02513335207435E-2</v>
      </c>
      <c r="Q229" s="14">
        <v>9.5110329992378097E-3</v>
      </c>
      <c r="R229" s="14"/>
      <c r="S229" s="14">
        <v>1.00441399009827E-2</v>
      </c>
      <c r="T229" s="14">
        <v>8.3117510874285202E-3</v>
      </c>
      <c r="U229" s="14">
        <v>0</v>
      </c>
      <c r="V229" s="14">
        <v>1.3741527167425599E-2</v>
      </c>
      <c r="W229" s="14">
        <v>1.19272071823393E-2</v>
      </c>
      <c r="X229" s="14">
        <v>0</v>
      </c>
      <c r="Y229" s="14">
        <v>0</v>
      </c>
      <c r="Z229" s="14">
        <v>1.9293977566197999E-2</v>
      </c>
      <c r="AA229" s="14">
        <v>1.38813589763691E-2</v>
      </c>
      <c r="AB229" s="14">
        <v>2.6484750494607901E-2</v>
      </c>
      <c r="AC229" s="14">
        <v>0</v>
      </c>
      <c r="AD229" s="14">
        <v>1.6437944453163E-2</v>
      </c>
      <c r="AE229" s="14"/>
      <c r="AF229" s="14">
        <v>6.7210742749528197E-3</v>
      </c>
      <c r="AG229" s="14">
        <v>1.78984279895423E-2</v>
      </c>
      <c r="AH229" s="14">
        <v>0</v>
      </c>
      <c r="AI229" s="14">
        <v>0</v>
      </c>
      <c r="AJ229" s="14">
        <v>1.12783389963829E-2</v>
      </c>
      <c r="AK229" s="14"/>
      <c r="AL229" s="14">
        <v>7.4026686277826803E-3</v>
      </c>
      <c r="AM229" s="14">
        <v>1.6089490858214501E-2</v>
      </c>
      <c r="AN229" s="14">
        <v>0</v>
      </c>
      <c r="AO229" s="14">
        <v>4.2849137785181297E-3</v>
      </c>
      <c r="AP229" s="14">
        <v>1.7905623628453701E-2</v>
      </c>
      <c r="AQ229" s="14"/>
      <c r="AR229" s="14">
        <v>1.3751884348273799E-2</v>
      </c>
      <c r="AS229" s="14">
        <v>1.3484912675809599E-2</v>
      </c>
      <c r="AT229" s="14">
        <v>9.5998877635430392E-3</v>
      </c>
      <c r="AU229" s="14">
        <v>4.9774039577529204E-3</v>
      </c>
      <c r="AV229" s="14">
        <v>1.93571752997901E-2</v>
      </c>
      <c r="AW229" s="14">
        <v>0</v>
      </c>
      <c r="AX229" s="14"/>
      <c r="AY229" s="14">
        <v>1.1339361401711E-2</v>
      </c>
      <c r="AZ229" s="14">
        <v>2.4549342644914398E-3</v>
      </c>
      <c r="BA229" s="14">
        <v>1.9881868365976801E-2</v>
      </c>
      <c r="BB229" s="14">
        <v>1.0905889318505E-2</v>
      </c>
      <c r="BC229" s="14">
        <v>0</v>
      </c>
      <c r="BD229" s="14"/>
      <c r="BE229" s="14">
        <v>0</v>
      </c>
      <c r="BF229" s="14">
        <v>1.6497586034747099E-2</v>
      </c>
      <c r="BG229" s="14">
        <v>1.30989654733075E-2</v>
      </c>
      <c r="BH229" s="14">
        <v>2.5473835197392498E-2</v>
      </c>
      <c r="BI229" s="14">
        <v>1.27098822148999E-2</v>
      </c>
      <c r="BJ229" s="14">
        <v>4.5608259325117901E-3</v>
      </c>
      <c r="BK229" s="14">
        <v>1.0817688658890901E-2</v>
      </c>
      <c r="BL229" s="14">
        <v>6.1365232791913702E-3</v>
      </c>
      <c r="BM229" s="14">
        <v>1.6428678035578199E-2</v>
      </c>
      <c r="BN229" s="14">
        <v>0</v>
      </c>
      <c r="BO229" s="14">
        <v>5.7205911700352E-3</v>
      </c>
      <c r="BP229" s="14">
        <v>9.7862683409397806E-3</v>
      </c>
      <c r="BQ229" s="14">
        <v>9.0470680161812301E-3</v>
      </c>
      <c r="BR229" s="14">
        <v>1.7472216447733901E-2</v>
      </c>
      <c r="BS229" s="14">
        <v>0</v>
      </c>
      <c r="BT229" s="14">
        <v>1.0746371866369999E-2</v>
      </c>
      <c r="BU229" s="14"/>
      <c r="BV229" s="14">
        <v>1.5453224438924801E-2</v>
      </c>
      <c r="BW229" s="14">
        <v>1.7034499202382401E-2</v>
      </c>
      <c r="BX229" s="14"/>
      <c r="BY229" s="14">
        <v>2.4363258980794798E-2</v>
      </c>
      <c r="BZ229" s="14"/>
      <c r="CA229" s="14">
        <v>4.9034753504106701E-3</v>
      </c>
      <c r="CB229" s="14">
        <v>4.7765034443841498E-3</v>
      </c>
      <c r="CC229" s="14">
        <v>1.0903213703820899E-2</v>
      </c>
      <c r="CD229" s="14">
        <v>2.3238734074030602E-2</v>
      </c>
      <c r="CE229" s="14">
        <v>7.0371322444369305E-2</v>
      </c>
    </row>
    <row r="230" spans="2:83" x14ac:dyDescent="0.3">
      <c r="B230" t="s">
        <v>181</v>
      </c>
      <c r="C230" s="14">
        <v>8.5118170448456407E-3</v>
      </c>
      <c r="D230" s="14">
        <v>9.2132864460970406E-3</v>
      </c>
      <c r="E230" s="14">
        <v>7.8435625517742392E-3</v>
      </c>
      <c r="F230" s="14"/>
      <c r="G230" s="14">
        <v>1.2329211978906501E-2</v>
      </c>
      <c r="H230" s="14">
        <v>1.40444295309647E-2</v>
      </c>
      <c r="I230" s="14">
        <v>1.28483066105568E-2</v>
      </c>
      <c r="J230" s="14">
        <v>0</v>
      </c>
      <c r="K230" s="14">
        <v>2.3025724069471601E-3</v>
      </c>
      <c r="L230" s="14">
        <v>9.0620458188218397E-3</v>
      </c>
      <c r="M230" s="14"/>
      <c r="N230" s="14">
        <v>4.8816586946751599E-3</v>
      </c>
      <c r="O230" s="14">
        <v>9.9477519545779491E-3</v>
      </c>
      <c r="P230" s="14">
        <v>1.1248695214892E-2</v>
      </c>
      <c r="Q230" s="14">
        <v>8.7144366059687898E-3</v>
      </c>
      <c r="R230" s="14"/>
      <c r="S230" s="14">
        <v>1.02484470291326E-2</v>
      </c>
      <c r="T230" s="14">
        <v>1.74515304658471E-2</v>
      </c>
      <c r="U230" s="14">
        <v>0</v>
      </c>
      <c r="V230" s="14">
        <v>9.8221176802283702E-3</v>
      </c>
      <c r="W230" s="14">
        <v>7.0813814209942797E-3</v>
      </c>
      <c r="X230" s="14">
        <v>0</v>
      </c>
      <c r="Y230" s="14">
        <v>6.80579681078045E-3</v>
      </c>
      <c r="Z230" s="14">
        <v>2.2561737065567199E-2</v>
      </c>
      <c r="AA230" s="14">
        <v>8.8875170793106702E-3</v>
      </c>
      <c r="AB230" s="14">
        <v>1.1106205939788999E-2</v>
      </c>
      <c r="AC230" s="14">
        <v>0</v>
      </c>
      <c r="AD230" s="14">
        <v>0</v>
      </c>
      <c r="AE230" s="14"/>
      <c r="AF230" s="14">
        <v>8.8684725641501004E-3</v>
      </c>
      <c r="AG230" s="14">
        <v>1.0284335125803E-2</v>
      </c>
      <c r="AH230" s="14">
        <v>6.9251089767877897E-3</v>
      </c>
      <c r="AI230" s="14">
        <v>0</v>
      </c>
      <c r="AJ230" s="14">
        <v>7.63957395819848E-3</v>
      </c>
      <c r="AK230" s="14"/>
      <c r="AL230" s="14">
        <v>1.43469971305791E-2</v>
      </c>
      <c r="AM230" s="14">
        <v>7.5481010150076503E-3</v>
      </c>
      <c r="AN230" s="14">
        <v>6.3804859882022596E-3</v>
      </c>
      <c r="AO230" s="14">
        <v>4.6573586169045503E-3</v>
      </c>
      <c r="AP230" s="14">
        <v>0</v>
      </c>
      <c r="AQ230" s="14"/>
      <c r="AR230" s="14">
        <v>1.0507673218727399E-2</v>
      </c>
      <c r="AS230" s="14">
        <v>1.5705967515990502E-2</v>
      </c>
      <c r="AT230" s="14">
        <v>4.9549094968859599E-3</v>
      </c>
      <c r="AU230" s="14">
        <v>8.7728770913887803E-3</v>
      </c>
      <c r="AV230" s="14">
        <v>0</v>
      </c>
      <c r="AW230" s="14">
        <v>0</v>
      </c>
      <c r="AX230" s="14"/>
      <c r="AY230" s="14">
        <v>2.3361345022265599E-3</v>
      </c>
      <c r="AZ230" s="14">
        <v>6.5313708450936798E-3</v>
      </c>
      <c r="BA230" s="14">
        <v>9.7136599794616293E-3</v>
      </c>
      <c r="BB230" s="14">
        <v>1.7509220354528201E-2</v>
      </c>
      <c r="BC230" s="14">
        <v>0</v>
      </c>
      <c r="BD230" s="14"/>
      <c r="BE230" s="14">
        <v>0</v>
      </c>
      <c r="BF230" s="14">
        <v>2.4547362927652701E-2</v>
      </c>
      <c r="BG230" s="14">
        <v>1.3900233240190799E-2</v>
      </c>
      <c r="BH230" s="14">
        <v>0</v>
      </c>
      <c r="BI230" s="14">
        <v>5.5664283233942896E-3</v>
      </c>
      <c r="BJ230" s="14">
        <v>9.1947916617833407E-3</v>
      </c>
      <c r="BK230" s="14">
        <v>1.53891554517543E-2</v>
      </c>
      <c r="BL230" s="14">
        <v>0</v>
      </c>
      <c r="BM230" s="14">
        <v>0</v>
      </c>
      <c r="BN230" s="14">
        <v>1.8957616538700501E-2</v>
      </c>
      <c r="BO230" s="14">
        <v>6.01178664992942E-3</v>
      </c>
      <c r="BP230" s="14">
        <v>2.13321750661392E-2</v>
      </c>
      <c r="BQ230" s="14">
        <v>6.0399391080906001E-3</v>
      </c>
      <c r="BR230" s="14">
        <v>0</v>
      </c>
      <c r="BS230" s="14">
        <v>1.8728719119658298E-2</v>
      </c>
      <c r="BT230" s="14">
        <v>8.2011145133813503E-3</v>
      </c>
      <c r="BU230" s="14"/>
      <c r="BV230" s="14">
        <v>9.2725458397690096E-3</v>
      </c>
      <c r="BW230" s="14">
        <v>4.9868865629298896E-3</v>
      </c>
      <c r="BX230" s="14"/>
      <c r="BY230" s="14">
        <v>1.32068813918262E-2</v>
      </c>
      <c r="BZ230" s="14"/>
      <c r="CA230" s="14">
        <v>8.5021092622232699E-3</v>
      </c>
      <c r="CB230" s="14">
        <v>2.2864820820964801E-3</v>
      </c>
      <c r="CC230" s="14">
        <v>8.2937682360173307E-3</v>
      </c>
      <c r="CD230" s="14">
        <v>1.8813349545154401E-2</v>
      </c>
      <c r="CE230" s="14">
        <v>4.5261690353934701E-2</v>
      </c>
    </row>
    <row r="231" spans="2:83" x14ac:dyDescent="0.3">
      <c r="B231" t="s">
        <v>182</v>
      </c>
      <c r="C231" s="14">
        <v>7.3290466401177796E-3</v>
      </c>
      <c r="D231" s="14">
        <v>1.1232333102847301E-2</v>
      </c>
      <c r="E231" s="14">
        <v>3.53208350742454E-3</v>
      </c>
      <c r="F231" s="14"/>
      <c r="G231" s="14">
        <v>9.5782079806253397E-3</v>
      </c>
      <c r="H231" s="14">
        <v>2.5695874280764398E-2</v>
      </c>
      <c r="I231" s="14">
        <v>0</v>
      </c>
      <c r="J231" s="14">
        <v>4.6798744951044198E-3</v>
      </c>
      <c r="K231" s="14">
        <v>2.3025724069471601E-3</v>
      </c>
      <c r="L231" s="14">
        <v>2.3485116669756602E-3</v>
      </c>
      <c r="M231" s="14"/>
      <c r="N231" s="14">
        <v>7.8534427398791306E-3</v>
      </c>
      <c r="O231" s="14">
        <v>7.5808407596511E-3</v>
      </c>
      <c r="P231" s="14">
        <v>7.4761563982114702E-3</v>
      </c>
      <c r="Q231" s="14">
        <v>6.53369432102603E-3</v>
      </c>
      <c r="R231" s="14"/>
      <c r="S231" s="14">
        <v>1.7064498032833501E-2</v>
      </c>
      <c r="T231" s="14">
        <v>1.16207923346918E-2</v>
      </c>
      <c r="U231" s="14">
        <v>0</v>
      </c>
      <c r="V231" s="14">
        <v>7.2839617379998499E-3</v>
      </c>
      <c r="W231" s="14">
        <v>9.6416432995088796E-3</v>
      </c>
      <c r="X231" s="14">
        <v>0</v>
      </c>
      <c r="Y231" s="14">
        <v>6.2409128778203402E-3</v>
      </c>
      <c r="Z231" s="14">
        <v>1.1567156988692401E-2</v>
      </c>
      <c r="AA231" s="14">
        <v>0</v>
      </c>
      <c r="AB231" s="14">
        <v>1.2595635178283399E-2</v>
      </c>
      <c r="AC231" s="14">
        <v>0</v>
      </c>
      <c r="AD231" s="14">
        <v>0</v>
      </c>
      <c r="AE231" s="14"/>
      <c r="AF231" s="14">
        <v>7.57073393223985E-3</v>
      </c>
      <c r="AG231" s="14">
        <v>1.24024064940033E-2</v>
      </c>
      <c r="AH231" s="14">
        <v>1.14582365532552E-2</v>
      </c>
      <c r="AI231" s="14">
        <v>0</v>
      </c>
      <c r="AJ231" s="14">
        <v>3.8216826627563401E-3</v>
      </c>
      <c r="AK231" s="14"/>
      <c r="AL231" s="14">
        <v>1.4739867059695501E-2</v>
      </c>
      <c r="AM231" s="14">
        <v>8.1071399228667598E-3</v>
      </c>
      <c r="AN231" s="14">
        <v>6.2465333662932504E-3</v>
      </c>
      <c r="AO231" s="14">
        <v>0</v>
      </c>
      <c r="AP231" s="14">
        <v>0</v>
      </c>
      <c r="AQ231" s="14"/>
      <c r="AR231" s="14">
        <v>1.35729911174155E-2</v>
      </c>
      <c r="AS231" s="14">
        <v>9.6920747873059307E-3</v>
      </c>
      <c r="AT231" s="14">
        <v>1.2934401652964E-2</v>
      </c>
      <c r="AU231" s="14">
        <v>0</v>
      </c>
      <c r="AV231" s="14">
        <v>6.2733442215478497E-3</v>
      </c>
      <c r="AW231" s="14">
        <v>0</v>
      </c>
      <c r="AX231" s="14"/>
      <c r="AY231" s="14">
        <v>2.31060384019449E-3</v>
      </c>
      <c r="AZ231" s="14">
        <v>3.0244665186837899E-3</v>
      </c>
      <c r="BA231" s="14">
        <v>1.4376147592405301E-2</v>
      </c>
      <c r="BB231" s="14">
        <v>1.31136659319887E-2</v>
      </c>
      <c r="BC231" s="14">
        <v>0</v>
      </c>
      <c r="BD231" s="14"/>
      <c r="BE231" s="14">
        <v>0</v>
      </c>
      <c r="BF231" s="14">
        <v>0</v>
      </c>
      <c r="BG231" s="14">
        <v>6.8438240916258502E-3</v>
      </c>
      <c r="BH231" s="14">
        <v>1.92664825352373E-2</v>
      </c>
      <c r="BI231" s="14">
        <v>0</v>
      </c>
      <c r="BJ231" s="14">
        <v>6.6260391223157402E-3</v>
      </c>
      <c r="BK231" s="14">
        <v>1.07922944566279E-2</v>
      </c>
      <c r="BL231" s="14">
        <v>1.2816121536087501E-2</v>
      </c>
      <c r="BM231" s="14">
        <v>1.47221692073144E-2</v>
      </c>
      <c r="BN231" s="14">
        <v>8.8121807144737694E-3</v>
      </c>
      <c r="BO231" s="14">
        <v>0</v>
      </c>
      <c r="BP231" s="14">
        <v>0</v>
      </c>
      <c r="BQ231" s="14">
        <v>1.22038333762505E-2</v>
      </c>
      <c r="BR231" s="14">
        <v>1.7052430302261199E-2</v>
      </c>
      <c r="BS231" s="14">
        <v>1.9178192642769799E-2</v>
      </c>
      <c r="BT231" s="14">
        <v>0</v>
      </c>
      <c r="BU231" s="14"/>
      <c r="BV231" s="14">
        <v>7.63284927550023E-3</v>
      </c>
      <c r="BW231" s="14">
        <v>8.8115753696132604E-3</v>
      </c>
      <c r="BX231" s="14"/>
      <c r="BY231" s="14">
        <v>1.6316083705569698E-2</v>
      </c>
      <c r="BZ231" s="14"/>
      <c r="CA231" s="14">
        <v>3.23776692879212E-3</v>
      </c>
      <c r="CB231" s="14">
        <v>3.4041764286164601E-3</v>
      </c>
      <c r="CC231" s="14">
        <v>8.9328606397536293E-3</v>
      </c>
      <c r="CD231" s="14">
        <v>2.2551623411933799E-2</v>
      </c>
      <c r="CE231" s="14">
        <v>3.0330924907957399E-2</v>
      </c>
    </row>
    <row r="232" spans="2:83" x14ac:dyDescent="0.3">
      <c r="B232" t="s">
        <v>183</v>
      </c>
      <c r="C232" s="14">
        <v>4.4864934920704003E-3</v>
      </c>
      <c r="D232" s="14">
        <v>5.0488085475793197E-3</v>
      </c>
      <c r="E232" s="14">
        <v>3.9462223746669304E-3</v>
      </c>
      <c r="F232" s="14"/>
      <c r="G232" s="14">
        <v>1.6606019871544302E-2</v>
      </c>
      <c r="H232" s="14">
        <v>5.9391244786483801E-3</v>
      </c>
      <c r="I232" s="14">
        <v>3.9121989586710197E-3</v>
      </c>
      <c r="J232" s="14">
        <v>2.9749559199433498E-3</v>
      </c>
      <c r="K232" s="14">
        <v>0</v>
      </c>
      <c r="L232" s="14">
        <v>0</v>
      </c>
      <c r="M232" s="14"/>
      <c r="N232" s="14">
        <v>6.1113568738439296E-3</v>
      </c>
      <c r="O232" s="14">
        <v>1.8243018603112701E-3</v>
      </c>
      <c r="P232" s="14">
        <v>1.08553752427066E-2</v>
      </c>
      <c r="Q232" s="14">
        <v>0</v>
      </c>
      <c r="R232" s="14"/>
      <c r="S232" s="14">
        <v>8.1345774172261708E-3</v>
      </c>
      <c r="T232" s="14">
        <v>3.89049962187234E-3</v>
      </c>
      <c r="U232" s="14">
        <v>0</v>
      </c>
      <c r="V232" s="14">
        <v>5.8552931116187699E-3</v>
      </c>
      <c r="W232" s="14">
        <v>9.6416432995088796E-3</v>
      </c>
      <c r="X232" s="14">
        <v>7.3719673557692302E-3</v>
      </c>
      <c r="Y232" s="14">
        <v>0</v>
      </c>
      <c r="Z232" s="14">
        <v>0</v>
      </c>
      <c r="AA232" s="14">
        <v>0</v>
      </c>
      <c r="AB232" s="14">
        <v>1.0828083582331101E-2</v>
      </c>
      <c r="AC232" s="14">
        <v>0</v>
      </c>
      <c r="AD232" s="14">
        <v>0</v>
      </c>
      <c r="AE232" s="14"/>
      <c r="AF232" s="14">
        <v>0</v>
      </c>
      <c r="AG232" s="14">
        <v>8.2606103444297797E-3</v>
      </c>
      <c r="AH232" s="14">
        <v>6.8668982938865598E-3</v>
      </c>
      <c r="AI232" s="14">
        <v>0</v>
      </c>
      <c r="AJ232" s="14">
        <v>9.1227103366464495E-3</v>
      </c>
      <c r="AK232" s="14"/>
      <c r="AL232" s="14">
        <v>0</v>
      </c>
      <c r="AM232" s="14">
        <v>6.5741444520216498E-3</v>
      </c>
      <c r="AN232" s="14">
        <v>6.3268532659072098E-3</v>
      </c>
      <c r="AO232" s="14">
        <v>0</v>
      </c>
      <c r="AP232" s="14">
        <v>8.2115467095441493E-3</v>
      </c>
      <c r="AQ232" s="14"/>
      <c r="AR232" s="14">
        <v>1.03736115215982E-2</v>
      </c>
      <c r="AS232" s="14">
        <v>5.5838812130781599E-3</v>
      </c>
      <c r="AT232" s="14">
        <v>4.9132598035029002E-3</v>
      </c>
      <c r="AU232" s="14">
        <v>0</v>
      </c>
      <c r="AV232" s="14">
        <v>5.9453478065790702E-3</v>
      </c>
      <c r="AW232" s="14">
        <v>0</v>
      </c>
      <c r="AX232" s="14"/>
      <c r="AY232" s="14">
        <v>0</v>
      </c>
      <c r="AZ232" s="14">
        <v>3.0244665186837899E-3</v>
      </c>
      <c r="BA232" s="14">
        <v>8.3731895944490296E-3</v>
      </c>
      <c r="BB232" s="14">
        <v>6.5765904601080899E-3</v>
      </c>
      <c r="BC232" s="14">
        <v>3.2072570132502698E-2</v>
      </c>
      <c r="BD232" s="14"/>
      <c r="BE232" s="14">
        <v>0</v>
      </c>
      <c r="BF232" s="14">
        <v>0</v>
      </c>
      <c r="BG232" s="14">
        <v>0</v>
      </c>
      <c r="BH232" s="14">
        <v>0</v>
      </c>
      <c r="BI232" s="14">
        <v>0</v>
      </c>
      <c r="BJ232" s="14">
        <v>1.12671101967424E-2</v>
      </c>
      <c r="BK232" s="14">
        <v>5.65501724015553E-3</v>
      </c>
      <c r="BL232" s="14">
        <v>0</v>
      </c>
      <c r="BM232" s="14">
        <v>0</v>
      </c>
      <c r="BN232" s="14">
        <v>0</v>
      </c>
      <c r="BO232" s="14">
        <v>1.21441703635537E-2</v>
      </c>
      <c r="BP232" s="14">
        <v>1.2780826577899701E-2</v>
      </c>
      <c r="BQ232" s="14">
        <v>0</v>
      </c>
      <c r="BR232" s="14">
        <v>1.72716958387974E-2</v>
      </c>
      <c r="BS232" s="14">
        <v>0</v>
      </c>
      <c r="BT232" s="14">
        <v>1.11662140612878E-2</v>
      </c>
      <c r="BU232" s="14"/>
      <c r="BV232" s="14">
        <v>8.5348604854833202E-3</v>
      </c>
      <c r="BW232" s="14">
        <v>3.6620105471183101E-3</v>
      </c>
      <c r="BX232" s="14"/>
      <c r="BY232" s="14">
        <v>9.4413183969097904E-3</v>
      </c>
      <c r="BZ232" s="14"/>
      <c r="CA232" s="14">
        <v>0</v>
      </c>
      <c r="CB232" s="14">
        <v>3.4041764286164601E-3</v>
      </c>
      <c r="CC232" s="14">
        <v>3.1294382122808201E-3</v>
      </c>
      <c r="CD232" s="14">
        <v>3.4088913411925201E-2</v>
      </c>
      <c r="CE232" s="14">
        <v>0</v>
      </c>
    </row>
    <row r="233" spans="2:83" x14ac:dyDescent="0.3">
      <c r="B233" t="s">
        <v>184</v>
      </c>
      <c r="C233" s="14">
        <v>4.4434171373795303E-3</v>
      </c>
      <c r="D233" s="14">
        <v>5.2332610120780004E-3</v>
      </c>
      <c r="E233" s="14">
        <v>3.68089280267983E-3</v>
      </c>
      <c r="F233" s="14"/>
      <c r="G233" s="14">
        <v>7.6844061010207902E-3</v>
      </c>
      <c r="H233" s="14">
        <v>1.35336193819291E-2</v>
      </c>
      <c r="I233" s="14">
        <v>3.3603258718824902E-3</v>
      </c>
      <c r="J233" s="14">
        <v>2.9183810333344401E-3</v>
      </c>
      <c r="K233" s="14">
        <v>0</v>
      </c>
      <c r="L233" s="14">
        <v>0</v>
      </c>
      <c r="M233" s="14"/>
      <c r="N233" s="14">
        <v>6.8861188467509099E-3</v>
      </c>
      <c r="O233" s="14">
        <v>2.2075758939258598E-3</v>
      </c>
      <c r="P233" s="14">
        <v>2.2710410587655399E-3</v>
      </c>
      <c r="Q233" s="14">
        <v>6.1377165764691603E-3</v>
      </c>
      <c r="R233" s="14"/>
      <c r="S233" s="14">
        <v>9.3503536018420298E-3</v>
      </c>
      <c r="T233" s="14">
        <v>0</v>
      </c>
      <c r="U233" s="14">
        <v>1.3724057216355201E-2</v>
      </c>
      <c r="V233" s="14">
        <v>5.5150414464827597E-3</v>
      </c>
      <c r="W233" s="14">
        <v>0</v>
      </c>
      <c r="X233" s="14">
        <v>6.4169448288490102E-3</v>
      </c>
      <c r="Y233" s="14">
        <v>0</v>
      </c>
      <c r="Z233" s="14">
        <v>1.15528983330642E-2</v>
      </c>
      <c r="AA233" s="14">
        <v>4.5618021887435297E-3</v>
      </c>
      <c r="AB233" s="14">
        <v>0</v>
      </c>
      <c r="AC233" s="14">
        <v>0</v>
      </c>
      <c r="AD233" s="14">
        <v>0</v>
      </c>
      <c r="AE233" s="14"/>
      <c r="AF233" s="14">
        <v>1.51028138133759E-3</v>
      </c>
      <c r="AG233" s="14">
        <v>9.0292499579591699E-3</v>
      </c>
      <c r="AH233" s="14">
        <v>0</v>
      </c>
      <c r="AI233" s="14">
        <v>0</v>
      </c>
      <c r="AJ233" s="14">
        <v>3.5979939183286001E-3</v>
      </c>
      <c r="AK233" s="14"/>
      <c r="AL233" s="14">
        <v>4.9236386092656199E-3</v>
      </c>
      <c r="AM233" s="14">
        <v>6.7134908774505097E-3</v>
      </c>
      <c r="AN233" s="14">
        <v>0</v>
      </c>
      <c r="AO233" s="14">
        <v>4.2849137785181297E-3</v>
      </c>
      <c r="AP233" s="14">
        <v>0</v>
      </c>
      <c r="AQ233" s="14"/>
      <c r="AR233" s="14">
        <v>1.0700241438817801E-2</v>
      </c>
      <c r="AS233" s="14">
        <v>2.6831639024281801E-3</v>
      </c>
      <c r="AT233" s="14">
        <v>3.3544678127188799E-3</v>
      </c>
      <c r="AU233" s="14">
        <v>2.4436182092220701E-3</v>
      </c>
      <c r="AV233" s="14">
        <v>7.2908917071852902E-3</v>
      </c>
      <c r="AW233" s="14">
        <v>0</v>
      </c>
      <c r="AX233" s="14"/>
      <c r="AY233" s="14">
        <v>0</v>
      </c>
      <c r="AZ233" s="14">
        <v>6.8678470677468904E-3</v>
      </c>
      <c r="BA233" s="14">
        <v>4.1074866461079298E-3</v>
      </c>
      <c r="BB233" s="14">
        <v>9.0366868289941307E-3</v>
      </c>
      <c r="BC233" s="14">
        <v>2.5131200351755E-2</v>
      </c>
      <c r="BD233" s="14"/>
      <c r="BE233" s="14">
        <v>0</v>
      </c>
      <c r="BF233" s="14">
        <v>3.63897697928766E-2</v>
      </c>
      <c r="BG233" s="14">
        <v>6.8242648353844604E-3</v>
      </c>
      <c r="BH233" s="14">
        <v>0</v>
      </c>
      <c r="BI233" s="14">
        <v>5.2629978273599403E-3</v>
      </c>
      <c r="BJ233" s="14">
        <v>0</v>
      </c>
      <c r="BK233" s="14">
        <v>0</v>
      </c>
      <c r="BL233" s="14">
        <v>6.0616550415014004E-3</v>
      </c>
      <c r="BM233" s="14">
        <v>0</v>
      </c>
      <c r="BN233" s="14">
        <v>0</v>
      </c>
      <c r="BO233" s="14">
        <v>6.9583041365583204E-3</v>
      </c>
      <c r="BP233" s="14">
        <v>0</v>
      </c>
      <c r="BQ233" s="14">
        <v>0</v>
      </c>
      <c r="BR233" s="14">
        <v>0</v>
      </c>
      <c r="BS233" s="14">
        <v>3.2406385808557599E-2</v>
      </c>
      <c r="BT233" s="14">
        <v>8.7495439743515806E-3</v>
      </c>
      <c r="BU233" s="14"/>
      <c r="BV233" s="14">
        <v>9.6812159464566006E-3</v>
      </c>
      <c r="BW233" s="14">
        <v>2.3057068605952598E-3</v>
      </c>
      <c r="BX233" s="14"/>
      <c r="BY233" s="14">
        <v>1.0587023607385801E-2</v>
      </c>
      <c r="BZ233" s="14"/>
      <c r="CA233" s="14">
        <v>1.5175124818464501E-3</v>
      </c>
      <c r="CB233" s="14">
        <v>2.9240154649113302E-3</v>
      </c>
      <c r="CC233" s="14">
        <v>1.3815202898356999E-3</v>
      </c>
      <c r="CD233" s="14">
        <v>1.9707262187072101E-2</v>
      </c>
      <c r="CE233" s="14">
        <v>6.2682151948700401E-2</v>
      </c>
    </row>
    <row r="234" spans="2:83" x14ac:dyDescent="0.3">
      <c r="B234" t="s">
        <v>53</v>
      </c>
      <c r="C234" s="14">
        <v>0.12614060388510201</v>
      </c>
      <c r="D234" s="14">
        <v>5.8305873250897401E-2</v>
      </c>
      <c r="E234" s="14">
        <v>0.19159555570555001</v>
      </c>
      <c r="F234" s="14"/>
      <c r="G234" s="14">
        <v>0.11646792711404</v>
      </c>
      <c r="H234" s="14">
        <v>9.6859458097059398E-2</v>
      </c>
      <c r="I234" s="14">
        <v>0.13639478810724401</v>
      </c>
      <c r="J234" s="14">
        <v>0.12067936820182799</v>
      </c>
      <c r="K234" s="14">
        <v>0.142496870156301</v>
      </c>
      <c r="L234" s="14">
        <v>0.14151928818277501</v>
      </c>
      <c r="M234" s="14"/>
      <c r="N234" s="14">
        <v>7.6407469333570094E-2</v>
      </c>
      <c r="O234" s="14">
        <v>0.122131803036579</v>
      </c>
      <c r="P234" s="14">
        <v>0.122444845949383</v>
      </c>
      <c r="Q234" s="14">
        <v>0.18792378244793001</v>
      </c>
      <c r="R234" s="14"/>
      <c r="S234" s="14">
        <v>0.117719165517238</v>
      </c>
      <c r="T234" s="14">
        <v>0.123974307391331</v>
      </c>
      <c r="U234" s="14">
        <v>0.112123139317318</v>
      </c>
      <c r="V234" s="14">
        <v>0.127824248539708</v>
      </c>
      <c r="W234" s="14">
        <v>0.170272197761489</v>
      </c>
      <c r="X234" s="14">
        <v>0.15981613164612399</v>
      </c>
      <c r="Y234" s="14">
        <v>0.12601501511544</v>
      </c>
      <c r="Z234" s="14">
        <v>0.100800480089416</v>
      </c>
      <c r="AA234" s="14">
        <v>0.119785728865748</v>
      </c>
      <c r="AB234" s="14">
        <v>9.8178885748067393E-2</v>
      </c>
      <c r="AC234" s="14">
        <v>0.15579958433032201</v>
      </c>
      <c r="AD234" s="14">
        <v>9.5468536561833905E-2</v>
      </c>
      <c r="AE234" s="14"/>
      <c r="AF234" s="14">
        <v>7.3369751914826795E-2</v>
      </c>
      <c r="AG234" s="14">
        <v>0.10043781907419</v>
      </c>
      <c r="AH234" s="14">
        <v>0.123174602497148</v>
      </c>
      <c r="AI234" s="14">
        <v>0.164934400531874</v>
      </c>
      <c r="AJ234" s="14">
        <v>0.24624518639692</v>
      </c>
      <c r="AK234" s="14"/>
      <c r="AL234" s="14">
        <v>8.6994097413252799E-2</v>
      </c>
      <c r="AM234" s="14">
        <v>9.2965445685234294E-2</v>
      </c>
      <c r="AN234" s="14">
        <v>0.115515676708145</v>
      </c>
      <c r="AO234" s="14">
        <v>0.103630112870775</v>
      </c>
      <c r="AP234" s="14">
        <v>0.17520801797556701</v>
      </c>
      <c r="AQ234" s="14"/>
      <c r="AR234" s="14">
        <v>7.2246634678975602E-2</v>
      </c>
      <c r="AS234" s="14">
        <v>6.8187524066725E-2</v>
      </c>
      <c r="AT234" s="14">
        <v>9.9934260885674198E-2</v>
      </c>
      <c r="AU234" s="14">
        <v>9.03742105761451E-2</v>
      </c>
      <c r="AV234" s="14">
        <v>0.16714906116057299</v>
      </c>
      <c r="AW234" s="14">
        <v>0.26393954074070503</v>
      </c>
      <c r="AX234" s="14"/>
      <c r="AY234" s="14">
        <v>0.16294047360184599</v>
      </c>
      <c r="AZ234" s="14">
        <v>0.12918590075697001</v>
      </c>
      <c r="BA234" s="14">
        <v>0.115078552657756</v>
      </c>
      <c r="BB234" s="14">
        <v>7.57632685032162E-2</v>
      </c>
      <c r="BC234" s="14">
        <v>2.7191563684277699E-2</v>
      </c>
      <c r="BD234" s="14"/>
      <c r="BE234" s="14">
        <v>0.12998943344361399</v>
      </c>
      <c r="BF234" s="14">
        <v>0.23454733473621101</v>
      </c>
      <c r="BG234" s="14">
        <v>0.165701131858283</v>
      </c>
      <c r="BH234" s="14">
        <v>0.170706101665862</v>
      </c>
      <c r="BI234" s="14">
        <v>0.11102549854410899</v>
      </c>
      <c r="BJ234" s="14">
        <v>0.12388287965948599</v>
      </c>
      <c r="BK234" s="14">
        <v>0.15350936843697199</v>
      </c>
      <c r="BL234" s="14">
        <v>9.4586333932880406E-2</v>
      </c>
      <c r="BM234" s="14">
        <v>8.3642626726798106E-2</v>
      </c>
      <c r="BN234" s="14">
        <v>0.14881562909966001</v>
      </c>
      <c r="BO234" s="14">
        <v>0.107520912495045</v>
      </c>
      <c r="BP234" s="14">
        <v>0.12803768201673199</v>
      </c>
      <c r="BQ234" s="14">
        <v>8.9799743689677303E-2</v>
      </c>
      <c r="BR234" s="14">
        <v>6.9510722022419605E-2</v>
      </c>
      <c r="BS234" s="14">
        <v>0.10080326085329</v>
      </c>
      <c r="BT234" s="14">
        <v>4.9238905047929001E-2</v>
      </c>
      <c r="BU234" s="14"/>
      <c r="BV234" s="14">
        <v>7.3921166908624394E-2</v>
      </c>
      <c r="BW234" s="14">
        <v>0.12125077052234599</v>
      </c>
      <c r="BX234" s="14"/>
      <c r="BY234" s="14">
        <v>8.6410460709682196E-2</v>
      </c>
      <c r="BZ234" s="14"/>
      <c r="CA234" s="14">
        <v>0.176178923186838</v>
      </c>
      <c r="CB234" s="14">
        <v>0.111349086495674</v>
      </c>
      <c r="CC234" s="14">
        <v>8.71626086245888E-2</v>
      </c>
      <c r="CD234" s="14">
        <v>9.2392103361318895E-2</v>
      </c>
      <c r="CE234" s="14">
        <v>1.5296241922120399E-2</v>
      </c>
    </row>
    <row r="235" spans="2:83" x14ac:dyDescent="0.3">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row>
    <row r="236" spans="2:83" x14ac:dyDescent="0.3">
      <c r="B236" s="6" t="s">
        <v>186</v>
      </c>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row>
    <row r="237" spans="2:83" x14ac:dyDescent="0.3">
      <c r="B237" s="24" t="s">
        <v>114</v>
      </c>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row>
    <row r="238" spans="2:83" x14ac:dyDescent="0.3">
      <c r="B238" t="s">
        <v>166</v>
      </c>
      <c r="C238" s="14">
        <v>0.56541187347719901</v>
      </c>
      <c r="D238" s="14">
        <v>0.624934501513848</v>
      </c>
      <c r="E238" s="14">
        <v>0.50840011727265499</v>
      </c>
      <c r="F238" s="14"/>
      <c r="G238" s="14">
        <v>0.50593554684827502</v>
      </c>
      <c r="H238" s="14">
        <v>0.55964085949689601</v>
      </c>
      <c r="I238" s="14">
        <v>0.53045956716675202</v>
      </c>
      <c r="J238" s="14">
        <v>0.61057032173857395</v>
      </c>
      <c r="K238" s="14">
        <v>0.56156658460034903</v>
      </c>
      <c r="L238" s="14">
        <v>0.60366817534504202</v>
      </c>
      <c r="M238" s="14"/>
      <c r="N238" s="14">
        <v>0.59766649938305305</v>
      </c>
      <c r="O238" s="14">
        <v>0.56498370045127499</v>
      </c>
      <c r="P238" s="14">
        <v>0.55634258070301301</v>
      </c>
      <c r="Q238" s="14">
        <v>0.53539236981535299</v>
      </c>
      <c r="R238" s="14"/>
      <c r="S238" s="14">
        <v>0.57055745459951202</v>
      </c>
      <c r="T238" s="14">
        <v>0.56120686804638598</v>
      </c>
      <c r="U238" s="14">
        <v>0.58260188468362195</v>
      </c>
      <c r="V238" s="14">
        <v>0.57004275564808105</v>
      </c>
      <c r="W238" s="14">
        <v>0.553725873706856</v>
      </c>
      <c r="X238" s="14">
        <v>0.49606950457288002</v>
      </c>
      <c r="Y238" s="14">
        <v>0.61946733975087998</v>
      </c>
      <c r="Z238" s="14">
        <v>0.66518857351257699</v>
      </c>
      <c r="AA238" s="14">
        <v>0.56942812086087902</v>
      </c>
      <c r="AB238" s="14">
        <v>0.53618584476798503</v>
      </c>
      <c r="AC238" s="14">
        <v>0.55878682123290901</v>
      </c>
      <c r="AD238" s="14">
        <v>0.54275373262975901</v>
      </c>
      <c r="AE238" s="14"/>
      <c r="AF238" s="14">
        <v>0.66715547908839901</v>
      </c>
      <c r="AG238" s="14">
        <v>0.55059523108506403</v>
      </c>
      <c r="AH238" s="14">
        <v>0.480674158234842</v>
      </c>
      <c r="AI238" s="14">
        <v>0.61261011709454405</v>
      </c>
      <c r="AJ238" s="14">
        <v>0.45997051100582398</v>
      </c>
      <c r="AK238" s="14"/>
      <c r="AL238" s="14">
        <v>0.65551730740284897</v>
      </c>
      <c r="AM238" s="14">
        <v>0.56576643237905599</v>
      </c>
      <c r="AN238" s="14">
        <v>0.478747334944086</v>
      </c>
      <c r="AO238" s="14">
        <v>0.713395794914919</v>
      </c>
      <c r="AP238" s="14">
        <v>0.438785438603639</v>
      </c>
      <c r="AQ238" s="14"/>
      <c r="AR238" s="14">
        <v>0.55564269868734495</v>
      </c>
      <c r="AS238" s="14">
        <v>0.64493925849001799</v>
      </c>
      <c r="AT238" s="14">
        <v>0.50150322298999295</v>
      </c>
      <c r="AU238" s="14">
        <v>0.72431230205061503</v>
      </c>
      <c r="AV238" s="14">
        <v>0.38063828867508198</v>
      </c>
      <c r="AW238" s="14">
        <v>0.48648463233925698</v>
      </c>
      <c r="AX238" s="14"/>
      <c r="AY238" s="14">
        <v>0.61613512478196697</v>
      </c>
      <c r="AZ238" s="14">
        <v>0.53179590313820202</v>
      </c>
      <c r="BA238" s="14">
        <v>0.55906208354224796</v>
      </c>
      <c r="BB238" s="14">
        <v>0.55870313969911101</v>
      </c>
      <c r="BC238" s="14">
        <v>0.53201072786834602</v>
      </c>
      <c r="BD238" s="14"/>
      <c r="BE238" s="14">
        <v>0.51461173837144103</v>
      </c>
      <c r="BF238" s="14">
        <v>0.51026180996639903</v>
      </c>
      <c r="BG238" s="14">
        <v>0.50912518178564203</v>
      </c>
      <c r="BH238" s="14">
        <v>0.56249773128409697</v>
      </c>
      <c r="BI238" s="14">
        <v>0.62346318147180102</v>
      </c>
      <c r="BJ238" s="14">
        <v>0.54178717847056901</v>
      </c>
      <c r="BK238" s="14">
        <v>0.49378768273931101</v>
      </c>
      <c r="BL238" s="14">
        <v>0.50315457875983305</v>
      </c>
      <c r="BM238" s="14">
        <v>0.56504931617952203</v>
      </c>
      <c r="BN238" s="14">
        <v>0.59658749418381496</v>
      </c>
      <c r="BO238" s="14">
        <v>0.636193488816713</v>
      </c>
      <c r="BP238" s="14">
        <v>0.58804432324638101</v>
      </c>
      <c r="BQ238" s="14">
        <v>0.65443537927597095</v>
      </c>
      <c r="BR238" s="14">
        <v>0.63754031100172703</v>
      </c>
      <c r="BS238" s="14">
        <v>0.64889620866044295</v>
      </c>
      <c r="BT238" s="14">
        <v>0.61887225653051303</v>
      </c>
      <c r="BU238" s="14"/>
      <c r="BV238" s="14">
        <v>0.55984016934563396</v>
      </c>
      <c r="BW238" s="14">
        <v>0.574568355357436</v>
      </c>
      <c r="BX238" s="14"/>
      <c r="BY238" s="14">
        <v>0.63840591308276395</v>
      </c>
      <c r="BZ238" s="14"/>
      <c r="CA238" s="14">
        <v>0.56462397088048999</v>
      </c>
      <c r="CB238" s="14">
        <v>0.52889708117965095</v>
      </c>
      <c r="CC238" s="14">
        <v>0.60022322232474901</v>
      </c>
      <c r="CD238" s="14">
        <v>0.56072377617963798</v>
      </c>
      <c r="CE238" s="14">
        <v>0.60164265112351401</v>
      </c>
    </row>
    <row r="239" spans="2:83" x14ac:dyDescent="0.3">
      <c r="B239" t="s">
        <v>172</v>
      </c>
      <c r="C239" s="14">
        <v>0.32825637111564299</v>
      </c>
      <c r="D239" s="14">
        <v>0.34051140947726699</v>
      </c>
      <c r="E239" s="14">
        <v>0.31600196736442798</v>
      </c>
      <c r="F239" s="14"/>
      <c r="G239" s="14">
        <v>0.426039839849636</v>
      </c>
      <c r="H239" s="14">
        <v>0.39329501694246</v>
      </c>
      <c r="I239" s="14">
        <v>0.31209350431680899</v>
      </c>
      <c r="J239" s="14">
        <v>0.31588622735237498</v>
      </c>
      <c r="K239" s="14">
        <v>0.298968385129537</v>
      </c>
      <c r="L239" s="14">
        <v>0.25343711794525298</v>
      </c>
      <c r="M239" s="14"/>
      <c r="N239" s="14">
        <v>0.404431699343274</v>
      </c>
      <c r="O239" s="14">
        <v>0.31797518714737799</v>
      </c>
      <c r="P239" s="14">
        <v>0.30571709697402499</v>
      </c>
      <c r="Q239" s="14">
        <v>0.26777919452149901</v>
      </c>
      <c r="R239" s="14"/>
      <c r="S239" s="14">
        <v>0.38791101383071103</v>
      </c>
      <c r="T239" s="14">
        <v>0.31057043551026797</v>
      </c>
      <c r="U239" s="14">
        <v>0.37873642627339499</v>
      </c>
      <c r="V239" s="14">
        <v>0.29297840185146001</v>
      </c>
      <c r="W239" s="14">
        <v>0.27521272741821801</v>
      </c>
      <c r="X239" s="14">
        <v>0.29556536680641199</v>
      </c>
      <c r="Y239" s="14">
        <v>0.370280467385176</v>
      </c>
      <c r="Z239" s="14">
        <v>0.37280891277890998</v>
      </c>
      <c r="AA239" s="14">
        <v>0.32331110516075601</v>
      </c>
      <c r="AB239" s="14">
        <v>0.27792790532327899</v>
      </c>
      <c r="AC239" s="14">
        <v>0.311114142873607</v>
      </c>
      <c r="AD239" s="14">
        <v>0.34641217684070202</v>
      </c>
      <c r="AE239" s="14"/>
      <c r="AF239" s="14">
        <v>0.316041556455601</v>
      </c>
      <c r="AG239" s="14">
        <v>0.36450143294311399</v>
      </c>
      <c r="AH239" s="14">
        <v>0.24933270927760201</v>
      </c>
      <c r="AI239" s="14">
        <v>0.32980964972738402</v>
      </c>
      <c r="AJ239" s="14">
        <v>0.28192151228238599</v>
      </c>
      <c r="AK239" s="14"/>
      <c r="AL239" s="14">
        <v>0.29856054564763002</v>
      </c>
      <c r="AM239" s="14">
        <v>0.37206373602198001</v>
      </c>
      <c r="AN239" s="14">
        <v>0.31634693441806799</v>
      </c>
      <c r="AO239" s="14">
        <v>0.28353312400645397</v>
      </c>
      <c r="AP239" s="14">
        <v>0.32600986380816599</v>
      </c>
      <c r="AQ239" s="14"/>
      <c r="AR239" s="14">
        <v>0.391734486079306</v>
      </c>
      <c r="AS239" s="14">
        <v>0.299784522248286</v>
      </c>
      <c r="AT239" s="14">
        <v>0.30359778893202199</v>
      </c>
      <c r="AU239" s="14">
        <v>0.305126694480442</v>
      </c>
      <c r="AV239" s="14">
        <v>0.35514325839754102</v>
      </c>
      <c r="AW239" s="14">
        <v>0.30694091229269499</v>
      </c>
      <c r="AX239" s="14"/>
      <c r="AY239" s="14">
        <v>0.26291505624038097</v>
      </c>
      <c r="AZ239" s="14">
        <v>0.30522817690050302</v>
      </c>
      <c r="BA239" s="14">
        <v>0.39020979687724999</v>
      </c>
      <c r="BB239" s="14">
        <v>0.34588960977691602</v>
      </c>
      <c r="BC239" s="14">
        <v>0.38112553005444899</v>
      </c>
      <c r="BD239" s="14"/>
      <c r="BE239" s="14">
        <v>0.56630912964339497</v>
      </c>
      <c r="BF239" s="14">
        <v>0.27782459503405299</v>
      </c>
      <c r="BG239" s="14">
        <v>0.30511301124685097</v>
      </c>
      <c r="BH239" s="14">
        <v>0.23444161697897201</v>
      </c>
      <c r="BI239" s="14">
        <v>0.32078062517384898</v>
      </c>
      <c r="BJ239" s="14">
        <v>0.31906689381273901</v>
      </c>
      <c r="BK239" s="14">
        <v>0.26124795024797698</v>
      </c>
      <c r="BL239" s="14">
        <v>0.28615476945221402</v>
      </c>
      <c r="BM239" s="14">
        <v>0.31993486151390299</v>
      </c>
      <c r="BN239" s="14">
        <v>0.39578287608586898</v>
      </c>
      <c r="BO239" s="14">
        <v>0.38925786052921701</v>
      </c>
      <c r="BP239" s="14">
        <v>0.43936924904358998</v>
      </c>
      <c r="BQ239" s="14">
        <v>0.33886324927137501</v>
      </c>
      <c r="BR239" s="14">
        <v>0.385752099065373</v>
      </c>
      <c r="BS239" s="14">
        <v>0.25532328263265802</v>
      </c>
      <c r="BT239" s="14">
        <v>0.45577069639337398</v>
      </c>
      <c r="BU239" s="14"/>
      <c r="BV239" s="14">
        <v>0.39087726245688997</v>
      </c>
      <c r="BW239" s="14">
        <v>0.34412113379560499</v>
      </c>
      <c r="BX239" s="14"/>
      <c r="BY239" s="14">
        <v>0.357107629655253</v>
      </c>
      <c r="BZ239" s="14"/>
      <c r="CA239" s="14">
        <v>0.31174058279178601</v>
      </c>
      <c r="CB239" s="14">
        <v>0.30571378442904201</v>
      </c>
      <c r="CC239" s="14">
        <v>0.35520089731396598</v>
      </c>
      <c r="CD239" s="14">
        <v>0.34830870862412899</v>
      </c>
      <c r="CE239" s="14">
        <v>0.32960938122209099</v>
      </c>
    </row>
    <row r="240" spans="2:83" x14ac:dyDescent="0.3">
      <c r="B240" t="s">
        <v>167</v>
      </c>
      <c r="C240" s="14">
        <v>0.26785045168577798</v>
      </c>
      <c r="D240" s="14">
        <v>0.27948943087257899</v>
      </c>
      <c r="E240" s="14">
        <v>0.25607915091949102</v>
      </c>
      <c r="F240" s="14"/>
      <c r="G240" s="14">
        <v>0.214283899237942</v>
      </c>
      <c r="H240" s="14">
        <v>0.24799716588585599</v>
      </c>
      <c r="I240" s="14">
        <v>0.29145148626970502</v>
      </c>
      <c r="J240" s="14">
        <v>0.27302213143057102</v>
      </c>
      <c r="K240" s="14">
        <v>0.321909297575241</v>
      </c>
      <c r="L240" s="14">
        <v>0.25974207259983201</v>
      </c>
      <c r="M240" s="14"/>
      <c r="N240" s="14">
        <v>0.284181729519632</v>
      </c>
      <c r="O240" s="14">
        <v>0.29588115329741499</v>
      </c>
      <c r="P240" s="14">
        <v>0.25564061646025799</v>
      </c>
      <c r="Q240" s="14">
        <v>0.23350159344624799</v>
      </c>
      <c r="R240" s="14"/>
      <c r="S240" s="14">
        <v>0.25675891150249103</v>
      </c>
      <c r="T240" s="14">
        <v>0.27163180330666797</v>
      </c>
      <c r="U240" s="14">
        <v>0.278687904228892</v>
      </c>
      <c r="V240" s="14">
        <v>0.29136537990421602</v>
      </c>
      <c r="W240" s="14">
        <v>0.19408163702390099</v>
      </c>
      <c r="X240" s="14">
        <v>0.27509012765297902</v>
      </c>
      <c r="Y240" s="14">
        <v>0.23473974767245001</v>
      </c>
      <c r="Z240" s="14">
        <v>0.18747940336504801</v>
      </c>
      <c r="AA240" s="14">
        <v>0.28949683354289302</v>
      </c>
      <c r="AB240" s="14">
        <v>0.31567694733433499</v>
      </c>
      <c r="AC240" s="14">
        <v>0.31086403531387302</v>
      </c>
      <c r="AD240" s="14">
        <v>0.25458724066695798</v>
      </c>
      <c r="AE240" s="14"/>
      <c r="AF240" s="14">
        <v>0.24396126892716599</v>
      </c>
      <c r="AG240" s="14">
        <v>0.31292527387905</v>
      </c>
      <c r="AH240" s="14">
        <v>0.36809139054873302</v>
      </c>
      <c r="AI240" s="14">
        <v>0.284298626676315</v>
      </c>
      <c r="AJ240" s="14">
        <v>0.172087232724495</v>
      </c>
      <c r="AK240" s="14"/>
      <c r="AL240" s="14">
        <v>0.27018383301787502</v>
      </c>
      <c r="AM240" s="14">
        <v>0.29664614324215399</v>
      </c>
      <c r="AN240" s="14">
        <v>0.339952305762102</v>
      </c>
      <c r="AO240" s="14">
        <v>0.157171140568484</v>
      </c>
      <c r="AP240" s="14">
        <v>0.33400838402752497</v>
      </c>
      <c r="AQ240" s="14"/>
      <c r="AR240" s="14">
        <v>0.32627094518854699</v>
      </c>
      <c r="AS240" s="14">
        <v>0.31626958618725098</v>
      </c>
      <c r="AT240" s="14">
        <v>0.33988273666788299</v>
      </c>
      <c r="AU240" s="14">
        <v>0.17454021069436801</v>
      </c>
      <c r="AV240" s="14">
        <v>0.301914971557597</v>
      </c>
      <c r="AW240" s="14">
        <v>0.182603358425454</v>
      </c>
      <c r="AX240" s="14"/>
      <c r="AY240" s="14">
        <v>0.25208676661721102</v>
      </c>
      <c r="AZ240" s="14">
        <v>0.28588972785012401</v>
      </c>
      <c r="BA240" s="14">
        <v>0.25218966025962403</v>
      </c>
      <c r="BB240" s="14">
        <v>0.29016886289371802</v>
      </c>
      <c r="BC240" s="14">
        <v>0.37658900878462498</v>
      </c>
      <c r="BD240" s="14"/>
      <c r="BE240" s="14">
        <v>0.19873369219919401</v>
      </c>
      <c r="BF240" s="14">
        <v>0.161340952007168</v>
      </c>
      <c r="BG240" s="14">
        <v>0.22322696595008701</v>
      </c>
      <c r="BH240" s="14">
        <v>0.26391512558855301</v>
      </c>
      <c r="BI240" s="14">
        <v>0.24790595623763001</v>
      </c>
      <c r="BJ240" s="14">
        <v>0.25835636362774</v>
      </c>
      <c r="BK240" s="14">
        <v>0.24318838529665299</v>
      </c>
      <c r="BL240" s="14">
        <v>0.37451675134067303</v>
      </c>
      <c r="BM240" s="14">
        <v>0.30980783049538402</v>
      </c>
      <c r="BN240" s="14">
        <v>0.21381879693286901</v>
      </c>
      <c r="BO240" s="14">
        <v>0.31045798639251998</v>
      </c>
      <c r="BP240" s="14">
        <v>0.26379247430185399</v>
      </c>
      <c r="BQ240" s="14">
        <v>0.25632548657490101</v>
      </c>
      <c r="BR240" s="14">
        <v>0.33174930533041902</v>
      </c>
      <c r="BS240" s="14">
        <v>0.28020413883672901</v>
      </c>
      <c r="BT240" s="14">
        <v>0.31381949170680901</v>
      </c>
      <c r="BU240" s="14"/>
      <c r="BV240" s="14">
        <v>0.32174086316989697</v>
      </c>
      <c r="BW240" s="14">
        <v>0.25937446111763501</v>
      </c>
      <c r="BX240" s="14"/>
      <c r="BY240" s="14">
        <v>0.25200619238753602</v>
      </c>
      <c r="BZ240" s="14"/>
      <c r="CA240" s="14">
        <v>0.26721926469954299</v>
      </c>
      <c r="CB240" s="14">
        <v>0.27200329783169003</v>
      </c>
      <c r="CC240" s="14">
        <v>0.27963142627537901</v>
      </c>
      <c r="CD240" s="14">
        <v>0.26415131402842801</v>
      </c>
      <c r="CE240" s="14">
        <v>0.269423718723039</v>
      </c>
    </row>
    <row r="241" spans="2:83" x14ac:dyDescent="0.3">
      <c r="B241" t="s">
        <v>168</v>
      </c>
      <c r="C241" s="14">
        <v>0.26449284164999998</v>
      </c>
      <c r="D241" s="14">
        <v>0.33870591995529697</v>
      </c>
      <c r="E241" s="14">
        <v>0.192546670486344</v>
      </c>
      <c r="F241" s="14"/>
      <c r="G241" s="14">
        <v>0.21106168702734801</v>
      </c>
      <c r="H241" s="14">
        <v>0.242552311438158</v>
      </c>
      <c r="I241" s="14">
        <v>0.23026943968878799</v>
      </c>
      <c r="J241" s="14">
        <v>0.31449937512145698</v>
      </c>
      <c r="K241" s="14">
        <v>0.35171106614796399</v>
      </c>
      <c r="L241" s="14">
        <v>0.24608604748994201</v>
      </c>
      <c r="M241" s="14"/>
      <c r="N241" s="14">
        <v>0.27766317215780301</v>
      </c>
      <c r="O241" s="14">
        <v>0.28223908962540201</v>
      </c>
      <c r="P241" s="14">
        <v>0.27179898925553803</v>
      </c>
      <c r="Q241" s="14">
        <v>0.22534463063235</v>
      </c>
      <c r="R241" s="14"/>
      <c r="S241" s="14">
        <v>0.24405564475742</v>
      </c>
      <c r="T241" s="14">
        <v>0.25635351732619599</v>
      </c>
      <c r="U241" s="14">
        <v>0.29822956556388802</v>
      </c>
      <c r="V241" s="14">
        <v>0.238893636121015</v>
      </c>
      <c r="W241" s="14">
        <v>0.27593141792181802</v>
      </c>
      <c r="X241" s="14">
        <v>0.227244324478551</v>
      </c>
      <c r="Y241" s="14">
        <v>0.30416255268646603</v>
      </c>
      <c r="Z241" s="14">
        <v>0.28937038786375702</v>
      </c>
      <c r="AA241" s="14">
        <v>0.228917238802826</v>
      </c>
      <c r="AB241" s="14">
        <v>0.29923107541559701</v>
      </c>
      <c r="AC241" s="14">
        <v>0.27655408222603001</v>
      </c>
      <c r="AD241" s="14">
        <v>0.33451437199860401</v>
      </c>
      <c r="AE241" s="14"/>
      <c r="AF241" s="14">
        <v>0.27674278021778898</v>
      </c>
      <c r="AG241" s="14">
        <v>0.26262362807294498</v>
      </c>
      <c r="AH241" s="14">
        <v>0.35933104505385199</v>
      </c>
      <c r="AI241" s="14">
        <v>0.203539191430227</v>
      </c>
      <c r="AJ241" s="14">
        <v>0.19897926816488701</v>
      </c>
      <c r="AK241" s="14"/>
      <c r="AL241" s="14">
        <v>0.26124463849621699</v>
      </c>
      <c r="AM241" s="14">
        <v>0.28283394943114598</v>
      </c>
      <c r="AN241" s="14">
        <v>0.35278965363113401</v>
      </c>
      <c r="AO241" s="14">
        <v>0.203873272814175</v>
      </c>
      <c r="AP241" s="14">
        <v>0.25902004317448402</v>
      </c>
      <c r="AQ241" s="14"/>
      <c r="AR241" s="14">
        <v>0.30546004529759802</v>
      </c>
      <c r="AS241" s="14">
        <v>0.30271061076334699</v>
      </c>
      <c r="AT241" s="14">
        <v>0.30566136308222502</v>
      </c>
      <c r="AU241" s="14">
        <v>0.21776766163722699</v>
      </c>
      <c r="AV241" s="14">
        <v>0.22308690953067101</v>
      </c>
      <c r="AW241" s="14">
        <v>0.21375038003164001</v>
      </c>
      <c r="AX241" s="14"/>
      <c r="AY241" s="14">
        <v>0.24204821668948401</v>
      </c>
      <c r="AZ241" s="14">
        <v>0.27374215307598898</v>
      </c>
      <c r="BA241" s="14">
        <v>0.26719892290717201</v>
      </c>
      <c r="BB241" s="14">
        <v>0.310596644696296</v>
      </c>
      <c r="BC241" s="14">
        <v>0.273379113474916</v>
      </c>
      <c r="BD241" s="14"/>
      <c r="BE241" s="14">
        <v>6.14348414962528E-2</v>
      </c>
      <c r="BF241" s="14">
        <v>0.22460989823935501</v>
      </c>
      <c r="BG241" s="14">
        <v>0.23704002632926</v>
      </c>
      <c r="BH241" s="14">
        <v>0.27206379030897299</v>
      </c>
      <c r="BI241" s="14">
        <v>0.21403798356301201</v>
      </c>
      <c r="BJ241" s="14">
        <v>0.25615543804024299</v>
      </c>
      <c r="BK241" s="14">
        <v>0.25548186842912901</v>
      </c>
      <c r="BL241" s="14">
        <v>0.30182474148658001</v>
      </c>
      <c r="BM241" s="14">
        <v>0.35021740589251898</v>
      </c>
      <c r="BN241" s="14">
        <v>0.202592437289979</v>
      </c>
      <c r="BO241" s="14">
        <v>0.28927503181161501</v>
      </c>
      <c r="BP241" s="14">
        <v>0.247666069262967</v>
      </c>
      <c r="BQ241" s="14">
        <v>0.32469723083199697</v>
      </c>
      <c r="BR241" s="14">
        <v>0.30614017531590398</v>
      </c>
      <c r="BS241" s="14">
        <v>0.38157258353597301</v>
      </c>
      <c r="BT241" s="14">
        <v>0.28353283037327098</v>
      </c>
      <c r="BU241" s="14"/>
      <c r="BV241" s="14">
        <v>0.29930508121997701</v>
      </c>
      <c r="BW241" s="14">
        <v>0.25837036545682601</v>
      </c>
      <c r="BX241" s="14"/>
      <c r="BY241" s="14">
        <v>0.23413286168167299</v>
      </c>
      <c r="BZ241" s="14"/>
      <c r="CA241" s="14">
        <v>0.241740774804791</v>
      </c>
      <c r="CB241" s="14">
        <v>0.31756191327359101</v>
      </c>
      <c r="CC241" s="14">
        <v>0.26120310219412002</v>
      </c>
      <c r="CD241" s="14">
        <v>0.260242999587041</v>
      </c>
      <c r="CE241" s="14">
        <v>0.30713864746259201</v>
      </c>
    </row>
    <row r="242" spans="2:83" x14ac:dyDescent="0.3">
      <c r="B242" t="s">
        <v>170</v>
      </c>
      <c r="C242" s="14">
        <v>0.17112940383647701</v>
      </c>
      <c r="D242" s="14">
        <v>0.18014924972612401</v>
      </c>
      <c r="E242" s="14">
        <v>0.162657593710336</v>
      </c>
      <c r="F242" s="14"/>
      <c r="G242" s="14">
        <v>0.10663737626877499</v>
      </c>
      <c r="H242" s="14">
        <v>0.125713899615471</v>
      </c>
      <c r="I242" s="14">
        <v>0.141743663792991</v>
      </c>
      <c r="J242" s="14">
        <v>0.146167701189513</v>
      </c>
      <c r="K242" s="14">
        <v>0.192269316028192</v>
      </c>
      <c r="L242" s="14">
        <v>0.280663840874534</v>
      </c>
      <c r="M242" s="14"/>
      <c r="N242" s="14">
        <v>0.16959194268223199</v>
      </c>
      <c r="O242" s="14">
        <v>0.148096504727003</v>
      </c>
      <c r="P242" s="14">
        <v>0.18466144987136901</v>
      </c>
      <c r="Q242" s="14">
        <v>0.184610022976819</v>
      </c>
      <c r="R242" s="14"/>
      <c r="S242" s="14">
        <v>0.14235772612335701</v>
      </c>
      <c r="T242" s="14">
        <v>0.15386219433028001</v>
      </c>
      <c r="U242" s="14">
        <v>0.17591953040161901</v>
      </c>
      <c r="V242" s="14">
        <v>0.19243252690875701</v>
      </c>
      <c r="W242" s="14">
        <v>0.14607475016591401</v>
      </c>
      <c r="X242" s="14">
        <v>0.170108836408422</v>
      </c>
      <c r="Y242" s="14">
        <v>0.18124431333365301</v>
      </c>
      <c r="Z242" s="14">
        <v>0.17245596443425401</v>
      </c>
      <c r="AA242" s="14">
        <v>0.143257809774605</v>
      </c>
      <c r="AB242" s="14">
        <v>0.23070607819206501</v>
      </c>
      <c r="AC242" s="14">
        <v>0.179268845907709</v>
      </c>
      <c r="AD242" s="14">
        <v>0.24553693716111599</v>
      </c>
      <c r="AE242" s="14"/>
      <c r="AF242" s="14">
        <v>0.202984064920914</v>
      </c>
      <c r="AG242" s="14">
        <v>0.14054642222739</v>
      </c>
      <c r="AH242" s="14">
        <v>0.19780403089815901</v>
      </c>
      <c r="AI242" s="14">
        <v>8.2042136774769597E-2</v>
      </c>
      <c r="AJ242" s="14">
        <v>0.119769866158541</v>
      </c>
      <c r="AK242" s="14"/>
      <c r="AL242" s="14">
        <v>0.17563874277772501</v>
      </c>
      <c r="AM242" s="14">
        <v>0.154447261967989</v>
      </c>
      <c r="AN242" s="14">
        <v>0.196866594544816</v>
      </c>
      <c r="AO242" s="14">
        <v>0.17436773496504401</v>
      </c>
      <c r="AP242" s="14">
        <v>0.254307564243342</v>
      </c>
      <c r="AQ242" s="14"/>
      <c r="AR242" s="14">
        <v>0.13120426553921299</v>
      </c>
      <c r="AS242" s="14">
        <v>0.14712608588519299</v>
      </c>
      <c r="AT242" s="14">
        <v>0.24151209373282001</v>
      </c>
      <c r="AU242" s="14">
        <v>0.19843199343910101</v>
      </c>
      <c r="AV242" s="14">
        <v>0.19783490694882999</v>
      </c>
      <c r="AW242" s="14">
        <v>0.13112645581905999</v>
      </c>
      <c r="AX242" s="14"/>
      <c r="AY242" s="14">
        <v>0.20718064379807499</v>
      </c>
      <c r="AZ242" s="14">
        <v>0.16571087162119899</v>
      </c>
      <c r="BA242" s="14">
        <v>0.136838336558714</v>
      </c>
      <c r="BB242" s="14">
        <v>0.16576546512328699</v>
      </c>
      <c r="BC242" s="14">
        <v>0.161773763165068</v>
      </c>
      <c r="BD242" s="14"/>
      <c r="BE242" s="14">
        <v>0</v>
      </c>
      <c r="BF242" s="14">
        <v>0.10109124455558099</v>
      </c>
      <c r="BG242" s="14">
        <v>0.21037965376130099</v>
      </c>
      <c r="BH242" s="14">
        <v>0.17746049781948001</v>
      </c>
      <c r="BI242" s="14">
        <v>0.18366586511563299</v>
      </c>
      <c r="BJ242" s="14">
        <v>0.18883894947554</v>
      </c>
      <c r="BK242" s="14">
        <v>0.16651133160510501</v>
      </c>
      <c r="BL242" s="14">
        <v>0.16184102044088</v>
      </c>
      <c r="BM242" s="14">
        <v>0.21301038905294201</v>
      </c>
      <c r="BN242" s="14">
        <v>0.16250419088836501</v>
      </c>
      <c r="BO242" s="14">
        <v>0.14260873331585899</v>
      </c>
      <c r="BP242" s="14">
        <v>0.17907071628014901</v>
      </c>
      <c r="BQ242" s="14">
        <v>0.22537594069025699</v>
      </c>
      <c r="BR242" s="14">
        <v>0.131289955152358</v>
      </c>
      <c r="BS242" s="14">
        <v>0.22404189883136799</v>
      </c>
      <c r="BT242" s="14">
        <v>0.14855418861226499</v>
      </c>
      <c r="BU242" s="14"/>
      <c r="BV242" s="14">
        <v>0.141414070798175</v>
      </c>
      <c r="BW242" s="14">
        <v>0.17380467897635199</v>
      </c>
      <c r="BX242" s="14"/>
      <c r="BY242" s="14">
        <v>0.142764663972964</v>
      </c>
      <c r="BZ242" s="14"/>
      <c r="CA242" s="14">
        <v>0.17726435796617901</v>
      </c>
      <c r="CB242" s="14">
        <v>0.16478386960274</v>
      </c>
      <c r="CC242" s="14">
        <v>0.177221473680099</v>
      </c>
      <c r="CD242" s="14">
        <v>0.14823066179744501</v>
      </c>
      <c r="CE242" s="14">
        <v>0.15120860529299901</v>
      </c>
    </row>
    <row r="243" spans="2:83" x14ac:dyDescent="0.3">
      <c r="B243" t="s">
        <v>169</v>
      </c>
      <c r="C243" s="14">
        <v>0.14615997833527</v>
      </c>
      <c r="D243" s="14">
        <v>0.14639267082239699</v>
      </c>
      <c r="E243" s="14">
        <v>0.146219356347847</v>
      </c>
      <c r="F243" s="14"/>
      <c r="G243" s="14">
        <v>8.0608799661265301E-2</v>
      </c>
      <c r="H243" s="14">
        <v>0.111050639514153</v>
      </c>
      <c r="I243" s="14">
        <v>0.137082696544052</v>
      </c>
      <c r="J243" s="14">
        <v>0.125342982800554</v>
      </c>
      <c r="K243" s="14">
        <v>0.118666370813276</v>
      </c>
      <c r="L243" s="14">
        <v>0.26091707405382603</v>
      </c>
      <c r="M243" s="14"/>
      <c r="N243" s="14">
        <v>0.118945222320333</v>
      </c>
      <c r="O243" s="14">
        <v>0.138687325590126</v>
      </c>
      <c r="P243" s="14">
        <v>0.17247014111162801</v>
      </c>
      <c r="Q243" s="14">
        <v>0.159457022367305</v>
      </c>
      <c r="R243" s="14"/>
      <c r="S243" s="14">
        <v>9.6908382241225499E-2</v>
      </c>
      <c r="T243" s="14">
        <v>0.18337525271351199</v>
      </c>
      <c r="U243" s="14">
        <v>0.131681504681712</v>
      </c>
      <c r="V243" s="14">
        <v>0.12613670112535</v>
      </c>
      <c r="W243" s="14">
        <v>0.177437066748421</v>
      </c>
      <c r="X243" s="14">
        <v>0.15214021554909701</v>
      </c>
      <c r="Y243" s="14">
        <v>0.15369988211303001</v>
      </c>
      <c r="Z243" s="14">
        <v>0.167930604489403</v>
      </c>
      <c r="AA243" s="14">
        <v>0.113678327303134</v>
      </c>
      <c r="AB243" s="14">
        <v>0.20292782754542901</v>
      </c>
      <c r="AC243" s="14">
        <v>0.144373402199582</v>
      </c>
      <c r="AD243" s="14">
        <v>0.124960452364899</v>
      </c>
      <c r="AE243" s="14"/>
      <c r="AF243" s="14">
        <v>0.18146785325034701</v>
      </c>
      <c r="AG243" s="14">
        <v>0.11224616570003799</v>
      </c>
      <c r="AH243" s="14">
        <v>0.137825112686425</v>
      </c>
      <c r="AI243" s="14">
        <v>0.23057824490981199</v>
      </c>
      <c r="AJ243" s="14">
        <v>0.122909647565868</v>
      </c>
      <c r="AK243" s="14"/>
      <c r="AL243" s="14">
        <v>0.17324101659269001</v>
      </c>
      <c r="AM243" s="14">
        <v>0.11925503229814199</v>
      </c>
      <c r="AN243" s="14">
        <v>0.15044960129215801</v>
      </c>
      <c r="AO243" s="14">
        <v>0.247503432178209</v>
      </c>
      <c r="AP243" s="14">
        <v>0.134111377752414</v>
      </c>
      <c r="AQ243" s="14"/>
      <c r="AR243" s="14">
        <v>9.8917433964318194E-2</v>
      </c>
      <c r="AS243" s="14">
        <v>0.16126960878330501</v>
      </c>
      <c r="AT243" s="14">
        <v>0.157700174390137</v>
      </c>
      <c r="AU243" s="14">
        <v>0.22134227617241001</v>
      </c>
      <c r="AV243" s="14">
        <v>0.13394613988601201</v>
      </c>
      <c r="AW243" s="14">
        <v>0.107738768859526</v>
      </c>
      <c r="AX243" s="14"/>
      <c r="AY243" s="14">
        <v>0.18891200234167599</v>
      </c>
      <c r="AZ243" s="14">
        <v>0.11352520063212</v>
      </c>
      <c r="BA243" s="14">
        <v>0.12202033048473999</v>
      </c>
      <c r="BB243" s="14">
        <v>0.12540816186564199</v>
      </c>
      <c r="BC243" s="14">
        <v>0.18015368068683299</v>
      </c>
      <c r="BD243" s="14"/>
      <c r="BE243" s="14">
        <v>0</v>
      </c>
      <c r="BF243" s="14">
        <v>0.145238294942274</v>
      </c>
      <c r="BG243" s="14">
        <v>0.19631379051046899</v>
      </c>
      <c r="BH243" s="14">
        <v>0.195140871452334</v>
      </c>
      <c r="BI243" s="14">
        <v>0.17345537450714199</v>
      </c>
      <c r="BJ243" s="14">
        <v>0.18832519659962799</v>
      </c>
      <c r="BK243" s="14">
        <v>0.16225666471464401</v>
      </c>
      <c r="BL243" s="14">
        <v>0.139313163106455</v>
      </c>
      <c r="BM243" s="14">
        <v>0.16918177121242001</v>
      </c>
      <c r="BN243" s="14">
        <v>0.196771172851571</v>
      </c>
      <c r="BO243" s="14">
        <v>6.8666596956156095E-2</v>
      </c>
      <c r="BP243" s="14">
        <v>0.14062798041208399</v>
      </c>
      <c r="BQ243" s="14">
        <v>0.15694710305199699</v>
      </c>
      <c r="BR243" s="14">
        <v>5.2262696342865199E-2</v>
      </c>
      <c r="BS243" s="14">
        <v>8.0708363979817704E-2</v>
      </c>
      <c r="BT243" s="14">
        <v>7.9422248821651095E-2</v>
      </c>
      <c r="BU243" s="14"/>
      <c r="BV243" s="14">
        <v>0.101769331665267</v>
      </c>
      <c r="BW243" s="14">
        <v>0.145225494514481</v>
      </c>
      <c r="BX243" s="14"/>
      <c r="BY243" s="14">
        <v>0.100002392164696</v>
      </c>
      <c r="BZ243" s="14"/>
      <c r="CA243" s="14">
        <v>0.172708260975001</v>
      </c>
      <c r="CB243" s="14">
        <v>0.15939921764973999</v>
      </c>
      <c r="CC243" s="14">
        <v>0.13307324255317399</v>
      </c>
      <c r="CD243" s="14">
        <v>9.9391826881747303E-2</v>
      </c>
      <c r="CE243" s="14">
        <v>5.6864816192183497E-2</v>
      </c>
    </row>
    <row r="244" spans="2:83" x14ac:dyDescent="0.3">
      <c r="B244" t="s">
        <v>175</v>
      </c>
      <c r="C244" s="14">
        <v>0.106742963813494</v>
      </c>
      <c r="D244" s="14">
        <v>0.119293676482307</v>
      </c>
      <c r="E244" s="14">
        <v>9.4697217976693102E-2</v>
      </c>
      <c r="F244" s="14"/>
      <c r="G244" s="14">
        <v>0.104774330021247</v>
      </c>
      <c r="H244" s="14">
        <v>0.145265170988299</v>
      </c>
      <c r="I244" s="14">
        <v>8.6509871059484003E-2</v>
      </c>
      <c r="J244" s="14">
        <v>9.7598318802452594E-2</v>
      </c>
      <c r="K244" s="14">
        <v>9.9998112593347704E-2</v>
      </c>
      <c r="L244" s="14">
        <v>0.105017712791034</v>
      </c>
      <c r="M244" s="14"/>
      <c r="N244" s="14">
        <v>0.128546129294311</v>
      </c>
      <c r="O244" s="14">
        <v>0.11560357045372099</v>
      </c>
      <c r="P244" s="14">
        <v>0.100347322737023</v>
      </c>
      <c r="Q244" s="14">
        <v>8.0181575911774994E-2</v>
      </c>
      <c r="R244" s="14"/>
      <c r="S244" s="14">
        <v>0.10474234933781</v>
      </c>
      <c r="T244" s="14">
        <v>8.6074580758646796E-2</v>
      </c>
      <c r="U244" s="14">
        <v>0.126879103048992</v>
      </c>
      <c r="V244" s="14">
        <v>0.128153623444277</v>
      </c>
      <c r="W244" s="14">
        <v>0.106339960713581</v>
      </c>
      <c r="X244" s="14">
        <v>0.14178516662847701</v>
      </c>
      <c r="Y244" s="14">
        <v>8.1587561619792998E-2</v>
      </c>
      <c r="Z244" s="14">
        <v>0.12703078903586701</v>
      </c>
      <c r="AA244" s="14">
        <v>0.113259642531465</v>
      </c>
      <c r="AB244" s="14">
        <v>8.5832868019125402E-2</v>
      </c>
      <c r="AC244" s="14">
        <v>9.7807577965765904E-2</v>
      </c>
      <c r="AD244" s="14">
        <v>7.7412439714657499E-2</v>
      </c>
      <c r="AE244" s="14"/>
      <c r="AF244" s="14">
        <v>0.11868676101275</v>
      </c>
      <c r="AG244" s="14">
        <v>0.112493991074943</v>
      </c>
      <c r="AH244" s="14">
        <v>0.124970907604791</v>
      </c>
      <c r="AI244" s="14">
        <v>2.67089233319362E-2</v>
      </c>
      <c r="AJ244" s="14">
        <v>9.8731221308413497E-2</v>
      </c>
      <c r="AK244" s="14"/>
      <c r="AL244" s="14">
        <v>0.101763792048985</v>
      </c>
      <c r="AM244" s="14">
        <v>0.110905740058015</v>
      </c>
      <c r="AN244" s="14">
        <v>0.116740850803594</v>
      </c>
      <c r="AO244" s="14">
        <v>0.10865064099703001</v>
      </c>
      <c r="AP244" s="14">
        <v>0.10833600564538</v>
      </c>
      <c r="AQ244" s="14"/>
      <c r="AR244" s="14">
        <v>0.11153155130209499</v>
      </c>
      <c r="AS244" s="14">
        <v>9.1545104626270704E-2</v>
      </c>
      <c r="AT244" s="14">
        <v>0.140627640479281</v>
      </c>
      <c r="AU244" s="14">
        <v>0.123085138011524</v>
      </c>
      <c r="AV244" s="14">
        <v>0.103805322577964</v>
      </c>
      <c r="AW244" s="14">
        <v>0.12575438325039001</v>
      </c>
      <c r="AX244" s="14"/>
      <c r="AY244" s="14">
        <v>7.6148686311416997E-2</v>
      </c>
      <c r="AZ244" s="14">
        <v>0.11029790749818801</v>
      </c>
      <c r="BA244" s="14">
        <v>0.126923801396053</v>
      </c>
      <c r="BB244" s="14">
        <v>0.112045523185596</v>
      </c>
      <c r="BC244" s="14">
        <v>7.8983980852919106E-2</v>
      </c>
      <c r="BD244" s="14"/>
      <c r="BE244" s="14">
        <v>8.9584936644870106E-2</v>
      </c>
      <c r="BF244" s="14">
        <v>0.113464155386617</v>
      </c>
      <c r="BG244" s="14">
        <v>9.2673019217951E-2</v>
      </c>
      <c r="BH244" s="14">
        <v>0.13051427411885499</v>
      </c>
      <c r="BI244" s="14">
        <v>9.3629907512222194E-2</v>
      </c>
      <c r="BJ244" s="14">
        <v>0.106994102725831</v>
      </c>
      <c r="BK244" s="14">
        <v>6.8138669867187099E-2</v>
      </c>
      <c r="BL244" s="14">
        <v>0.10682790960305701</v>
      </c>
      <c r="BM244" s="14">
        <v>0.12397492040347199</v>
      </c>
      <c r="BN244" s="14">
        <v>0.13895338442824001</v>
      </c>
      <c r="BO244" s="14">
        <v>9.2654197807903599E-2</v>
      </c>
      <c r="BP244" s="14">
        <v>0.141766713410615</v>
      </c>
      <c r="BQ244" s="14">
        <v>7.8650293550545106E-2</v>
      </c>
      <c r="BR244" s="14">
        <v>0.133007496540366</v>
      </c>
      <c r="BS244" s="14">
        <v>3.3816795234814803E-2</v>
      </c>
      <c r="BT244" s="14">
        <v>0.133061878494839</v>
      </c>
      <c r="BU244" s="14"/>
      <c r="BV244" s="14">
        <v>0.115053961984539</v>
      </c>
      <c r="BW244" s="14">
        <v>0.104744634874432</v>
      </c>
      <c r="BX244" s="14"/>
      <c r="BY244" s="14">
        <v>0.11311975732140001</v>
      </c>
      <c r="BZ244" s="14"/>
      <c r="CA244" s="14">
        <v>9.0635993251577299E-2</v>
      </c>
      <c r="CB244" s="14">
        <v>0.13521472436404999</v>
      </c>
      <c r="CC244" s="14">
        <v>9.0644852387358699E-2</v>
      </c>
      <c r="CD244" s="14">
        <v>0.130489646797847</v>
      </c>
      <c r="CE244" s="14">
        <v>0.172772504636933</v>
      </c>
    </row>
    <row r="245" spans="2:83" x14ac:dyDescent="0.3">
      <c r="B245" t="s">
        <v>174</v>
      </c>
      <c r="C245" s="14">
        <v>0.105515463352397</v>
      </c>
      <c r="D245" s="14">
        <v>0.11437504545737601</v>
      </c>
      <c r="E245" s="14">
        <v>9.7071486504553106E-2</v>
      </c>
      <c r="F245" s="14"/>
      <c r="G245" s="14">
        <v>0.12822550675328301</v>
      </c>
      <c r="H245" s="14">
        <v>8.8239138126619404E-2</v>
      </c>
      <c r="I245" s="14">
        <v>7.5153525895990295E-2</v>
      </c>
      <c r="J245" s="14">
        <v>9.9383238961950796E-2</v>
      </c>
      <c r="K245" s="14">
        <v>0.12746170352758801</v>
      </c>
      <c r="L245" s="14">
        <v>0.11938002140747001</v>
      </c>
      <c r="M245" s="14"/>
      <c r="N245" s="14">
        <v>0.128142110915129</v>
      </c>
      <c r="O245" s="14">
        <v>8.9259299430802297E-2</v>
      </c>
      <c r="P245" s="14">
        <v>7.8887869486914106E-2</v>
      </c>
      <c r="Q245" s="14">
        <v>0.121868465738357</v>
      </c>
      <c r="R245" s="14"/>
      <c r="S245" s="14">
        <v>0.130443587316146</v>
      </c>
      <c r="T245" s="14">
        <v>8.5594822436568796E-2</v>
      </c>
      <c r="U245" s="14">
        <v>0.15960879427722799</v>
      </c>
      <c r="V245" s="14">
        <v>0.100482461694046</v>
      </c>
      <c r="W245" s="14">
        <v>0.13144491718971099</v>
      </c>
      <c r="X245" s="14">
        <v>0.12481134507409</v>
      </c>
      <c r="Y245" s="14">
        <v>0.123531764006867</v>
      </c>
      <c r="Z245" s="14">
        <v>5.4026258342082099E-2</v>
      </c>
      <c r="AA245" s="14">
        <v>0.10245252690312499</v>
      </c>
      <c r="AB245" s="14">
        <v>6.2371786189661702E-2</v>
      </c>
      <c r="AC245" s="14">
        <v>4.5175022028976601E-2</v>
      </c>
      <c r="AD245" s="14">
        <v>9.1093672520030894E-2</v>
      </c>
      <c r="AE245" s="14"/>
      <c r="AF245" s="14">
        <v>0.12255496789214899</v>
      </c>
      <c r="AG245" s="14">
        <v>0.113187329509704</v>
      </c>
      <c r="AH245" s="14">
        <v>0.107188082996711</v>
      </c>
      <c r="AI245" s="14">
        <v>6.1093147518004001E-2</v>
      </c>
      <c r="AJ245" s="14">
        <v>8.4614008657743503E-2</v>
      </c>
      <c r="AK245" s="14"/>
      <c r="AL245" s="14">
        <v>0.12733534467371899</v>
      </c>
      <c r="AM245" s="14">
        <v>0.105548482044796</v>
      </c>
      <c r="AN245" s="14">
        <v>0.101538669349571</v>
      </c>
      <c r="AO245" s="14">
        <v>8.9474776782801496E-2</v>
      </c>
      <c r="AP245" s="14">
        <v>0.10703184479665299</v>
      </c>
      <c r="AQ245" s="14"/>
      <c r="AR245" s="14">
        <v>0.108800197799316</v>
      </c>
      <c r="AS245" s="14">
        <v>9.2820597676709193E-2</v>
      </c>
      <c r="AT245" s="14">
        <v>0.103814360074585</v>
      </c>
      <c r="AU245" s="14">
        <v>0.114198822894216</v>
      </c>
      <c r="AV245" s="14">
        <v>0.111368676251872</v>
      </c>
      <c r="AW245" s="14">
        <v>9.2942146828292799E-2</v>
      </c>
      <c r="AX245" s="14"/>
      <c r="AY245" s="14">
        <v>8.2091699320968006E-2</v>
      </c>
      <c r="AZ245" s="14">
        <v>0.11920160733137899</v>
      </c>
      <c r="BA245" s="14">
        <v>0.121912770829966</v>
      </c>
      <c r="BB245" s="14">
        <v>0.118931506001325</v>
      </c>
      <c r="BC245" s="14">
        <v>7.2900010563888104E-2</v>
      </c>
      <c r="BD245" s="14"/>
      <c r="BE245" s="14">
        <v>0.27730086796563502</v>
      </c>
      <c r="BF245" s="14">
        <v>0.17763424534998801</v>
      </c>
      <c r="BG245" s="14">
        <v>0.12940341249682899</v>
      </c>
      <c r="BH245" s="14">
        <v>4.0192240148294603E-2</v>
      </c>
      <c r="BI245" s="14">
        <v>0.123338861991488</v>
      </c>
      <c r="BJ245" s="14">
        <v>0.130963790055209</v>
      </c>
      <c r="BK245" s="14">
        <v>9.3648434486982193E-2</v>
      </c>
      <c r="BL245" s="14">
        <v>0.13241045796690601</v>
      </c>
      <c r="BM245" s="14">
        <v>0.10929811484751201</v>
      </c>
      <c r="BN245" s="14">
        <v>0.114164352536332</v>
      </c>
      <c r="BO245" s="14">
        <v>8.7518669904959795E-2</v>
      </c>
      <c r="BP245" s="14">
        <v>0.103532086462583</v>
      </c>
      <c r="BQ245" s="14">
        <v>0.105798204418044</v>
      </c>
      <c r="BR245" s="14">
        <v>8.2869460818408E-2</v>
      </c>
      <c r="BS245" s="14">
        <v>5.8579910042460701E-2</v>
      </c>
      <c r="BT245" s="14">
        <v>7.2333057947981103E-2</v>
      </c>
      <c r="BU245" s="14"/>
      <c r="BV245" s="14">
        <v>0.102800326183013</v>
      </c>
      <c r="BW245" s="14">
        <v>0.10963015308969799</v>
      </c>
      <c r="BX245" s="14"/>
      <c r="BY245" s="14">
        <v>0.103166812564085</v>
      </c>
      <c r="BZ245" s="14"/>
      <c r="CA245" s="14">
        <v>8.6672691884533901E-2</v>
      </c>
      <c r="CB245" s="14">
        <v>0.11853140010099</v>
      </c>
      <c r="CC245" s="14">
        <v>0.119535352422648</v>
      </c>
      <c r="CD245" s="14">
        <v>0.115250901917714</v>
      </c>
      <c r="CE245" s="14">
        <v>6.18003228840453E-2</v>
      </c>
    </row>
    <row r="246" spans="2:83" x14ac:dyDescent="0.3">
      <c r="B246" t="s">
        <v>171</v>
      </c>
      <c r="C246" s="14">
        <v>0.10267215761274399</v>
      </c>
      <c r="D246" s="14">
        <v>0.10175335991762301</v>
      </c>
      <c r="E246" s="14">
        <v>0.103770628883131</v>
      </c>
      <c r="F246" s="14"/>
      <c r="G246" s="14">
        <v>9.5272427811778193E-2</v>
      </c>
      <c r="H246" s="14">
        <v>8.4679480517279596E-2</v>
      </c>
      <c r="I246" s="14">
        <v>0.10225903585806299</v>
      </c>
      <c r="J246" s="14">
        <v>0.110183476768184</v>
      </c>
      <c r="K246" s="14">
        <v>0.100004434476688</v>
      </c>
      <c r="L246" s="14">
        <v>0.118256879395526</v>
      </c>
      <c r="M246" s="14"/>
      <c r="N246" s="14">
        <v>7.9076329483993305E-2</v>
      </c>
      <c r="O246" s="14">
        <v>0.120249698892366</v>
      </c>
      <c r="P246" s="14">
        <v>0.11458894081085901</v>
      </c>
      <c r="Q246" s="14">
        <v>9.96863615841109E-2</v>
      </c>
      <c r="R246" s="14"/>
      <c r="S246" s="14">
        <v>4.60619332416351E-2</v>
      </c>
      <c r="T246" s="14">
        <v>7.1899473082320295E-2</v>
      </c>
      <c r="U246" s="14">
        <v>8.8825124010889406E-2</v>
      </c>
      <c r="V246" s="14">
        <v>0.13813891302578901</v>
      </c>
      <c r="W246" s="14">
        <v>0.104953006116389</v>
      </c>
      <c r="X246" s="14">
        <v>9.8969655227811801E-2</v>
      </c>
      <c r="Y246" s="14">
        <v>0.12574371330972101</v>
      </c>
      <c r="Z246" s="14">
        <v>7.5601182048684296E-2</v>
      </c>
      <c r="AA246" s="14">
        <v>0.112850329817647</v>
      </c>
      <c r="AB246" s="14">
        <v>0.14924100766630199</v>
      </c>
      <c r="AC246" s="14">
        <v>0.131872062065089</v>
      </c>
      <c r="AD246" s="14">
        <v>0.185177782305529</v>
      </c>
      <c r="AE246" s="14"/>
      <c r="AF246" s="14">
        <v>9.06591850930797E-2</v>
      </c>
      <c r="AG246" s="14">
        <v>0.11902346664754999</v>
      </c>
      <c r="AH246" s="14">
        <v>9.8812475673754493E-2</v>
      </c>
      <c r="AI246" s="14">
        <v>0.117163548410656</v>
      </c>
      <c r="AJ246" s="14">
        <v>6.0499082313049603E-2</v>
      </c>
      <c r="AK246" s="14"/>
      <c r="AL246" s="14">
        <v>9.0246741603275102E-2</v>
      </c>
      <c r="AM246" s="14">
        <v>0.106658797335036</v>
      </c>
      <c r="AN246" s="14">
        <v>0.113430347863546</v>
      </c>
      <c r="AO246" s="14">
        <v>9.1066639202157601E-2</v>
      </c>
      <c r="AP246" s="14">
        <v>0.15348683828134399</v>
      </c>
      <c r="AQ246" s="14"/>
      <c r="AR246" s="14">
        <v>0.11259028529962101</v>
      </c>
      <c r="AS246" s="14">
        <v>0.100357296368821</v>
      </c>
      <c r="AT246" s="14">
        <v>0.115414620461523</v>
      </c>
      <c r="AU246" s="14">
        <v>9.3117050753582301E-2</v>
      </c>
      <c r="AV246" s="14">
        <v>0.148145180752425</v>
      </c>
      <c r="AW246" s="14">
        <v>4.6393632926408697E-2</v>
      </c>
      <c r="AX246" s="14"/>
      <c r="AY246" s="14">
        <v>9.09211356044414E-2</v>
      </c>
      <c r="AZ246" s="14">
        <v>0.11241979817964699</v>
      </c>
      <c r="BA246" s="14">
        <v>0.106018350654088</v>
      </c>
      <c r="BB246" s="14">
        <v>0.10138914098021</v>
      </c>
      <c r="BC246" s="14">
        <v>0</v>
      </c>
      <c r="BD246" s="14"/>
      <c r="BE246" s="14">
        <v>0.14408446671619299</v>
      </c>
      <c r="BF246" s="14">
        <v>6.4179572737079804E-2</v>
      </c>
      <c r="BG246" s="14">
        <v>8.6803424079776995E-2</v>
      </c>
      <c r="BH246" s="14">
        <v>0.12596801562649701</v>
      </c>
      <c r="BI246" s="14">
        <v>0.119803590469481</v>
      </c>
      <c r="BJ246" s="14">
        <v>8.9229980544666507E-2</v>
      </c>
      <c r="BK246" s="14">
        <v>0.13584597686056499</v>
      </c>
      <c r="BL246" s="14">
        <v>0.15392311422048799</v>
      </c>
      <c r="BM246" s="14">
        <v>0.114012621425589</v>
      </c>
      <c r="BN246" s="14">
        <v>8.4608860432885402E-2</v>
      </c>
      <c r="BO246" s="14">
        <v>8.5419159284148602E-2</v>
      </c>
      <c r="BP246" s="14">
        <v>0.101688306339224</v>
      </c>
      <c r="BQ246" s="14">
        <v>8.3079128188745799E-2</v>
      </c>
      <c r="BR246" s="14">
        <v>0.12847304403169299</v>
      </c>
      <c r="BS246" s="14">
        <v>6.01332441482565E-2</v>
      </c>
      <c r="BT246" s="14">
        <v>5.4991746639977301E-2</v>
      </c>
      <c r="BU246" s="14"/>
      <c r="BV246" s="14">
        <v>0.11260208125733299</v>
      </c>
      <c r="BW246" s="14">
        <v>9.7831594251462095E-2</v>
      </c>
      <c r="BX246" s="14"/>
      <c r="BY246" s="14">
        <v>6.7359880828638696E-2</v>
      </c>
      <c r="BZ246" s="14"/>
      <c r="CA246" s="14">
        <v>0.11510035543812901</v>
      </c>
      <c r="CB246" s="14">
        <v>0.12553198740306701</v>
      </c>
      <c r="CC246" s="14">
        <v>8.2791622917209498E-2</v>
      </c>
      <c r="CD246" s="14">
        <v>6.8211655224608203E-2</v>
      </c>
      <c r="CE246" s="14">
        <v>0.141163090423716</v>
      </c>
    </row>
    <row r="247" spans="2:83" x14ac:dyDescent="0.3">
      <c r="B247" t="s">
        <v>173</v>
      </c>
      <c r="C247" s="14">
        <v>6.8896748674908206E-2</v>
      </c>
      <c r="D247" s="14">
        <v>6.0918978585974302E-2</v>
      </c>
      <c r="E247" s="14">
        <v>7.5889964728368203E-2</v>
      </c>
      <c r="F247" s="14"/>
      <c r="G247" s="14">
        <v>8.5553027021098502E-2</v>
      </c>
      <c r="H247" s="14">
        <v>8.6546368623292597E-2</v>
      </c>
      <c r="I247" s="14">
        <v>7.8696077105926507E-2</v>
      </c>
      <c r="J247" s="14">
        <v>5.1048265044083802E-2</v>
      </c>
      <c r="K247" s="14">
        <v>7.3281256385752405E-2</v>
      </c>
      <c r="L247" s="14">
        <v>4.7108174312640499E-2</v>
      </c>
      <c r="M247" s="14"/>
      <c r="N247" s="14">
        <v>7.4979861461942104E-2</v>
      </c>
      <c r="O247" s="14">
        <v>8.3225433403679799E-2</v>
      </c>
      <c r="P247" s="14">
        <v>8.2057877751994301E-2</v>
      </c>
      <c r="Q247" s="14">
        <v>3.7413696238249701E-2</v>
      </c>
      <c r="R247" s="14"/>
      <c r="S247" s="14">
        <v>6.7002078855104896E-2</v>
      </c>
      <c r="T247" s="14">
        <v>5.4269494093613202E-2</v>
      </c>
      <c r="U247" s="14">
        <v>6.7244933072408905E-2</v>
      </c>
      <c r="V247" s="14">
        <v>5.8966134003550302E-2</v>
      </c>
      <c r="W247" s="14">
        <v>8.7205382428968206E-2</v>
      </c>
      <c r="X247" s="14">
        <v>5.2781066708373001E-2</v>
      </c>
      <c r="Y247" s="14">
        <v>4.7661963350674297E-2</v>
      </c>
      <c r="Z247" s="14">
        <v>8.1250476348433798E-2</v>
      </c>
      <c r="AA247" s="14">
        <v>8.2575379481059599E-2</v>
      </c>
      <c r="AB247" s="14">
        <v>9.1117454341118995E-2</v>
      </c>
      <c r="AC247" s="14">
        <v>9.2868399179365194E-2</v>
      </c>
      <c r="AD247" s="14">
        <v>6.4378385967441998E-2</v>
      </c>
      <c r="AE247" s="14"/>
      <c r="AF247" s="14">
        <v>5.4092411791818201E-2</v>
      </c>
      <c r="AG247" s="14">
        <v>8.2369065617374906E-2</v>
      </c>
      <c r="AH247" s="14">
        <v>8.3224640016649698E-2</v>
      </c>
      <c r="AI247" s="14">
        <v>9.1674598925917797E-2</v>
      </c>
      <c r="AJ247" s="14">
        <v>6.2612465214278795E-2</v>
      </c>
      <c r="AK247" s="14"/>
      <c r="AL247" s="14">
        <v>5.3646114592106102E-2</v>
      </c>
      <c r="AM247" s="14">
        <v>7.6905741493491997E-2</v>
      </c>
      <c r="AN247" s="14">
        <v>9.0016173064937297E-2</v>
      </c>
      <c r="AO247" s="14">
        <v>6.8338473106824296E-2</v>
      </c>
      <c r="AP247" s="14">
        <v>8.7909251130600496E-2</v>
      </c>
      <c r="AQ247" s="14"/>
      <c r="AR247" s="14">
        <v>8.5257214443152707E-2</v>
      </c>
      <c r="AS247" s="14">
        <v>7.1317017246577505E-2</v>
      </c>
      <c r="AT247" s="14">
        <v>8.1240660139986598E-2</v>
      </c>
      <c r="AU247" s="14">
        <v>5.1051165180959202E-2</v>
      </c>
      <c r="AV247" s="14">
        <v>8.5049971178543696E-2</v>
      </c>
      <c r="AW247" s="14">
        <v>4.3830646206843502E-2</v>
      </c>
      <c r="AX247" s="14"/>
      <c r="AY247" s="14">
        <v>4.9857813667585502E-2</v>
      </c>
      <c r="AZ247" s="14">
        <v>6.6484043613247501E-2</v>
      </c>
      <c r="BA247" s="14">
        <v>7.2840729536484003E-2</v>
      </c>
      <c r="BB247" s="14">
        <v>5.8707878250831798E-2</v>
      </c>
      <c r="BC247" s="14">
        <v>0.16403183343779301</v>
      </c>
      <c r="BD247" s="14"/>
      <c r="BE247" s="14">
        <v>6.9504149576444907E-2</v>
      </c>
      <c r="BF247" s="14">
        <v>3.3296676131702202E-2</v>
      </c>
      <c r="BG247" s="14">
        <v>5.77655491024529E-2</v>
      </c>
      <c r="BH247" s="14">
        <v>6.0886163925023301E-2</v>
      </c>
      <c r="BI247" s="14">
        <v>7.5791666265109706E-2</v>
      </c>
      <c r="BJ247" s="14">
        <v>6.1826968038300303E-2</v>
      </c>
      <c r="BK247" s="14">
        <v>6.7702258726724002E-2</v>
      </c>
      <c r="BL247" s="14">
        <v>7.2545997432628004E-2</v>
      </c>
      <c r="BM247" s="14">
        <v>8.08412591271567E-2</v>
      </c>
      <c r="BN247" s="14">
        <v>7.9035729023060899E-2</v>
      </c>
      <c r="BO247" s="14">
        <v>5.6588083404454197E-2</v>
      </c>
      <c r="BP247" s="14">
        <v>5.85525457865805E-2</v>
      </c>
      <c r="BQ247" s="14">
        <v>3.9687461029001198E-2</v>
      </c>
      <c r="BR247" s="14">
        <v>0.104611286813567</v>
      </c>
      <c r="BS247" s="14">
        <v>4.92846961990029E-2</v>
      </c>
      <c r="BT247" s="14">
        <v>0.107659685646391</v>
      </c>
      <c r="BU247" s="14"/>
      <c r="BV247" s="14">
        <v>7.9889659226641194E-2</v>
      </c>
      <c r="BW247" s="14">
        <v>7.2473907483951897E-2</v>
      </c>
      <c r="BX247" s="14"/>
      <c r="BY247" s="14">
        <v>6.8841627491371196E-2</v>
      </c>
      <c r="BZ247" s="14"/>
      <c r="CA247" s="14">
        <v>8.0237027141190603E-2</v>
      </c>
      <c r="CB247" s="14">
        <v>7.0019142579029803E-2</v>
      </c>
      <c r="CC247" s="14">
        <v>5.7897908567585997E-2</v>
      </c>
      <c r="CD247" s="14">
        <v>9.0374061243204795E-2</v>
      </c>
      <c r="CE247" s="14">
        <v>0.11347387534525299</v>
      </c>
    </row>
    <row r="248" spans="2:83" x14ac:dyDescent="0.3">
      <c r="B248" t="s">
        <v>176</v>
      </c>
      <c r="C248" s="14">
        <v>4.9646012531249999E-2</v>
      </c>
      <c r="D248" s="14">
        <v>4.9767745566493202E-2</v>
      </c>
      <c r="E248" s="14">
        <v>4.9624492576997602E-2</v>
      </c>
      <c r="F248" s="14"/>
      <c r="G248" s="14">
        <v>0.11259238829375</v>
      </c>
      <c r="H248" s="14">
        <v>6.9378278912851199E-2</v>
      </c>
      <c r="I248" s="14">
        <v>5.4669979630146401E-2</v>
      </c>
      <c r="J248" s="14">
        <v>3.6048923527133403E-2</v>
      </c>
      <c r="K248" s="14">
        <v>3.7518874370719199E-2</v>
      </c>
      <c r="L248" s="14">
        <v>7.0706204562768797E-3</v>
      </c>
      <c r="M248" s="14"/>
      <c r="N248" s="14">
        <v>6.0453237829203699E-2</v>
      </c>
      <c r="O248" s="14">
        <v>5.3834181553990897E-2</v>
      </c>
      <c r="P248" s="14">
        <v>4.6910141136054503E-2</v>
      </c>
      <c r="Q248" s="14">
        <v>3.5122133646302497E-2</v>
      </c>
      <c r="R248" s="14"/>
      <c r="S248" s="14">
        <v>6.8433799958906694E-2</v>
      </c>
      <c r="T248" s="14">
        <v>5.6706517762636403E-2</v>
      </c>
      <c r="U248" s="14">
        <v>5.0033878700844699E-2</v>
      </c>
      <c r="V248" s="14">
        <v>7.5973910758654797E-2</v>
      </c>
      <c r="W248" s="14">
        <v>2.7706197736269599E-2</v>
      </c>
      <c r="X248" s="14">
        <v>5.3094244651548002E-2</v>
      </c>
      <c r="Y248" s="14">
        <v>3.3368792152604097E-2</v>
      </c>
      <c r="Z248" s="14">
        <v>5.0325558956000702E-2</v>
      </c>
      <c r="AA248" s="14">
        <v>4.89920779834353E-2</v>
      </c>
      <c r="AB248" s="14">
        <v>2.6428706579883599E-2</v>
      </c>
      <c r="AC248" s="14">
        <v>2.4923688868875801E-2</v>
      </c>
      <c r="AD248" s="14">
        <v>4.7544432499183602E-2</v>
      </c>
      <c r="AE248" s="14"/>
      <c r="AF248" s="14">
        <v>3.1391042300962103E-2</v>
      </c>
      <c r="AG248" s="14">
        <v>6.2033489889677697E-2</v>
      </c>
      <c r="AH248" s="14">
        <v>5.0545577146392399E-2</v>
      </c>
      <c r="AI248" s="14">
        <v>9.8187881737928404E-2</v>
      </c>
      <c r="AJ248" s="14">
        <v>5.2762180339478701E-2</v>
      </c>
      <c r="AK248" s="14"/>
      <c r="AL248" s="14">
        <v>4.0567690260171999E-2</v>
      </c>
      <c r="AM248" s="14">
        <v>5.5873868331422397E-2</v>
      </c>
      <c r="AN248" s="14">
        <v>2.55044585437415E-2</v>
      </c>
      <c r="AO248" s="14">
        <v>4.9693201598246403E-2</v>
      </c>
      <c r="AP248" s="14">
        <v>4.63447543072186E-2</v>
      </c>
      <c r="AQ248" s="14"/>
      <c r="AR248" s="14">
        <v>6.1779926905414798E-2</v>
      </c>
      <c r="AS248" s="14">
        <v>4.40921606904476E-2</v>
      </c>
      <c r="AT248" s="14">
        <v>2.7681389401639701E-2</v>
      </c>
      <c r="AU248" s="14">
        <v>6.2535128553571295E-2</v>
      </c>
      <c r="AV248" s="14">
        <v>4.7606889375652599E-2</v>
      </c>
      <c r="AW248" s="14">
        <v>4.2748080890994702E-2</v>
      </c>
      <c r="AX248" s="14"/>
      <c r="AY248" s="14">
        <v>4.2301526928608099E-2</v>
      </c>
      <c r="AZ248" s="14">
        <v>4.3163869268262302E-2</v>
      </c>
      <c r="BA248" s="14">
        <v>6.5421126372125896E-2</v>
      </c>
      <c r="BB248" s="14">
        <v>6.4394934568088202E-2</v>
      </c>
      <c r="BC248" s="14">
        <v>3.2094804316804497E-2</v>
      </c>
      <c r="BD248" s="14"/>
      <c r="BE248" s="14">
        <v>6.7794701126496104E-2</v>
      </c>
      <c r="BF248" s="14">
        <v>7.2475376636875699E-2</v>
      </c>
      <c r="BG248" s="14">
        <v>3.7956043799358699E-2</v>
      </c>
      <c r="BH248" s="14">
        <v>4.5360965189765602E-2</v>
      </c>
      <c r="BI248" s="14">
        <v>3.8720083887214901E-2</v>
      </c>
      <c r="BJ248" s="14">
        <v>5.81001868044684E-2</v>
      </c>
      <c r="BK248" s="14">
        <v>4.1863552619612103E-2</v>
      </c>
      <c r="BL248" s="14">
        <v>3.16917564795186E-2</v>
      </c>
      <c r="BM248" s="14">
        <v>1.6615686166134701E-2</v>
      </c>
      <c r="BN248" s="14">
        <v>5.5504084513236497E-2</v>
      </c>
      <c r="BO248" s="14">
        <v>5.2532105161698303E-2</v>
      </c>
      <c r="BP248" s="14">
        <v>7.0909555268521898E-2</v>
      </c>
      <c r="BQ248" s="14">
        <v>7.7152820620645296E-2</v>
      </c>
      <c r="BR248" s="14">
        <v>4.2258492302954399E-2</v>
      </c>
      <c r="BS248" s="14">
        <v>8.6394888587409804E-2</v>
      </c>
      <c r="BT248" s="14">
        <v>8.4879136983612005E-2</v>
      </c>
      <c r="BU248" s="14"/>
      <c r="BV248" s="14">
        <v>5.7605015895741699E-2</v>
      </c>
      <c r="BW248" s="14">
        <v>5.3302698702363503E-2</v>
      </c>
      <c r="BX248" s="14"/>
      <c r="BY248" s="14">
        <v>9.4179295998396903E-2</v>
      </c>
      <c r="BZ248" s="14"/>
      <c r="CA248" s="14">
        <v>4.3162697962328501E-2</v>
      </c>
      <c r="CB248" s="14">
        <v>3.7908999269624898E-2</v>
      </c>
      <c r="CC248" s="14">
        <v>5.8175506139671103E-2</v>
      </c>
      <c r="CD248" s="14">
        <v>7.3520030101982006E-2</v>
      </c>
      <c r="CE248" s="14">
        <v>4.9491234298089701E-2</v>
      </c>
    </row>
    <row r="249" spans="2:83" x14ac:dyDescent="0.3">
      <c r="B249" t="s">
        <v>177</v>
      </c>
      <c r="C249" s="14">
        <v>4.3505193043783003E-2</v>
      </c>
      <c r="D249" s="14">
        <v>3.88918326991411E-2</v>
      </c>
      <c r="E249" s="14">
        <v>4.8095177507587399E-2</v>
      </c>
      <c r="F249" s="14"/>
      <c r="G249" s="14">
        <v>4.4604690715933898E-2</v>
      </c>
      <c r="H249" s="14">
        <v>7.30210940932247E-2</v>
      </c>
      <c r="I249" s="14">
        <v>4.9023341457202101E-2</v>
      </c>
      <c r="J249" s="14">
        <v>3.8508355329063701E-2</v>
      </c>
      <c r="K249" s="14">
        <v>3.6538562503937402E-2</v>
      </c>
      <c r="L249" s="14">
        <v>2.30040875039987E-2</v>
      </c>
      <c r="M249" s="14"/>
      <c r="N249" s="14">
        <v>4.06101098006088E-2</v>
      </c>
      <c r="O249" s="14">
        <v>5.1417543570975298E-2</v>
      </c>
      <c r="P249" s="14">
        <v>3.9578775346664402E-2</v>
      </c>
      <c r="Q249" s="14">
        <v>4.0795110774571597E-2</v>
      </c>
      <c r="R249" s="14"/>
      <c r="S249" s="14">
        <v>5.0847651164934303E-2</v>
      </c>
      <c r="T249" s="14">
        <v>4.8828052347635001E-2</v>
      </c>
      <c r="U249" s="14">
        <v>2.46570412235118E-2</v>
      </c>
      <c r="V249" s="14">
        <v>4.7717936669072501E-2</v>
      </c>
      <c r="W249" s="14">
        <v>5.1958886397682397E-2</v>
      </c>
      <c r="X249" s="14">
        <v>4.8313196479469002E-2</v>
      </c>
      <c r="Y249" s="14">
        <v>2.5620535731981801E-2</v>
      </c>
      <c r="Z249" s="14">
        <v>6.5295077325577003E-2</v>
      </c>
      <c r="AA249" s="14">
        <v>5.1130770559549302E-2</v>
      </c>
      <c r="AB249" s="14">
        <v>4.6123575414267197E-2</v>
      </c>
      <c r="AC249" s="14">
        <v>2.6893900967223501E-2</v>
      </c>
      <c r="AD249" s="14">
        <v>0</v>
      </c>
      <c r="AE249" s="14"/>
      <c r="AF249" s="14">
        <v>3.2764354333698703E-2</v>
      </c>
      <c r="AG249" s="14">
        <v>6.0902714465421802E-2</v>
      </c>
      <c r="AH249" s="14">
        <v>7.7335742639757094E-2</v>
      </c>
      <c r="AI249" s="14">
        <v>0</v>
      </c>
      <c r="AJ249" s="14">
        <v>5.3000501137771598E-2</v>
      </c>
      <c r="AK249" s="14"/>
      <c r="AL249" s="14">
        <v>4.2579007036226899E-2</v>
      </c>
      <c r="AM249" s="14">
        <v>6.1848551208133602E-2</v>
      </c>
      <c r="AN249" s="14">
        <v>3.6858391153732399E-2</v>
      </c>
      <c r="AO249" s="14">
        <v>1.6905179897342301E-2</v>
      </c>
      <c r="AP249" s="14">
        <v>2.7693706324521099E-2</v>
      </c>
      <c r="AQ249" s="14"/>
      <c r="AR249" s="14">
        <v>6.3230118832256696E-2</v>
      </c>
      <c r="AS249" s="14">
        <v>4.9900481967560903E-2</v>
      </c>
      <c r="AT249" s="14">
        <v>6.3671693757026596E-2</v>
      </c>
      <c r="AU249" s="14">
        <v>1.54050364488114E-2</v>
      </c>
      <c r="AV249" s="14">
        <v>4.6136729992440798E-2</v>
      </c>
      <c r="AW249" s="14">
        <v>4.81496132629326E-2</v>
      </c>
      <c r="AX249" s="14"/>
      <c r="AY249" s="14">
        <v>3.0780680094641098E-2</v>
      </c>
      <c r="AZ249" s="14">
        <v>4.1553897077959999E-2</v>
      </c>
      <c r="BA249" s="14">
        <v>5.5673164587716803E-2</v>
      </c>
      <c r="BB249" s="14">
        <v>4.7388896113633998E-2</v>
      </c>
      <c r="BC249" s="14">
        <v>0.11549314620011</v>
      </c>
      <c r="BD249" s="14"/>
      <c r="BE249" s="14">
        <v>0</v>
      </c>
      <c r="BF249" s="14">
        <v>3.2731330677754598E-2</v>
      </c>
      <c r="BG249" s="14">
        <v>1.5949500598644702E-2</v>
      </c>
      <c r="BH249" s="14">
        <v>5.96190020738568E-2</v>
      </c>
      <c r="BI249" s="14">
        <v>3.8809981982220097E-2</v>
      </c>
      <c r="BJ249" s="14">
        <v>5.4629461974787602E-2</v>
      </c>
      <c r="BK249" s="14">
        <v>3.7346651351207398E-2</v>
      </c>
      <c r="BL249" s="14">
        <v>7.0506203637345E-2</v>
      </c>
      <c r="BM249" s="14">
        <v>8.3592368433124103E-3</v>
      </c>
      <c r="BN249" s="14">
        <v>5.9849758652582699E-2</v>
      </c>
      <c r="BO249" s="14">
        <v>6.1091962068010403E-2</v>
      </c>
      <c r="BP249" s="14">
        <v>5.91464214091727E-2</v>
      </c>
      <c r="BQ249" s="14">
        <v>1.04236407965617E-2</v>
      </c>
      <c r="BR249" s="14">
        <v>6.4034095898809401E-2</v>
      </c>
      <c r="BS249" s="14">
        <v>0</v>
      </c>
      <c r="BT249" s="14">
        <v>5.8258311997603097E-2</v>
      </c>
      <c r="BU249" s="14"/>
      <c r="BV249" s="14">
        <v>6.07929062712734E-2</v>
      </c>
      <c r="BW249" s="14">
        <v>6.3416437306735296E-2</v>
      </c>
      <c r="BX249" s="14"/>
      <c r="BY249" s="14">
        <v>8.3501740834392699E-2</v>
      </c>
      <c r="BZ249" s="14"/>
      <c r="CA249" s="14">
        <v>3.7567489517875002E-2</v>
      </c>
      <c r="CB249" s="14">
        <v>5.1213645488756697E-2</v>
      </c>
      <c r="CC249" s="14">
        <v>2.97219317985137E-2</v>
      </c>
      <c r="CD249" s="14">
        <v>0.11388814124789599</v>
      </c>
      <c r="CE249" s="14">
        <v>7.94723139871127E-2</v>
      </c>
    </row>
    <row r="250" spans="2:83" x14ac:dyDescent="0.3">
      <c r="B250" t="s">
        <v>181</v>
      </c>
      <c r="C250" s="14">
        <v>2.33040165117307E-2</v>
      </c>
      <c r="D250" s="14">
        <v>2.6187085000918198E-2</v>
      </c>
      <c r="E250" s="14">
        <v>2.05345608550647E-2</v>
      </c>
      <c r="F250" s="14"/>
      <c r="G250" s="14">
        <v>4.2127861407667902E-2</v>
      </c>
      <c r="H250" s="14">
        <v>3.9375472951309998E-2</v>
      </c>
      <c r="I250" s="14">
        <v>1.9077805290067099E-2</v>
      </c>
      <c r="J250" s="14">
        <v>1.7492944429964501E-2</v>
      </c>
      <c r="K250" s="14">
        <v>1.02675858436797E-2</v>
      </c>
      <c r="L250" s="14">
        <v>1.4678487795798599E-2</v>
      </c>
      <c r="M250" s="14"/>
      <c r="N250" s="14">
        <v>2.3665382764027201E-2</v>
      </c>
      <c r="O250" s="14">
        <v>2.6680051123474199E-2</v>
      </c>
      <c r="P250" s="14">
        <v>2.9151030391245999E-2</v>
      </c>
      <c r="Q250" s="14">
        <v>1.28104333461771E-2</v>
      </c>
      <c r="R250" s="14"/>
      <c r="S250" s="14">
        <v>3.5976548566046103E-2</v>
      </c>
      <c r="T250" s="14">
        <v>2.77577212742426E-2</v>
      </c>
      <c r="U250" s="14">
        <v>6.5672963610267903E-3</v>
      </c>
      <c r="V250" s="14">
        <v>2.06317864769507E-2</v>
      </c>
      <c r="W250" s="14">
        <v>5.2144548294538899E-2</v>
      </c>
      <c r="X250" s="14">
        <v>2.4075866201806899E-2</v>
      </c>
      <c r="Y250" s="14">
        <v>0</v>
      </c>
      <c r="Z250" s="14">
        <v>2.66231541123771E-2</v>
      </c>
      <c r="AA250" s="14">
        <v>2.4037757891822501E-2</v>
      </c>
      <c r="AB250" s="14">
        <v>1.6352223538519998E-2</v>
      </c>
      <c r="AC250" s="14">
        <v>1.5521501055507101E-2</v>
      </c>
      <c r="AD250" s="14">
        <v>1.6554571478755501E-2</v>
      </c>
      <c r="AE250" s="14"/>
      <c r="AF250" s="14">
        <v>2.35654727608548E-2</v>
      </c>
      <c r="AG250" s="14">
        <v>3.0475991073566501E-2</v>
      </c>
      <c r="AH250" s="14">
        <v>1.40318906386334E-2</v>
      </c>
      <c r="AI250" s="14">
        <v>0</v>
      </c>
      <c r="AJ250" s="14">
        <v>2.5237359891194199E-2</v>
      </c>
      <c r="AK250" s="14"/>
      <c r="AL250" s="14">
        <v>2.2341551515921002E-2</v>
      </c>
      <c r="AM250" s="14">
        <v>2.9368682888276199E-2</v>
      </c>
      <c r="AN250" s="14">
        <v>1.8979924621783099E-2</v>
      </c>
      <c r="AO250" s="14">
        <v>8.8624520156322002E-3</v>
      </c>
      <c r="AP250" s="14">
        <v>2.8825840916799701E-2</v>
      </c>
      <c r="AQ250" s="14"/>
      <c r="AR250" s="14">
        <v>3.22590438001506E-2</v>
      </c>
      <c r="AS250" s="14">
        <v>2.5658695791958001E-2</v>
      </c>
      <c r="AT250" s="14">
        <v>2.00391235355468E-2</v>
      </c>
      <c r="AU250" s="14">
        <v>1.0516477990562901E-2</v>
      </c>
      <c r="AV250" s="14">
        <v>1.2211825861880099E-2</v>
      </c>
      <c r="AW250" s="14">
        <v>4.4515434722855199E-2</v>
      </c>
      <c r="AX250" s="14"/>
      <c r="AY250" s="14">
        <v>2.6768887233153099E-2</v>
      </c>
      <c r="AZ250" s="14">
        <v>1.8772730159676398E-2</v>
      </c>
      <c r="BA250" s="14">
        <v>2.1642901491075998E-2</v>
      </c>
      <c r="BB250" s="14">
        <v>3.0493486573880398E-2</v>
      </c>
      <c r="BC250" s="14">
        <v>4.11974601983165E-2</v>
      </c>
      <c r="BD250" s="14"/>
      <c r="BE250" s="14">
        <v>0</v>
      </c>
      <c r="BF250" s="14">
        <v>2.0639062620843598E-2</v>
      </c>
      <c r="BG250" s="14">
        <v>3.68306975025098E-2</v>
      </c>
      <c r="BH250" s="14">
        <v>1.6707926652069899E-2</v>
      </c>
      <c r="BI250" s="14">
        <v>3.8914494909693099E-2</v>
      </c>
      <c r="BJ250" s="14">
        <v>2.5890551716727401E-2</v>
      </c>
      <c r="BK250" s="14">
        <v>1.74858914811447E-2</v>
      </c>
      <c r="BL250" s="14">
        <v>6.1365232791913702E-3</v>
      </c>
      <c r="BM250" s="14">
        <v>9.0390691315374496E-3</v>
      </c>
      <c r="BN250" s="14">
        <v>2.0069876692930699E-2</v>
      </c>
      <c r="BO250" s="14">
        <v>1.8044162469306201E-2</v>
      </c>
      <c r="BP250" s="14">
        <v>1.05521048912261E-2</v>
      </c>
      <c r="BQ250" s="14">
        <v>1.80115339925341E-2</v>
      </c>
      <c r="BR250" s="14">
        <v>4.11499761135092E-2</v>
      </c>
      <c r="BS250" s="14">
        <v>3.1809141654228899E-2</v>
      </c>
      <c r="BT250" s="14">
        <v>5.9345117758602003E-2</v>
      </c>
      <c r="BU250" s="14"/>
      <c r="BV250" s="14">
        <v>3.0157527887922201E-2</v>
      </c>
      <c r="BW250" s="14">
        <v>2.8197058731601801E-2</v>
      </c>
      <c r="BX250" s="14"/>
      <c r="BY250" s="14">
        <v>4.8875758261825802E-2</v>
      </c>
      <c r="BZ250" s="14"/>
      <c r="CA250" s="14">
        <v>2.02975475809123E-2</v>
      </c>
      <c r="CB250" s="14">
        <v>1.9892358965005099E-2</v>
      </c>
      <c r="CC250" s="14">
        <v>1.9014485524767599E-2</v>
      </c>
      <c r="CD250" s="14">
        <v>6.2850890662777104E-2</v>
      </c>
      <c r="CE250" s="14">
        <v>6.1974025952605399E-2</v>
      </c>
    </row>
    <row r="251" spans="2:83" x14ac:dyDescent="0.3">
      <c r="B251" t="s">
        <v>180</v>
      </c>
      <c r="C251" s="14">
        <v>1.6208581353838101E-2</v>
      </c>
      <c r="D251" s="14">
        <v>1.40571099910773E-2</v>
      </c>
      <c r="E251" s="14">
        <v>1.83411505048473E-2</v>
      </c>
      <c r="F251" s="14"/>
      <c r="G251" s="14">
        <v>3.0937849008808999E-2</v>
      </c>
      <c r="H251" s="14">
        <v>3.2127368331048997E-2</v>
      </c>
      <c r="I251" s="14">
        <v>1.8725980250857598E-2</v>
      </c>
      <c r="J251" s="14">
        <v>1.1751603479548E-2</v>
      </c>
      <c r="K251" s="14">
        <v>3.4406334965527601E-3</v>
      </c>
      <c r="L251" s="14">
        <v>3.6709227446728599E-3</v>
      </c>
      <c r="M251" s="14"/>
      <c r="N251" s="14">
        <v>2.5037678242134001E-2</v>
      </c>
      <c r="O251" s="14">
        <v>1.82861984373059E-2</v>
      </c>
      <c r="P251" s="14">
        <v>1.21878576731968E-2</v>
      </c>
      <c r="Q251" s="14">
        <v>8.4264096455060992E-3</v>
      </c>
      <c r="R251" s="14"/>
      <c r="S251" s="14">
        <v>2.1712660175044401E-2</v>
      </c>
      <c r="T251" s="14">
        <v>7.81126801079638E-3</v>
      </c>
      <c r="U251" s="14">
        <v>1.9361914469206699E-2</v>
      </c>
      <c r="V251" s="14">
        <v>2.28863905429986E-2</v>
      </c>
      <c r="W251" s="14">
        <v>4.76361247274254E-3</v>
      </c>
      <c r="X251" s="14">
        <v>2.0023587361264601E-2</v>
      </c>
      <c r="Y251" s="14">
        <v>3.9782619361002297E-3</v>
      </c>
      <c r="Z251" s="14">
        <v>3.5456914291210201E-2</v>
      </c>
      <c r="AA251" s="14">
        <v>2.0222994995742101E-2</v>
      </c>
      <c r="AB251" s="14">
        <v>1.62908344919508E-2</v>
      </c>
      <c r="AC251" s="14">
        <v>1.0278330565183199E-2</v>
      </c>
      <c r="AD251" s="14">
        <v>1.53946346077431E-2</v>
      </c>
      <c r="AE251" s="14"/>
      <c r="AF251" s="14">
        <v>6.6706026315165E-3</v>
      </c>
      <c r="AG251" s="14">
        <v>3.1153455378584299E-2</v>
      </c>
      <c r="AH251" s="14">
        <v>2.0904731793584399E-2</v>
      </c>
      <c r="AI251" s="14">
        <v>0</v>
      </c>
      <c r="AJ251" s="14">
        <v>1.6934813529796599E-2</v>
      </c>
      <c r="AK251" s="14"/>
      <c r="AL251" s="14">
        <v>7.2520445742126696E-3</v>
      </c>
      <c r="AM251" s="14">
        <v>2.59822848385735E-2</v>
      </c>
      <c r="AN251" s="14">
        <v>2.5020549231508701E-2</v>
      </c>
      <c r="AO251" s="14">
        <v>0</v>
      </c>
      <c r="AP251" s="14">
        <v>1.73903250905207E-2</v>
      </c>
      <c r="AQ251" s="14"/>
      <c r="AR251" s="14">
        <v>2.7251617824553299E-2</v>
      </c>
      <c r="AS251" s="14">
        <v>8.2046426266858107E-3</v>
      </c>
      <c r="AT251" s="14">
        <v>3.0886617388049199E-2</v>
      </c>
      <c r="AU251" s="14">
        <v>5.3728886269766704E-3</v>
      </c>
      <c r="AV251" s="14">
        <v>1.8798265803547001E-2</v>
      </c>
      <c r="AW251" s="14">
        <v>1.9585139541943099E-2</v>
      </c>
      <c r="AX251" s="14"/>
      <c r="AY251" s="14">
        <v>7.56135095141408E-3</v>
      </c>
      <c r="AZ251" s="14">
        <v>7.1523291032412903E-3</v>
      </c>
      <c r="BA251" s="14">
        <v>2.50700125580311E-2</v>
      </c>
      <c r="BB251" s="14">
        <v>3.7851567963279903E-2</v>
      </c>
      <c r="BC251" s="14">
        <v>0</v>
      </c>
      <c r="BD251" s="14"/>
      <c r="BE251" s="14">
        <v>0</v>
      </c>
      <c r="BF251" s="14">
        <v>2.0639062620843598E-2</v>
      </c>
      <c r="BG251" s="14">
        <v>1.33491132037528E-2</v>
      </c>
      <c r="BH251" s="14">
        <v>9.1372480696222495E-3</v>
      </c>
      <c r="BI251" s="14">
        <v>6.8540484384771502E-3</v>
      </c>
      <c r="BJ251" s="14">
        <v>5.5355592703134502E-3</v>
      </c>
      <c r="BK251" s="14">
        <v>2.8904474129400899E-2</v>
      </c>
      <c r="BL251" s="14">
        <v>1.37251846787075E-2</v>
      </c>
      <c r="BM251" s="14">
        <v>7.63756530452144E-3</v>
      </c>
      <c r="BN251" s="14">
        <v>8.8121807144737694E-3</v>
      </c>
      <c r="BO251" s="14">
        <v>4.0807650555893998E-2</v>
      </c>
      <c r="BP251" s="14">
        <v>1.2780826577899701E-2</v>
      </c>
      <c r="BQ251" s="14">
        <v>2.6815055095518001E-2</v>
      </c>
      <c r="BR251" s="14">
        <v>1.7472216447733901E-2</v>
      </c>
      <c r="BS251" s="14">
        <v>0</v>
      </c>
      <c r="BT251" s="14">
        <v>2.01855743479325E-2</v>
      </c>
      <c r="BU251" s="14"/>
      <c r="BV251" s="14">
        <v>2.8237338903004901E-2</v>
      </c>
      <c r="BW251" s="14">
        <v>2.2632988313045201E-2</v>
      </c>
      <c r="BX251" s="14"/>
      <c r="BY251" s="14">
        <v>3.1524286428789502E-2</v>
      </c>
      <c r="BZ251" s="14"/>
      <c r="CA251" s="14">
        <v>1.18116402137147E-2</v>
      </c>
      <c r="CB251" s="14">
        <v>8.6227164814808802E-3</v>
      </c>
      <c r="CC251" s="14">
        <v>1.53770148177448E-2</v>
      </c>
      <c r="CD251" s="14">
        <v>5.4788711930145298E-2</v>
      </c>
      <c r="CE251" s="14">
        <v>4.6989238807952499E-2</v>
      </c>
    </row>
    <row r="252" spans="2:83" x14ac:dyDescent="0.3">
      <c r="B252" t="s">
        <v>182</v>
      </c>
      <c r="C252" s="14">
        <v>1.42421426285348E-2</v>
      </c>
      <c r="D252" s="14">
        <v>1.9637613966198401E-2</v>
      </c>
      <c r="E252" s="14">
        <v>9.0017022475193803E-3</v>
      </c>
      <c r="F252" s="14"/>
      <c r="G252" s="14">
        <v>2.2976188747756299E-2</v>
      </c>
      <c r="H252" s="14">
        <v>1.70306924678955E-2</v>
      </c>
      <c r="I252" s="14">
        <v>1.3618309051759901E-2</v>
      </c>
      <c r="J252" s="14">
        <v>1.5901978184345598E-2</v>
      </c>
      <c r="K252" s="14">
        <v>5.8212060484787997E-3</v>
      </c>
      <c r="L252" s="14">
        <v>1.1018275552678401E-2</v>
      </c>
      <c r="M252" s="14"/>
      <c r="N252" s="14">
        <v>9.2945237058148396E-3</v>
      </c>
      <c r="O252" s="14">
        <v>1.7639358175187199E-2</v>
      </c>
      <c r="P252" s="14">
        <v>7.6178238119466602E-3</v>
      </c>
      <c r="Q252" s="14">
        <v>2.2180264749026998E-2</v>
      </c>
      <c r="R252" s="14"/>
      <c r="S252" s="14">
        <v>1.29424612260067E-2</v>
      </c>
      <c r="T252" s="14">
        <v>1.6996866163643699E-2</v>
      </c>
      <c r="U252" s="14">
        <v>1.2075006310054599E-2</v>
      </c>
      <c r="V252" s="14">
        <v>1.3803815347725399E-2</v>
      </c>
      <c r="W252" s="14">
        <v>9.6416432995088796E-3</v>
      </c>
      <c r="X252" s="14">
        <v>1.29121524837317E-2</v>
      </c>
      <c r="Y252" s="14">
        <v>1.83138808501314E-2</v>
      </c>
      <c r="Z252" s="14">
        <v>0</v>
      </c>
      <c r="AA252" s="14">
        <v>4.5272169273002198E-3</v>
      </c>
      <c r="AB252" s="14">
        <v>3.1582201716020698E-2</v>
      </c>
      <c r="AC252" s="14">
        <v>1.78560486744564E-2</v>
      </c>
      <c r="AD252" s="14">
        <v>1.5823329804479501E-2</v>
      </c>
      <c r="AE252" s="14"/>
      <c r="AF252" s="14">
        <v>1.1462222451901E-2</v>
      </c>
      <c r="AG252" s="14">
        <v>1.64154520450615E-2</v>
      </c>
      <c r="AH252" s="14">
        <v>1.15621762335801E-2</v>
      </c>
      <c r="AI252" s="14">
        <v>3.2637801227540598E-2</v>
      </c>
      <c r="AJ252" s="14">
        <v>1.4181491055162299E-2</v>
      </c>
      <c r="AK252" s="14"/>
      <c r="AL252" s="14">
        <v>8.7172278135246601E-3</v>
      </c>
      <c r="AM252" s="14">
        <v>2.01458309136761E-2</v>
      </c>
      <c r="AN252" s="14">
        <v>6.3406966497217597E-3</v>
      </c>
      <c r="AO252" s="14">
        <v>1.3656846364078301E-2</v>
      </c>
      <c r="AP252" s="14">
        <v>2.36190318452375E-2</v>
      </c>
      <c r="AQ252" s="14"/>
      <c r="AR252" s="14">
        <v>1.74586139394673E-2</v>
      </c>
      <c r="AS252" s="14">
        <v>1.7222669938306599E-2</v>
      </c>
      <c r="AT252" s="14">
        <v>1.30966964972905E-2</v>
      </c>
      <c r="AU252" s="14">
        <v>1.45281028265456E-2</v>
      </c>
      <c r="AV252" s="14">
        <v>1.71007197720001E-2</v>
      </c>
      <c r="AW252" s="14">
        <v>0</v>
      </c>
      <c r="AX252" s="14"/>
      <c r="AY252" s="14">
        <v>1.4272333645423199E-2</v>
      </c>
      <c r="AZ252" s="14">
        <v>1.12250731899231E-2</v>
      </c>
      <c r="BA252" s="14">
        <v>1.51749869955099E-2</v>
      </c>
      <c r="BB252" s="14">
        <v>1.95756287287168E-2</v>
      </c>
      <c r="BC252" s="14">
        <v>2.2326190708215701E-2</v>
      </c>
      <c r="BD252" s="14"/>
      <c r="BE252" s="14">
        <v>0</v>
      </c>
      <c r="BF252" s="14">
        <v>2.4547362927652701E-2</v>
      </c>
      <c r="BG252" s="14">
        <v>2.0078693311699199E-2</v>
      </c>
      <c r="BH252" s="14">
        <v>8.26240024545301E-3</v>
      </c>
      <c r="BI252" s="14">
        <v>1.1715488144464801E-2</v>
      </c>
      <c r="BJ252" s="14">
        <v>3.1283783413249999E-2</v>
      </c>
      <c r="BK252" s="14">
        <v>1.41000694540926E-2</v>
      </c>
      <c r="BL252" s="14">
        <v>5.91503690146538E-3</v>
      </c>
      <c r="BM252" s="14">
        <v>0</v>
      </c>
      <c r="BN252" s="14">
        <v>9.2636505722479105E-3</v>
      </c>
      <c r="BO252" s="14">
        <v>2.3944583146893302E-2</v>
      </c>
      <c r="BP252" s="14">
        <v>2.87328370251775E-2</v>
      </c>
      <c r="BQ252" s="14">
        <v>2.9396925642215702E-2</v>
      </c>
      <c r="BR252" s="14">
        <v>0</v>
      </c>
      <c r="BS252" s="14">
        <v>0</v>
      </c>
      <c r="BT252" s="14">
        <v>0</v>
      </c>
      <c r="BU252" s="14"/>
      <c r="BV252" s="14">
        <v>1.96185390137458E-2</v>
      </c>
      <c r="BW252" s="14">
        <v>2.0928985941412102E-2</v>
      </c>
      <c r="BX252" s="14"/>
      <c r="BY252" s="14">
        <v>3.1772085755659499E-2</v>
      </c>
      <c r="BZ252" s="14"/>
      <c r="CA252" s="14">
        <v>1.2074000715153001E-2</v>
      </c>
      <c r="CB252" s="14">
        <v>1.29893175393217E-2</v>
      </c>
      <c r="CC252" s="14">
        <v>1.5986647467585598E-2</v>
      </c>
      <c r="CD252" s="14">
        <v>1.13413648040136E-2</v>
      </c>
      <c r="CE252" s="14">
        <v>3.8352117809612597E-2</v>
      </c>
    </row>
    <row r="253" spans="2:83" x14ac:dyDescent="0.3">
      <c r="B253" t="s">
        <v>178</v>
      </c>
      <c r="C253" s="14">
        <v>1.3161913773459899E-2</v>
      </c>
      <c r="D253" s="14">
        <v>1.6754329850078301E-2</v>
      </c>
      <c r="E253" s="14">
        <v>9.67993464033488E-3</v>
      </c>
      <c r="F253" s="14"/>
      <c r="G253" s="14">
        <v>1.13087896695523E-2</v>
      </c>
      <c r="H253" s="14">
        <v>2.22246869115779E-2</v>
      </c>
      <c r="I253" s="14">
        <v>1.2897852539685501E-2</v>
      </c>
      <c r="J253" s="14">
        <v>1.1346207271069501E-2</v>
      </c>
      <c r="K253" s="14">
        <v>6.67762020674585E-3</v>
      </c>
      <c r="L253" s="14">
        <v>1.3057275977703999E-2</v>
      </c>
      <c r="M253" s="14"/>
      <c r="N253" s="14">
        <v>2.1403743550865901E-2</v>
      </c>
      <c r="O253" s="14">
        <v>7.6345911717975203E-3</v>
      </c>
      <c r="P253" s="14">
        <v>1.1873304046686101E-2</v>
      </c>
      <c r="Q253" s="14">
        <v>1.1437335661046001E-2</v>
      </c>
      <c r="R253" s="14"/>
      <c r="S253" s="14">
        <v>2.0369518520009001E-2</v>
      </c>
      <c r="T253" s="14">
        <v>3.89049962187234E-3</v>
      </c>
      <c r="U253" s="14">
        <v>6.0568299551713497E-3</v>
      </c>
      <c r="V253" s="14">
        <v>1.0636566738662701E-2</v>
      </c>
      <c r="W253" s="14">
        <v>2.1118913098481601E-2</v>
      </c>
      <c r="X253" s="14">
        <v>2.1882836350799101E-2</v>
      </c>
      <c r="Y253" s="14">
        <v>1.5883338247499899E-2</v>
      </c>
      <c r="Z253" s="14">
        <v>1.0774504445148001E-2</v>
      </c>
      <c r="AA253" s="14">
        <v>1.81686432675554E-2</v>
      </c>
      <c r="AB253" s="14">
        <v>8.5377543330100794E-3</v>
      </c>
      <c r="AC253" s="14">
        <v>9.0216661380700391E-3</v>
      </c>
      <c r="AD253" s="14">
        <v>0</v>
      </c>
      <c r="AE253" s="14"/>
      <c r="AF253" s="14">
        <v>1.20953535369899E-2</v>
      </c>
      <c r="AG253" s="14">
        <v>1.4247286751523499E-2</v>
      </c>
      <c r="AH253" s="14">
        <v>6.5187163516925604E-3</v>
      </c>
      <c r="AI253" s="14">
        <v>5.2965860655064499E-2</v>
      </c>
      <c r="AJ253" s="14">
        <v>2.1997459874486099E-2</v>
      </c>
      <c r="AK253" s="14"/>
      <c r="AL253" s="14">
        <v>1.2785269931787999E-2</v>
      </c>
      <c r="AM253" s="14">
        <v>1.2738725578201601E-2</v>
      </c>
      <c r="AN253" s="14">
        <v>1.2193052430354401E-2</v>
      </c>
      <c r="AO253" s="14">
        <v>1.7068200976292299E-2</v>
      </c>
      <c r="AP253" s="14">
        <v>0</v>
      </c>
      <c r="AQ253" s="14"/>
      <c r="AR253" s="14">
        <v>1.8044542037908898E-2</v>
      </c>
      <c r="AS253" s="14">
        <v>7.1117833267217703E-3</v>
      </c>
      <c r="AT253" s="14">
        <v>9.4687883328796393E-3</v>
      </c>
      <c r="AU253" s="14">
        <v>1.7466300807649701E-2</v>
      </c>
      <c r="AV253" s="14">
        <v>5.9169113742609802E-3</v>
      </c>
      <c r="AW253" s="14">
        <v>2.1612217379345301E-2</v>
      </c>
      <c r="AX253" s="14"/>
      <c r="AY253" s="14">
        <v>4.2958046493994E-3</v>
      </c>
      <c r="AZ253" s="14">
        <v>6.8793481237052001E-3</v>
      </c>
      <c r="BA253" s="14">
        <v>1.49367537662212E-2</v>
      </c>
      <c r="BB253" s="14">
        <v>3.4939649344760397E-2</v>
      </c>
      <c r="BC253" s="14">
        <v>1.5631821103168901E-2</v>
      </c>
      <c r="BD253" s="14"/>
      <c r="BE253" s="14">
        <v>6.3827843749476906E-2</v>
      </c>
      <c r="BF253" s="14">
        <v>1.64954000083532E-2</v>
      </c>
      <c r="BG253" s="14">
        <v>1.50145672953544E-2</v>
      </c>
      <c r="BH253" s="14">
        <v>9.0099243943411109E-3</v>
      </c>
      <c r="BI253" s="14">
        <v>1.86669897741275E-2</v>
      </c>
      <c r="BJ253" s="14">
        <v>8.9876472541050995E-3</v>
      </c>
      <c r="BK253" s="14">
        <v>2.02258522932851E-2</v>
      </c>
      <c r="BL253" s="14">
        <v>0</v>
      </c>
      <c r="BM253" s="14">
        <v>7.28886525032388E-3</v>
      </c>
      <c r="BN253" s="14">
        <v>0</v>
      </c>
      <c r="BO253" s="14">
        <v>6.1787846287165403E-3</v>
      </c>
      <c r="BP253" s="14">
        <v>2.8900235535354701E-2</v>
      </c>
      <c r="BQ253" s="14">
        <v>1.7373053957625801E-2</v>
      </c>
      <c r="BR253" s="14">
        <v>0</v>
      </c>
      <c r="BS253" s="14">
        <v>4.0568335912039399E-2</v>
      </c>
      <c r="BT253" s="14">
        <v>2.63698377375013E-2</v>
      </c>
      <c r="BU253" s="14"/>
      <c r="BV253" s="14">
        <v>1.8734410795483498E-2</v>
      </c>
      <c r="BW253" s="14">
        <v>3.8336939946387399E-3</v>
      </c>
      <c r="BX253" s="14"/>
      <c r="BY253" s="14">
        <v>1.9490808934024301E-2</v>
      </c>
      <c r="BZ253" s="14"/>
      <c r="CA253" s="14">
        <v>6.2387956909653996E-3</v>
      </c>
      <c r="CB253" s="14">
        <v>7.0793749160257798E-3</v>
      </c>
      <c r="CC253" s="14">
        <v>1.41916210241716E-2</v>
      </c>
      <c r="CD253" s="14">
        <v>4.1461816949082901E-2</v>
      </c>
      <c r="CE253" s="14">
        <v>0</v>
      </c>
    </row>
    <row r="254" spans="2:83" x14ac:dyDescent="0.3">
      <c r="B254" t="s">
        <v>179</v>
      </c>
      <c r="C254" s="14">
        <v>1.14432854985889E-2</v>
      </c>
      <c r="D254" s="14">
        <v>7.09224302759067E-3</v>
      </c>
      <c r="E254" s="14">
        <v>1.5714265089527502E-2</v>
      </c>
      <c r="F254" s="14"/>
      <c r="G254" s="14">
        <v>1.4126228517643599E-2</v>
      </c>
      <c r="H254" s="14">
        <v>2.05268898111335E-2</v>
      </c>
      <c r="I254" s="14">
        <v>1.7045889562584699E-2</v>
      </c>
      <c r="J254" s="14">
        <v>5.3640249877777296E-3</v>
      </c>
      <c r="K254" s="14">
        <v>6.3210337323735197E-3</v>
      </c>
      <c r="L254" s="14">
        <v>6.1155105658670297E-3</v>
      </c>
      <c r="M254" s="14"/>
      <c r="N254" s="14">
        <v>8.4966252097090703E-3</v>
      </c>
      <c r="O254" s="14">
        <v>1.1420927535760199E-2</v>
      </c>
      <c r="P254" s="14">
        <v>9.3165872785319192E-3</v>
      </c>
      <c r="Q254" s="14">
        <v>1.6760656247931199E-2</v>
      </c>
      <c r="R254" s="14"/>
      <c r="S254" s="14">
        <v>1.36162735016493E-2</v>
      </c>
      <c r="T254" s="14">
        <v>1.85314768604821E-2</v>
      </c>
      <c r="U254" s="14">
        <v>0</v>
      </c>
      <c r="V254" s="14">
        <v>6.1424570043130296E-3</v>
      </c>
      <c r="W254" s="14">
        <v>7.1180583024725904E-3</v>
      </c>
      <c r="X254" s="14">
        <v>1.39168439005149E-2</v>
      </c>
      <c r="Y254" s="14">
        <v>1.1704257062291499E-2</v>
      </c>
      <c r="Z254" s="14">
        <v>1.15528983330642E-2</v>
      </c>
      <c r="AA254" s="14">
        <v>5.1349675642316898E-3</v>
      </c>
      <c r="AB254" s="14">
        <v>2.1118184945583499E-2</v>
      </c>
      <c r="AC254" s="14">
        <v>9.1844252186869604E-3</v>
      </c>
      <c r="AD254" s="14">
        <v>1.6437944453163E-2</v>
      </c>
      <c r="AE254" s="14"/>
      <c r="AF254" s="14">
        <v>3.9284271850135201E-3</v>
      </c>
      <c r="AG254" s="14">
        <v>1.0703318635910199E-2</v>
      </c>
      <c r="AH254" s="14">
        <v>0</v>
      </c>
      <c r="AI254" s="14">
        <v>0</v>
      </c>
      <c r="AJ254" s="14">
        <v>3.0968074797459201E-2</v>
      </c>
      <c r="AK254" s="14"/>
      <c r="AL254" s="14">
        <v>6.3753547905361597E-3</v>
      </c>
      <c r="AM254" s="14">
        <v>4.0810582673167402E-3</v>
      </c>
      <c r="AN254" s="14">
        <v>1.36604325624034E-2</v>
      </c>
      <c r="AO254" s="14">
        <v>4.9365132488207904E-3</v>
      </c>
      <c r="AP254" s="14">
        <v>1.9805602022296202E-2</v>
      </c>
      <c r="AQ254" s="14"/>
      <c r="AR254" s="14">
        <v>6.0769769789494202E-3</v>
      </c>
      <c r="AS254" s="14">
        <v>4.4777850636624501E-3</v>
      </c>
      <c r="AT254" s="14">
        <v>5.6984592201887903E-3</v>
      </c>
      <c r="AU254" s="14">
        <v>7.6433456821551997E-3</v>
      </c>
      <c r="AV254" s="14">
        <v>2.6659542197329002E-2</v>
      </c>
      <c r="AW254" s="14">
        <v>1.76636818280217E-2</v>
      </c>
      <c r="AX254" s="14"/>
      <c r="AY254" s="14">
        <v>1.12697425483878E-2</v>
      </c>
      <c r="AZ254" s="14">
        <v>1.8676626164709199E-2</v>
      </c>
      <c r="BA254" s="14">
        <v>7.8527305105847208E-3</v>
      </c>
      <c r="BB254" s="14">
        <v>1.2007165526653501E-2</v>
      </c>
      <c r="BC254" s="14">
        <v>0</v>
      </c>
      <c r="BD254" s="14"/>
      <c r="BE254" s="14">
        <v>7.7982368142829994E-2</v>
      </c>
      <c r="BF254" s="14">
        <v>1.82256833922976E-2</v>
      </c>
      <c r="BG254" s="14">
        <v>0</v>
      </c>
      <c r="BH254" s="14">
        <v>1.5241284168748599E-2</v>
      </c>
      <c r="BI254" s="14">
        <v>5.0530313828305203E-3</v>
      </c>
      <c r="BJ254" s="14">
        <v>9.5278778471962998E-3</v>
      </c>
      <c r="BK254" s="14">
        <v>1.21313810044899E-2</v>
      </c>
      <c r="BL254" s="14">
        <v>1.33033351369707E-2</v>
      </c>
      <c r="BM254" s="14">
        <v>2.48072976142466E-2</v>
      </c>
      <c r="BN254" s="14">
        <v>8.5790715657784802E-3</v>
      </c>
      <c r="BO254" s="14">
        <v>1.19317641623287E-2</v>
      </c>
      <c r="BP254" s="14">
        <v>0</v>
      </c>
      <c r="BQ254" s="14">
        <v>9.7109366479232306E-3</v>
      </c>
      <c r="BR254" s="14">
        <v>1.7508322271297099E-2</v>
      </c>
      <c r="BS254" s="14">
        <v>3.2358632058126502E-2</v>
      </c>
      <c r="BT254" s="14">
        <v>8.3050571145063205E-3</v>
      </c>
      <c r="BU254" s="14"/>
      <c r="BV254" s="14">
        <v>6.8288015509432804E-3</v>
      </c>
      <c r="BW254" s="14">
        <v>0</v>
      </c>
      <c r="BX254" s="14"/>
      <c r="BY254" s="14">
        <v>3.8784097398597201E-3</v>
      </c>
      <c r="BZ254" s="14"/>
      <c r="CA254" s="14">
        <v>1.1034169129909401E-2</v>
      </c>
      <c r="CB254" s="14">
        <v>1.6008785522553699E-2</v>
      </c>
      <c r="CC254" s="14">
        <v>1.2170354111897101E-2</v>
      </c>
      <c r="CD254" s="14">
        <v>0</v>
      </c>
      <c r="CE254" s="14">
        <v>2.2856506996190101E-2</v>
      </c>
    </row>
    <row r="255" spans="2:83" x14ac:dyDescent="0.3">
      <c r="B255" t="s">
        <v>184</v>
      </c>
      <c r="C255" s="14">
        <v>1.07463048443902E-2</v>
      </c>
      <c r="D255" s="14">
        <v>6.48708847109793E-3</v>
      </c>
      <c r="E255" s="14">
        <v>1.4926254921677699E-2</v>
      </c>
      <c r="F255" s="14"/>
      <c r="G255" s="14">
        <v>2.7453797272894501E-2</v>
      </c>
      <c r="H255" s="14">
        <v>2.0519337906256499E-2</v>
      </c>
      <c r="I255" s="14">
        <v>9.6483740342558893E-3</v>
      </c>
      <c r="J255" s="14">
        <v>2.6244091855012002E-3</v>
      </c>
      <c r="K255" s="14">
        <v>3.0659212988818399E-3</v>
      </c>
      <c r="L255" s="14">
        <v>4.3908147853920698E-3</v>
      </c>
      <c r="M255" s="14"/>
      <c r="N255" s="14">
        <v>7.9754536263133297E-3</v>
      </c>
      <c r="O255" s="14">
        <v>1.09145549922793E-2</v>
      </c>
      <c r="P255" s="14">
        <v>4.6865607735500896E-3</v>
      </c>
      <c r="Q255" s="14">
        <v>1.9117261137827898E-2</v>
      </c>
      <c r="R255" s="14"/>
      <c r="S255" s="14">
        <v>1.8241355101338799E-2</v>
      </c>
      <c r="T255" s="14">
        <v>8.7560854959567707E-3</v>
      </c>
      <c r="U255" s="14">
        <v>6.3500854829987904E-3</v>
      </c>
      <c r="V255" s="14">
        <v>1.17146453823772E-2</v>
      </c>
      <c r="W255" s="14">
        <v>2.95457776026673E-2</v>
      </c>
      <c r="X255" s="14">
        <v>5.8957950001774298E-3</v>
      </c>
      <c r="Y255" s="14">
        <v>6.0386804033279503E-3</v>
      </c>
      <c r="Z255" s="14">
        <v>1.24159482953891E-2</v>
      </c>
      <c r="AA255" s="14">
        <v>1.3502280793157E-2</v>
      </c>
      <c r="AB255" s="14">
        <v>4.8003266344278702E-3</v>
      </c>
      <c r="AC255" s="14">
        <v>0</v>
      </c>
      <c r="AD255" s="14">
        <v>0</v>
      </c>
      <c r="AE255" s="14"/>
      <c r="AF255" s="14">
        <v>7.1177220117455801E-3</v>
      </c>
      <c r="AG255" s="14">
        <v>2.34838974039909E-2</v>
      </c>
      <c r="AH255" s="14">
        <v>8.0967140722254197E-3</v>
      </c>
      <c r="AI255" s="14">
        <v>0</v>
      </c>
      <c r="AJ255" s="14">
        <v>8.8449808422999092E-3</v>
      </c>
      <c r="AK255" s="14"/>
      <c r="AL255" s="14">
        <v>8.9471683588902094E-3</v>
      </c>
      <c r="AM255" s="14">
        <v>1.6150922916760398E-2</v>
      </c>
      <c r="AN255" s="14">
        <v>7.4599505742763503E-3</v>
      </c>
      <c r="AO255" s="14">
        <v>9.10890895226317E-3</v>
      </c>
      <c r="AP255" s="14">
        <v>0</v>
      </c>
      <c r="AQ255" s="14"/>
      <c r="AR255" s="14">
        <v>1.7304448064347399E-2</v>
      </c>
      <c r="AS255" s="14">
        <v>1.57409643299849E-2</v>
      </c>
      <c r="AT255" s="14">
        <v>0</v>
      </c>
      <c r="AU255" s="14">
        <v>7.9794335498449206E-3</v>
      </c>
      <c r="AV255" s="14">
        <v>1.31264908774262E-2</v>
      </c>
      <c r="AW255" s="14">
        <v>6.0696137735208001E-3</v>
      </c>
      <c r="AX255" s="14"/>
      <c r="AY255" s="14">
        <v>1.43416545437726E-2</v>
      </c>
      <c r="AZ255" s="14">
        <v>4.3926890154994298E-3</v>
      </c>
      <c r="BA255" s="14">
        <v>1.1203470850003399E-2</v>
      </c>
      <c r="BB255" s="14">
        <v>1.3923348796313999E-2</v>
      </c>
      <c r="BC255" s="14">
        <v>5.8878921937057599E-2</v>
      </c>
      <c r="BD255" s="14"/>
      <c r="BE255" s="14">
        <v>0</v>
      </c>
      <c r="BF255" s="14">
        <v>3.32748720761653E-2</v>
      </c>
      <c r="BG255" s="14">
        <v>1.5986404172360202E-2</v>
      </c>
      <c r="BH255" s="14">
        <v>1.10395254801131E-2</v>
      </c>
      <c r="BI255" s="14">
        <v>0</v>
      </c>
      <c r="BJ255" s="14">
        <v>2.4121138965859899E-2</v>
      </c>
      <c r="BK255" s="14">
        <v>2.7691180486356701E-2</v>
      </c>
      <c r="BL255" s="14">
        <v>5.9591408716074303E-3</v>
      </c>
      <c r="BM255" s="14">
        <v>7.5836937172508601E-3</v>
      </c>
      <c r="BN255" s="14">
        <v>9.6345720920227706E-3</v>
      </c>
      <c r="BO255" s="14">
        <v>0</v>
      </c>
      <c r="BP255" s="14">
        <v>8.3230669190477793E-3</v>
      </c>
      <c r="BQ255" s="14">
        <v>0</v>
      </c>
      <c r="BR255" s="14">
        <v>0</v>
      </c>
      <c r="BS255" s="14">
        <v>1.8728719119658298E-2</v>
      </c>
      <c r="BT255" s="14">
        <v>9.5885970186172492E-3</v>
      </c>
      <c r="BU255" s="14"/>
      <c r="BV255" s="14">
        <v>1.9445300219067398E-2</v>
      </c>
      <c r="BW255" s="14">
        <v>1.1257981933024699E-2</v>
      </c>
      <c r="BX255" s="14"/>
      <c r="BY255" s="14">
        <v>2.60336841862348E-2</v>
      </c>
      <c r="BZ255" s="14"/>
      <c r="CA255" s="14">
        <v>5.1063867643366904E-3</v>
      </c>
      <c r="CB255" s="14">
        <v>4.8973056165466499E-3</v>
      </c>
      <c r="CC255" s="14">
        <v>9.4763351535809906E-3</v>
      </c>
      <c r="CD255" s="14">
        <v>3.4220997205642902E-2</v>
      </c>
      <c r="CE255" s="14">
        <v>7.5849730450781694E-2</v>
      </c>
    </row>
    <row r="256" spans="2:83" x14ac:dyDescent="0.3">
      <c r="B256" t="s">
        <v>183</v>
      </c>
      <c r="C256" s="14">
        <v>7.4594773561668399E-3</v>
      </c>
      <c r="D256" s="14">
        <v>1.00940588340745E-2</v>
      </c>
      <c r="E256" s="14">
        <v>4.9015871290077201E-3</v>
      </c>
      <c r="F256" s="14"/>
      <c r="G256" s="14">
        <v>1.6080568009863499E-2</v>
      </c>
      <c r="H256" s="14">
        <v>1.7212007652966599E-2</v>
      </c>
      <c r="I256" s="14">
        <v>0</v>
      </c>
      <c r="J256" s="14">
        <v>5.3896381372824402E-3</v>
      </c>
      <c r="K256" s="14">
        <v>9.7391110692962198E-3</v>
      </c>
      <c r="L256" s="14">
        <v>0</v>
      </c>
      <c r="M256" s="14"/>
      <c r="N256" s="14">
        <v>7.2437344242333897E-3</v>
      </c>
      <c r="O256" s="14">
        <v>6.9166243637581197E-3</v>
      </c>
      <c r="P256" s="14">
        <v>1.2349428213231799E-2</v>
      </c>
      <c r="Q256" s="14">
        <v>4.1215010206606898E-3</v>
      </c>
      <c r="R256" s="14"/>
      <c r="S256" s="14">
        <v>1.84163777172167E-2</v>
      </c>
      <c r="T256" s="14">
        <v>3.9704237245571598E-3</v>
      </c>
      <c r="U256" s="14">
        <v>6.3896309451825601E-3</v>
      </c>
      <c r="V256" s="14">
        <v>1.09018192740724E-2</v>
      </c>
      <c r="W256" s="14">
        <v>0</v>
      </c>
      <c r="X256" s="14">
        <v>6.4949533317945401E-3</v>
      </c>
      <c r="Y256" s="14">
        <v>0</v>
      </c>
      <c r="Z256" s="14">
        <v>2.2120598507231901E-2</v>
      </c>
      <c r="AA256" s="14">
        <v>4.5618021887435297E-3</v>
      </c>
      <c r="AB256" s="14">
        <v>9.9618549592999806E-3</v>
      </c>
      <c r="AC256" s="14">
        <v>0</v>
      </c>
      <c r="AD256" s="14">
        <v>0</v>
      </c>
      <c r="AE256" s="14"/>
      <c r="AF256" s="14">
        <v>1.0098088075530099E-2</v>
      </c>
      <c r="AG256" s="14">
        <v>6.5181684190636999E-3</v>
      </c>
      <c r="AH256" s="14">
        <v>0</v>
      </c>
      <c r="AI256" s="14">
        <v>0</v>
      </c>
      <c r="AJ256" s="14">
        <v>9.2035316923268894E-3</v>
      </c>
      <c r="AK256" s="14"/>
      <c r="AL256" s="14">
        <v>1.18710466387092E-2</v>
      </c>
      <c r="AM256" s="14">
        <v>5.17265659127575E-3</v>
      </c>
      <c r="AN256" s="14">
        <v>0</v>
      </c>
      <c r="AO256" s="14">
        <v>4.2177887582312704E-3</v>
      </c>
      <c r="AP256" s="14">
        <v>0</v>
      </c>
      <c r="AQ256" s="14"/>
      <c r="AR256" s="14">
        <v>6.8023532346251402E-3</v>
      </c>
      <c r="AS256" s="14">
        <v>1.7794320774617001E-2</v>
      </c>
      <c r="AT256" s="14">
        <v>4.2492785868246397E-3</v>
      </c>
      <c r="AU256" s="14">
        <v>0</v>
      </c>
      <c r="AV256" s="14">
        <v>1.36350791828301E-2</v>
      </c>
      <c r="AW256" s="14">
        <v>9.5550925576305505E-3</v>
      </c>
      <c r="AX256" s="14"/>
      <c r="AY256" s="14">
        <v>2.2791155812974398E-3</v>
      </c>
      <c r="AZ256" s="14">
        <v>7.2412316897772604E-3</v>
      </c>
      <c r="BA256" s="14">
        <v>1.09443816490044E-2</v>
      </c>
      <c r="BB256" s="14">
        <v>3.40251904360311E-3</v>
      </c>
      <c r="BC256" s="14">
        <v>5.4398760840718402E-2</v>
      </c>
      <c r="BD256" s="14"/>
      <c r="BE256" s="14">
        <v>0</v>
      </c>
      <c r="BF256" s="14">
        <v>1.7663025908693099E-2</v>
      </c>
      <c r="BG256" s="14">
        <v>1.38342162060008E-2</v>
      </c>
      <c r="BH256" s="14">
        <v>0</v>
      </c>
      <c r="BI256" s="14">
        <v>5.2629978273599403E-3</v>
      </c>
      <c r="BJ256" s="14">
        <v>4.4893786294693096E-3</v>
      </c>
      <c r="BK256" s="14">
        <v>5.31670523102997E-3</v>
      </c>
      <c r="BL256" s="14">
        <v>0</v>
      </c>
      <c r="BM256" s="14">
        <v>7.3896089040407101E-3</v>
      </c>
      <c r="BN256" s="14">
        <v>0</v>
      </c>
      <c r="BO256" s="14">
        <v>1.0805141203869099E-2</v>
      </c>
      <c r="BP256" s="14">
        <v>8.3230669190477793E-3</v>
      </c>
      <c r="BQ256" s="14">
        <v>0</v>
      </c>
      <c r="BR256" s="14">
        <v>0</v>
      </c>
      <c r="BS256" s="14">
        <v>3.8600964932912103E-2</v>
      </c>
      <c r="BT256" s="14">
        <v>1.11662140612878E-2</v>
      </c>
      <c r="BU256" s="14"/>
      <c r="BV256" s="14">
        <v>2.1789514272940601E-3</v>
      </c>
      <c r="BW256" s="14">
        <v>9.6190272847021599E-3</v>
      </c>
      <c r="BX256" s="14"/>
      <c r="BY256" s="14">
        <v>1.12548955390138E-2</v>
      </c>
      <c r="BZ256" s="14"/>
      <c r="CA256" s="14">
        <v>6.2338337747704598E-3</v>
      </c>
      <c r="CB256" s="14">
        <v>0</v>
      </c>
      <c r="CC256" s="14">
        <v>9.4645475027163202E-3</v>
      </c>
      <c r="CD256" s="14">
        <v>2.068621206096E-2</v>
      </c>
      <c r="CE256" s="14">
        <v>2.3028722634114901E-2</v>
      </c>
    </row>
    <row r="257" spans="2:83" x14ac:dyDescent="0.3">
      <c r="B257" t="s">
        <v>53</v>
      </c>
      <c r="C257" s="14">
        <v>0.121365031546065</v>
      </c>
      <c r="D257" s="14">
        <v>6.8181740260701701E-2</v>
      </c>
      <c r="E257" s="14">
        <v>0.17250433497760301</v>
      </c>
      <c r="F257" s="14"/>
      <c r="G257" s="14">
        <v>0.118160949926241</v>
      </c>
      <c r="H257" s="14">
        <v>8.5903260278464705E-2</v>
      </c>
      <c r="I257" s="14">
        <v>0.14655374149175099</v>
      </c>
      <c r="J257" s="14">
        <v>0.128440762008669</v>
      </c>
      <c r="K257" s="14">
        <v>0.12864686442100401</v>
      </c>
      <c r="L257" s="14">
        <v>0.121322487562405</v>
      </c>
      <c r="M257" s="14"/>
      <c r="N257" s="14">
        <v>8.4749250564518999E-2</v>
      </c>
      <c r="O257" s="14">
        <v>0.10387558212371301</v>
      </c>
      <c r="P257" s="14">
        <v>0.118072930016679</v>
      </c>
      <c r="Q257" s="14">
        <v>0.18451686079747801</v>
      </c>
      <c r="R257" s="14"/>
      <c r="S257" s="14">
        <v>0.109337026244306</v>
      </c>
      <c r="T257" s="14">
        <v>0.13746043454720799</v>
      </c>
      <c r="U257" s="14">
        <v>0.112673805619652</v>
      </c>
      <c r="V257" s="14">
        <v>0.10659470086155499</v>
      </c>
      <c r="W257" s="14">
        <v>0.136812933351286</v>
      </c>
      <c r="X257" s="14">
        <v>0.14746324578824499</v>
      </c>
      <c r="Y257" s="14">
        <v>9.9179208901857899E-2</v>
      </c>
      <c r="Z257" s="14">
        <v>6.6749261246171407E-2</v>
      </c>
      <c r="AA257" s="14">
        <v>0.13948810504287501</v>
      </c>
      <c r="AB257" s="14">
        <v>0.110168570334017</v>
      </c>
      <c r="AC257" s="14">
        <v>0.12954918457110401</v>
      </c>
      <c r="AD257" s="14">
        <v>0.14619007398190401</v>
      </c>
      <c r="AE257" s="14"/>
      <c r="AF257" s="14">
        <v>9.0438189435278898E-2</v>
      </c>
      <c r="AG257" s="14">
        <v>8.8485992774691005E-2</v>
      </c>
      <c r="AH257" s="14">
        <v>0.11039138817607801</v>
      </c>
      <c r="AI257" s="14">
        <v>0.110712868744094</v>
      </c>
      <c r="AJ257" s="14">
        <v>0.25316318117389403</v>
      </c>
      <c r="AK257" s="14"/>
      <c r="AL257" s="14">
        <v>9.0632919008293705E-2</v>
      </c>
      <c r="AM257" s="14">
        <v>0.103188505028192</v>
      </c>
      <c r="AN257" s="14">
        <v>0.130647408947897</v>
      </c>
      <c r="AO257" s="14">
        <v>8.5761913640685805E-2</v>
      </c>
      <c r="AP257" s="14">
        <v>0.126120956607849</v>
      </c>
      <c r="AQ257" s="14"/>
      <c r="AR257" s="14">
        <v>8.7416767655825803E-2</v>
      </c>
      <c r="AS257" s="14">
        <v>7.5471766484761796E-2</v>
      </c>
      <c r="AT257" s="14">
        <v>9.5701997387549198E-2</v>
      </c>
      <c r="AU257" s="14">
        <v>7.7324274900994E-2</v>
      </c>
      <c r="AV257" s="14">
        <v>0.14677703441801199</v>
      </c>
      <c r="AW257" s="14">
        <v>0.25637654485669198</v>
      </c>
      <c r="AX257" s="14"/>
      <c r="AY257" s="14">
        <v>0.15353245155168699</v>
      </c>
      <c r="AZ257" s="14">
        <v>0.119670158995118</v>
      </c>
      <c r="BA257" s="14">
        <v>0.11190880029988</v>
      </c>
      <c r="BB257" s="14">
        <v>7.4596454922510796E-2</v>
      </c>
      <c r="BC257" s="14">
        <v>7.4251667159638102E-2</v>
      </c>
      <c r="BD257" s="14"/>
      <c r="BE257" s="14">
        <v>0.12946116559995499</v>
      </c>
      <c r="BF257" s="14">
        <v>0.18115235157862</v>
      </c>
      <c r="BG257" s="14">
        <v>0.16093927036578901</v>
      </c>
      <c r="BH257" s="14">
        <v>0.14594090000203899</v>
      </c>
      <c r="BI257" s="14">
        <v>0.109609080003308</v>
      </c>
      <c r="BJ257" s="14">
        <v>0.11043991609274099</v>
      </c>
      <c r="BK257" s="14">
        <v>0.147566971000752</v>
      </c>
      <c r="BL257" s="14">
        <v>0.100860188047515</v>
      </c>
      <c r="BM257" s="14">
        <v>7.7845034590852999E-2</v>
      </c>
      <c r="BN257" s="14">
        <v>0.12263076129315099</v>
      </c>
      <c r="BO257" s="14">
        <v>9.6578574123968794E-2</v>
      </c>
      <c r="BP257" s="14">
        <v>7.1658941231627304E-2</v>
      </c>
      <c r="BQ257" s="14">
        <v>9.1642197514588505E-2</v>
      </c>
      <c r="BR257" s="14">
        <v>8.2965786223498497E-2</v>
      </c>
      <c r="BS257" s="14">
        <v>0.14948585948337501</v>
      </c>
      <c r="BT257" s="14">
        <v>4.4881161924838903E-2</v>
      </c>
      <c r="BU257" s="14"/>
      <c r="BV257" s="14">
        <v>9.5750278275414699E-2</v>
      </c>
      <c r="BW257" s="14">
        <v>0.114236057019125</v>
      </c>
      <c r="BX257" s="14"/>
      <c r="BY257" s="14">
        <v>7.1759040252773298E-2</v>
      </c>
      <c r="BZ257" s="14"/>
      <c r="CA257" s="14">
        <v>0.14941218675354401</v>
      </c>
      <c r="CB257" s="14">
        <v>0.103989252075192</v>
      </c>
      <c r="CC257" s="14">
        <v>0.10729690796384</v>
      </c>
      <c r="CD257" s="14">
        <v>7.0621387442595301E-2</v>
      </c>
      <c r="CE257" s="14">
        <v>0</v>
      </c>
    </row>
    <row r="258" spans="2:83" x14ac:dyDescent="0.3">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row>
    <row r="259" spans="2:83" x14ac:dyDescent="0.3">
      <c r="B259" s="6" t="s">
        <v>191</v>
      </c>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row>
    <row r="260" spans="2:83" x14ac:dyDescent="0.3">
      <c r="B260" s="24" t="s">
        <v>114</v>
      </c>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row>
    <row r="261" spans="2:83" x14ac:dyDescent="0.3">
      <c r="B261" t="s">
        <v>187</v>
      </c>
      <c r="C261" s="14">
        <v>0.24749341065841399</v>
      </c>
      <c r="D261" s="14">
        <v>0.29846440490021597</v>
      </c>
      <c r="E261" s="14">
        <v>0.19820846022166999</v>
      </c>
      <c r="F261" s="14"/>
      <c r="G261" s="14">
        <v>0.228557029291304</v>
      </c>
      <c r="H261" s="14">
        <v>0.23049317769461</v>
      </c>
      <c r="I261" s="14">
        <v>0.220917027899526</v>
      </c>
      <c r="J261" s="14">
        <v>0.27347256818298099</v>
      </c>
      <c r="K261" s="14">
        <v>0.24792425353580499</v>
      </c>
      <c r="L261" s="14">
        <v>0.27400480962275298</v>
      </c>
      <c r="M261" s="14"/>
      <c r="N261" s="14">
        <v>0.235846119754827</v>
      </c>
      <c r="O261" s="14">
        <v>0.25107962206534501</v>
      </c>
      <c r="P261" s="14">
        <v>0.26607581484195397</v>
      </c>
      <c r="Q261" s="14">
        <v>0.23339711059282101</v>
      </c>
      <c r="R261" s="14"/>
      <c r="S261" s="14">
        <v>0.25570525869263799</v>
      </c>
      <c r="T261" s="14">
        <v>0.254432335780018</v>
      </c>
      <c r="U261" s="14">
        <v>0.28078374258588201</v>
      </c>
      <c r="V261" s="14">
        <v>0.23975958025382799</v>
      </c>
      <c r="W261" s="14">
        <v>0.32354580044948</v>
      </c>
      <c r="X261" s="14">
        <v>0.27410045819788698</v>
      </c>
      <c r="Y261" s="14">
        <v>0.23254120853937699</v>
      </c>
      <c r="Z261" s="14">
        <v>0.350607145144059</v>
      </c>
      <c r="AA261" s="14">
        <v>0.17904540156056101</v>
      </c>
      <c r="AB261" s="14">
        <v>0.178080894589217</v>
      </c>
      <c r="AC261" s="14">
        <v>0.24156313425148099</v>
      </c>
      <c r="AD261" s="14">
        <v>0.228050272446603</v>
      </c>
      <c r="AE261" s="14"/>
      <c r="AF261" s="14">
        <v>0.35806451276705498</v>
      </c>
      <c r="AG261" s="14">
        <v>0.21287424525519</v>
      </c>
      <c r="AH261" s="14">
        <v>0.152513276730457</v>
      </c>
      <c r="AI261" s="14">
        <v>0.39195616936118699</v>
      </c>
      <c r="AJ261" s="14">
        <v>0.18885780977056299</v>
      </c>
      <c r="AK261" s="14"/>
      <c r="AL261" s="14">
        <v>0.33316261479118497</v>
      </c>
      <c r="AM261" s="14">
        <v>0.22250458749490601</v>
      </c>
      <c r="AN261" s="14">
        <v>0.152957371223331</v>
      </c>
      <c r="AO261" s="14">
        <v>0.45404228248884498</v>
      </c>
      <c r="AP261" s="14">
        <v>0.109484173239007</v>
      </c>
      <c r="AQ261" s="14"/>
      <c r="AR261" s="14">
        <v>0.20177223134366401</v>
      </c>
      <c r="AS261" s="14">
        <v>0.30165032722671098</v>
      </c>
      <c r="AT261" s="14">
        <v>0.19805225054763601</v>
      </c>
      <c r="AU261" s="14">
        <v>0.45538095650626798</v>
      </c>
      <c r="AV261" s="14">
        <v>9.8321027582811998E-2</v>
      </c>
      <c r="AW261" s="14">
        <v>0.147546146290399</v>
      </c>
      <c r="AX261" s="14"/>
      <c r="AY261" s="14">
        <v>0.28688371092836201</v>
      </c>
      <c r="AZ261" s="14">
        <v>0.238544120285866</v>
      </c>
      <c r="BA261" s="14">
        <v>0.21718583982377901</v>
      </c>
      <c r="BB261" s="14">
        <v>0.22544315155228101</v>
      </c>
      <c r="BC261" s="14">
        <v>0.31578691011994697</v>
      </c>
      <c r="BD261" s="14"/>
      <c r="BE261" s="14">
        <v>8.9584936644870106E-2</v>
      </c>
      <c r="BF261" s="14">
        <v>0.25332539851616398</v>
      </c>
      <c r="BG261" s="14">
        <v>0.20897047895454299</v>
      </c>
      <c r="BH261" s="14">
        <v>0.272503130011512</v>
      </c>
      <c r="BI261" s="14">
        <v>0.273850255549212</v>
      </c>
      <c r="BJ261" s="14">
        <v>0.23854630197982701</v>
      </c>
      <c r="BK261" s="14">
        <v>0.20737091175823999</v>
      </c>
      <c r="BL261" s="14">
        <v>0.24465955714680801</v>
      </c>
      <c r="BM261" s="14">
        <v>0.21928540579856901</v>
      </c>
      <c r="BN261" s="14">
        <v>0.232782907355643</v>
      </c>
      <c r="BO261" s="14">
        <v>0.25464993410442199</v>
      </c>
      <c r="BP261" s="14">
        <v>0.209554017730642</v>
      </c>
      <c r="BQ261" s="14">
        <v>0.30293776444876602</v>
      </c>
      <c r="BR261" s="14">
        <v>0.28253589246979099</v>
      </c>
      <c r="BS261" s="14">
        <v>0.24671062809963701</v>
      </c>
      <c r="BT261" s="14">
        <v>0.34272042191834001</v>
      </c>
      <c r="BU261" s="14"/>
      <c r="BV261" s="14">
        <v>0.207467761272147</v>
      </c>
      <c r="BW261" s="14">
        <v>0.244837883453181</v>
      </c>
      <c r="BX261" s="14"/>
      <c r="BY261" s="14">
        <v>0.34601250295701602</v>
      </c>
      <c r="BZ261" s="14"/>
      <c r="CA261" s="14">
        <v>0.24005965444176</v>
      </c>
      <c r="CB261" s="14">
        <v>0.20267999706165199</v>
      </c>
      <c r="CC261" s="14">
        <v>0.26766373424603201</v>
      </c>
      <c r="CD261" s="14">
        <v>0.30088142418882902</v>
      </c>
      <c r="CE261" s="14">
        <v>0.33056509079494201</v>
      </c>
    </row>
    <row r="262" spans="2:83" x14ac:dyDescent="0.3">
      <c r="B262" t="s">
        <v>188</v>
      </c>
      <c r="C262" s="14">
        <v>0.49257543658411401</v>
      </c>
      <c r="D262" s="14">
        <v>0.48492760181980299</v>
      </c>
      <c r="E262" s="14">
        <v>0.50007723410053195</v>
      </c>
      <c r="F262" s="14"/>
      <c r="G262" s="14">
        <v>0.48172157848851699</v>
      </c>
      <c r="H262" s="14">
        <v>0.490797473466281</v>
      </c>
      <c r="I262" s="14">
        <v>0.50777011721916299</v>
      </c>
      <c r="J262" s="14">
        <v>0.51004061756574803</v>
      </c>
      <c r="K262" s="14">
        <v>0.56359980043777202</v>
      </c>
      <c r="L262" s="14">
        <v>0.42688036150914999</v>
      </c>
      <c r="M262" s="14"/>
      <c r="N262" s="14">
        <v>0.53585744302290805</v>
      </c>
      <c r="O262" s="14">
        <v>0.558208672170457</v>
      </c>
      <c r="P262" s="14">
        <v>0.46215331747618599</v>
      </c>
      <c r="Q262" s="14">
        <v>0.40744197515618302</v>
      </c>
      <c r="R262" s="14"/>
      <c r="S262" s="14">
        <v>0.47707972989858399</v>
      </c>
      <c r="T262" s="14">
        <v>0.46389639949869699</v>
      </c>
      <c r="U262" s="14">
        <v>0.47917435597288899</v>
      </c>
      <c r="V262" s="14">
        <v>0.45364736825029101</v>
      </c>
      <c r="W262" s="14">
        <v>0.424940450212766</v>
      </c>
      <c r="X262" s="14">
        <v>0.49447410483621201</v>
      </c>
      <c r="Y262" s="14">
        <v>0.45920417005680803</v>
      </c>
      <c r="Z262" s="14">
        <v>0.43130089711919001</v>
      </c>
      <c r="AA262" s="14">
        <v>0.54437339417715302</v>
      </c>
      <c r="AB262" s="14">
        <v>0.59205478745805395</v>
      </c>
      <c r="AC262" s="14">
        <v>0.57341372173893101</v>
      </c>
      <c r="AD262" s="14">
        <v>0.54061880879160296</v>
      </c>
      <c r="AE262" s="14"/>
      <c r="AF262" s="14">
        <v>0.39864720887135702</v>
      </c>
      <c r="AG262" s="14">
        <v>0.57398978698469405</v>
      </c>
      <c r="AH262" s="14">
        <v>0.62722461528918405</v>
      </c>
      <c r="AI262" s="14">
        <v>0.26057842151984001</v>
      </c>
      <c r="AJ262" s="14">
        <v>0.47352162710163398</v>
      </c>
      <c r="AK262" s="14"/>
      <c r="AL262" s="14">
        <v>0.401696510294624</v>
      </c>
      <c r="AM262" s="14">
        <v>0.57472359096526304</v>
      </c>
      <c r="AN262" s="14">
        <v>0.62238364257179701</v>
      </c>
      <c r="AO262" s="14">
        <v>0.247715529520948</v>
      </c>
      <c r="AP262" s="14">
        <v>0.58129635764085896</v>
      </c>
      <c r="AQ262" s="14"/>
      <c r="AR262" s="14">
        <v>0.591076639809058</v>
      </c>
      <c r="AS262" s="14">
        <v>0.453700383832078</v>
      </c>
      <c r="AT262" s="14">
        <v>0.64343318244081904</v>
      </c>
      <c r="AU262" s="14">
        <v>0.28294607573417802</v>
      </c>
      <c r="AV262" s="14">
        <v>0.55559126423415806</v>
      </c>
      <c r="AW262" s="14">
        <v>0.48250999381611798</v>
      </c>
      <c r="AX262" s="14"/>
      <c r="AY262" s="14">
        <v>0.42865057254282002</v>
      </c>
      <c r="AZ262" s="14">
        <v>0.488006299357851</v>
      </c>
      <c r="BA262" s="14">
        <v>0.53688413322492801</v>
      </c>
      <c r="BB262" s="14">
        <v>0.55296292951050596</v>
      </c>
      <c r="BC262" s="14">
        <v>0.50030202202715401</v>
      </c>
      <c r="BD262" s="14"/>
      <c r="BE262" s="14">
        <v>0.42302352609649302</v>
      </c>
      <c r="BF262" s="14">
        <v>0.38648339522741598</v>
      </c>
      <c r="BG262" s="14">
        <v>0.45189861791555602</v>
      </c>
      <c r="BH262" s="14">
        <v>0.398297574688941</v>
      </c>
      <c r="BI262" s="14">
        <v>0.47351971760399503</v>
      </c>
      <c r="BJ262" s="14">
        <v>0.48420441704905498</v>
      </c>
      <c r="BK262" s="14">
        <v>0.53047376859783502</v>
      </c>
      <c r="BL262" s="14">
        <v>0.54235128411934597</v>
      </c>
      <c r="BM262" s="14">
        <v>0.50389348997498096</v>
      </c>
      <c r="BN262" s="14">
        <v>0.58233125830335997</v>
      </c>
      <c r="BO262" s="14">
        <v>0.52138698494889602</v>
      </c>
      <c r="BP262" s="14">
        <v>0.559149370990349</v>
      </c>
      <c r="BQ262" s="14">
        <v>0.54936727004060903</v>
      </c>
      <c r="BR262" s="14">
        <v>0.44207775990751902</v>
      </c>
      <c r="BS262" s="14">
        <v>0.53250848248155402</v>
      </c>
      <c r="BT262" s="14">
        <v>0.44939402934642397</v>
      </c>
      <c r="BU262" s="14"/>
      <c r="BV262" s="14">
        <v>0.59309122989632401</v>
      </c>
      <c r="BW262" s="14">
        <v>0.547443238700417</v>
      </c>
      <c r="BX262" s="14"/>
      <c r="BY262" s="14">
        <v>0.41745465074803501</v>
      </c>
      <c r="BZ262" s="14"/>
      <c r="CA262" s="14">
        <v>0.49083434725223801</v>
      </c>
      <c r="CB262" s="14">
        <v>0.58232546633079696</v>
      </c>
      <c r="CC262" s="14">
        <v>0.47820861111164997</v>
      </c>
      <c r="CD262" s="14">
        <v>0.438612064004961</v>
      </c>
      <c r="CE262" s="14">
        <v>0.40094996879539402</v>
      </c>
    </row>
    <row r="263" spans="2:83" x14ac:dyDescent="0.3">
      <c r="B263" t="s">
        <v>189</v>
      </c>
      <c r="C263" s="14">
        <v>0.10186362432104699</v>
      </c>
      <c r="D263" s="14">
        <v>0.11350641642895599</v>
      </c>
      <c r="E263" s="14">
        <v>9.0694843133394903E-2</v>
      </c>
      <c r="F263" s="14"/>
      <c r="G263" s="14">
        <v>0.17420639294301801</v>
      </c>
      <c r="H263" s="14">
        <v>0.169956380275288</v>
      </c>
      <c r="I263" s="14">
        <v>9.6342864900813494E-2</v>
      </c>
      <c r="J263" s="14">
        <v>8.2125455037156597E-2</v>
      </c>
      <c r="K263" s="14">
        <v>6.1344783775039997E-2</v>
      </c>
      <c r="L263" s="14">
        <v>4.6310969017147999E-2</v>
      </c>
      <c r="M263" s="14"/>
      <c r="N263" s="14">
        <v>0.12757307193791301</v>
      </c>
      <c r="O263" s="14">
        <v>9.0652003042030402E-2</v>
      </c>
      <c r="P263" s="14">
        <v>0.10210160549981701</v>
      </c>
      <c r="Q263" s="14">
        <v>8.7814435227252602E-2</v>
      </c>
      <c r="R263" s="14"/>
      <c r="S263" s="14">
        <v>0.160625870821895</v>
      </c>
      <c r="T263" s="14">
        <v>8.6935247976934193E-2</v>
      </c>
      <c r="U263" s="14">
        <v>8.0734567051683706E-2</v>
      </c>
      <c r="V263" s="14">
        <v>0.13658948733620399</v>
      </c>
      <c r="W263" s="14">
        <v>8.7438662702567505E-2</v>
      </c>
      <c r="X263" s="14">
        <v>7.3271286411098702E-2</v>
      </c>
      <c r="Y263" s="14">
        <v>0.118384567626634</v>
      </c>
      <c r="Z263" s="14">
        <v>9.4181277807229999E-2</v>
      </c>
      <c r="AA263" s="14">
        <v>9.6050330828802905E-2</v>
      </c>
      <c r="AB263" s="14">
        <v>7.4951493695475796E-2</v>
      </c>
      <c r="AC263" s="14">
        <v>4.7615990288592001E-2</v>
      </c>
      <c r="AD263" s="14">
        <v>0.12231594887715</v>
      </c>
      <c r="AE263" s="14"/>
      <c r="AF263" s="14">
        <v>8.6064268145564393E-2</v>
      </c>
      <c r="AG263" s="14">
        <v>0.12829388296017999</v>
      </c>
      <c r="AH263" s="14">
        <v>7.3992061699678494E-2</v>
      </c>
      <c r="AI263" s="14">
        <v>8.4494840206185404E-2</v>
      </c>
      <c r="AJ263" s="14">
        <v>7.53586886653764E-2</v>
      </c>
      <c r="AK263" s="14"/>
      <c r="AL263" s="14">
        <v>8.7100428194757995E-2</v>
      </c>
      <c r="AM263" s="14">
        <v>0.12411835168126301</v>
      </c>
      <c r="AN263" s="14">
        <v>5.5213963831916998E-2</v>
      </c>
      <c r="AO263" s="14">
        <v>7.9318433203317495E-2</v>
      </c>
      <c r="AP263" s="14">
        <v>0.14216628414473101</v>
      </c>
      <c r="AQ263" s="14"/>
      <c r="AR263" s="14">
        <v>0.14678444039053801</v>
      </c>
      <c r="AS263" s="14">
        <v>0.10422588128638099</v>
      </c>
      <c r="AT263" s="14">
        <v>4.3250105264272899E-2</v>
      </c>
      <c r="AU263" s="14">
        <v>7.5248129983761999E-2</v>
      </c>
      <c r="AV263" s="14">
        <v>0.181139420094998</v>
      </c>
      <c r="AW263" s="14">
        <v>7.2917679399868096E-2</v>
      </c>
      <c r="AX263" s="14"/>
      <c r="AY263" s="14">
        <v>7.2117325515273195E-2</v>
      </c>
      <c r="AZ263" s="14">
        <v>8.8952866318282101E-2</v>
      </c>
      <c r="BA263" s="14">
        <v>0.13188897567711599</v>
      </c>
      <c r="BB263" s="14">
        <v>0.133102537966972</v>
      </c>
      <c r="BC263" s="14">
        <v>0.13112176328435299</v>
      </c>
      <c r="BD263" s="14"/>
      <c r="BE263" s="14">
        <v>0.21480043793957199</v>
      </c>
      <c r="BF263" s="14">
        <v>6.4602821566906499E-2</v>
      </c>
      <c r="BG263" s="14">
        <v>0.102018061904738</v>
      </c>
      <c r="BH263" s="14">
        <v>0.100804313404267</v>
      </c>
      <c r="BI263" s="14">
        <v>0.10668391145363899</v>
      </c>
      <c r="BJ263" s="14">
        <v>9.2050190306169802E-2</v>
      </c>
      <c r="BK263" s="14">
        <v>7.2397894783842898E-2</v>
      </c>
      <c r="BL263" s="14">
        <v>7.2289656370178507E-2</v>
      </c>
      <c r="BM263" s="14">
        <v>0.118927119989149</v>
      </c>
      <c r="BN263" s="14">
        <v>0.101410197035053</v>
      </c>
      <c r="BO263" s="14">
        <v>8.8014158327008193E-2</v>
      </c>
      <c r="BP263" s="14">
        <v>0.122962829734174</v>
      </c>
      <c r="BQ263" s="14">
        <v>0.101857981230442</v>
      </c>
      <c r="BR263" s="14">
        <v>0.17271506723955299</v>
      </c>
      <c r="BS263" s="14">
        <v>0.13691495068541101</v>
      </c>
      <c r="BT263" s="14">
        <v>0.148313037111306</v>
      </c>
      <c r="BU263" s="14"/>
      <c r="BV263" s="14">
        <v>0.138292823554718</v>
      </c>
      <c r="BW263" s="14">
        <v>0.10306585890702399</v>
      </c>
      <c r="BX263" s="14"/>
      <c r="BY263" s="14">
        <v>0.16089956686693799</v>
      </c>
      <c r="BZ263" s="14"/>
      <c r="CA263" s="14">
        <v>8.0558324196014802E-2</v>
      </c>
      <c r="CB263" s="14">
        <v>7.2147149018005605E-2</v>
      </c>
      <c r="CC263" s="14">
        <v>0.11436817772678901</v>
      </c>
      <c r="CD263" s="14">
        <v>0.18700581002982</v>
      </c>
      <c r="CE263" s="14">
        <v>0.204951325283801</v>
      </c>
    </row>
    <row r="264" spans="2:83" x14ac:dyDescent="0.3">
      <c r="B264" t="s">
        <v>190</v>
      </c>
      <c r="C264" s="14">
        <v>8.3761502457863707E-2</v>
      </c>
      <c r="D264" s="14">
        <v>6.4398339704242094E-2</v>
      </c>
      <c r="E264" s="14">
        <v>0.10283275137662</v>
      </c>
      <c r="F264" s="14"/>
      <c r="G264" s="14">
        <v>4.0237418649121198E-2</v>
      </c>
      <c r="H264" s="14">
        <v>4.3975717482440703E-2</v>
      </c>
      <c r="I264" s="14">
        <v>6.2898254107976198E-2</v>
      </c>
      <c r="J264" s="14">
        <v>5.6953961143497697E-2</v>
      </c>
      <c r="K264" s="14">
        <v>7.0093595034624007E-2</v>
      </c>
      <c r="L264" s="14">
        <v>0.192867988116418</v>
      </c>
      <c r="M264" s="14"/>
      <c r="N264" s="14">
        <v>5.1762603953593597E-2</v>
      </c>
      <c r="O264" s="14">
        <v>4.0078512004925099E-2</v>
      </c>
      <c r="P264" s="14">
        <v>9.2331811370434502E-2</v>
      </c>
      <c r="Q264" s="14">
        <v>0.15787526785235401</v>
      </c>
      <c r="R264" s="14"/>
      <c r="S264" s="14">
        <v>3.8742391350895099E-2</v>
      </c>
      <c r="T264" s="14">
        <v>0.109723932991208</v>
      </c>
      <c r="U264" s="14">
        <v>0.108694823515393</v>
      </c>
      <c r="V264" s="14">
        <v>0.110967505036192</v>
      </c>
      <c r="W264" s="14">
        <v>9.5462239792276804E-2</v>
      </c>
      <c r="X264" s="14">
        <v>6.1384785703639998E-2</v>
      </c>
      <c r="Y264" s="14">
        <v>0.107692282270128</v>
      </c>
      <c r="Z264" s="14">
        <v>4.38550118221138E-2</v>
      </c>
      <c r="AA264" s="14">
        <v>8.9678796409786807E-2</v>
      </c>
      <c r="AB264" s="14">
        <v>8.3497140546765103E-2</v>
      </c>
      <c r="AC264" s="14">
        <v>9.1399617783117795E-2</v>
      </c>
      <c r="AD264" s="14">
        <v>2.9808538977144E-2</v>
      </c>
      <c r="AE264" s="14"/>
      <c r="AF264" s="14">
        <v>0.117930686866092</v>
      </c>
      <c r="AG264" s="14">
        <v>3.1982448324020599E-2</v>
      </c>
      <c r="AH264" s="14">
        <v>7.1228762852861102E-2</v>
      </c>
      <c r="AI264" s="14">
        <v>0.20706815808238599</v>
      </c>
      <c r="AJ264" s="14">
        <v>0.11070038697564299</v>
      </c>
      <c r="AK264" s="14"/>
      <c r="AL264" s="14">
        <v>0.122149946172387</v>
      </c>
      <c r="AM264" s="14">
        <v>3.72095617298853E-2</v>
      </c>
      <c r="AN264" s="14">
        <v>0.11248217266373201</v>
      </c>
      <c r="AO264" s="14">
        <v>0.13656646743989501</v>
      </c>
      <c r="AP264" s="14">
        <v>7.8721648417088494E-2</v>
      </c>
      <c r="AQ264" s="14"/>
      <c r="AR264" s="14">
        <v>2.1405823527512899E-2</v>
      </c>
      <c r="AS264" s="14">
        <v>9.2668494629367798E-2</v>
      </c>
      <c r="AT264" s="14">
        <v>7.6627858079769504E-2</v>
      </c>
      <c r="AU264" s="14">
        <v>0.13369994886876099</v>
      </c>
      <c r="AV264" s="14">
        <v>7.79472552280734E-2</v>
      </c>
      <c r="AW264" s="14">
        <v>0.111398973276901</v>
      </c>
      <c r="AX264" s="14"/>
      <c r="AY264" s="14">
        <v>0.12559218935456301</v>
      </c>
      <c r="AZ264" s="14">
        <v>8.3477954425864101E-2</v>
      </c>
      <c r="BA264" s="14">
        <v>6.0102144116685401E-2</v>
      </c>
      <c r="BB264" s="14">
        <v>2.9045925663320701E-2</v>
      </c>
      <c r="BC264" s="14">
        <v>5.2789304568545602E-2</v>
      </c>
      <c r="BD264" s="14"/>
      <c r="BE264" s="14">
        <v>0.141810211892307</v>
      </c>
      <c r="BF264" s="14">
        <v>0.117719679385669</v>
      </c>
      <c r="BG264" s="14">
        <v>0.13776383638917</v>
      </c>
      <c r="BH264" s="14">
        <v>0.18115397831975499</v>
      </c>
      <c r="BI264" s="14">
        <v>7.9887519583828601E-2</v>
      </c>
      <c r="BJ264" s="14">
        <v>9.15914285262419E-2</v>
      </c>
      <c r="BK264" s="14">
        <v>0.115397129620694</v>
      </c>
      <c r="BL264" s="14">
        <v>5.7492247183687603E-2</v>
      </c>
      <c r="BM264" s="14">
        <v>8.4663268230725203E-2</v>
      </c>
      <c r="BN264" s="14">
        <v>5.4925702790435599E-2</v>
      </c>
      <c r="BO264" s="14">
        <v>7.1222268731496299E-2</v>
      </c>
      <c r="BP264" s="14">
        <v>5.0984109183240998E-2</v>
      </c>
      <c r="BQ264" s="14">
        <v>2.7589217822979802E-2</v>
      </c>
      <c r="BR264" s="14">
        <v>1.7508322271297099E-2</v>
      </c>
      <c r="BS264" s="14">
        <v>0</v>
      </c>
      <c r="BT264" s="14">
        <v>3.0504902495119699E-2</v>
      </c>
      <c r="BU264" s="14"/>
      <c r="BV264" s="14">
        <v>1.9570348865695801E-2</v>
      </c>
      <c r="BW264" s="14">
        <v>6.3408026454490493E-2</v>
      </c>
      <c r="BX264" s="14"/>
      <c r="BY264" s="14">
        <v>5.1232592917475901E-2</v>
      </c>
      <c r="BZ264" s="14"/>
      <c r="CA264" s="14">
        <v>9.7329614790566205E-2</v>
      </c>
      <c r="CB264" s="14">
        <v>8.8348085005026097E-2</v>
      </c>
      <c r="CC264" s="14">
        <v>7.87077074400723E-2</v>
      </c>
      <c r="CD264" s="14">
        <v>3.4998652140006997E-2</v>
      </c>
      <c r="CE264" s="14">
        <v>6.3533615125863502E-2</v>
      </c>
    </row>
    <row r="265" spans="2:83" x14ac:dyDescent="0.3">
      <c r="B265" t="s">
        <v>110</v>
      </c>
      <c r="C265" s="14">
        <v>7.4306025978560897E-2</v>
      </c>
      <c r="D265" s="14">
        <v>3.8703237146782699E-2</v>
      </c>
      <c r="E265" s="14">
        <v>0.108186711167782</v>
      </c>
      <c r="F265" s="14"/>
      <c r="G265" s="14">
        <v>7.52775806280402E-2</v>
      </c>
      <c r="H265" s="14">
        <v>6.4777251081380993E-2</v>
      </c>
      <c r="I265" s="14">
        <v>0.11207173587252101</v>
      </c>
      <c r="J265" s="14">
        <v>7.7407398070616501E-2</v>
      </c>
      <c r="K265" s="14">
        <v>5.7037567216757998E-2</v>
      </c>
      <c r="L265" s="14">
        <v>5.9935871734530903E-2</v>
      </c>
      <c r="M265" s="14"/>
      <c r="N265" s="14">
        <v>4.8960761330758197E-2</v>
      </c>
      <c r="O265" s="14">
        <v>5.9981190717241999E-2</v>
      </c>
      <c r="P265" s="14">
        <v>7.7337450811609199E-2</v>
      </c>
      <c r="Q265" s="14">
        <v>0.113471211171389</v>
      </c>
      <c r="R265" s="14"/>
      <c r="S265" s="14">
        <v>6.7846749235987699E-2</v>
      </c>
      <c r="T265" s="14">
        <v>8.5012083753142606E-2</v>
      </c>
      <c r="U265" s="14">
        <v>5.0612510874152403E-2</v>
      </c>
      <c r="V265" s="14">
        <v>5.9036059123484502E-2</v>
      </c>
      <c r="W265" s="14">
        <v>6.8612846842910497E-2</v>
      </c>
      <c r="X265" s="14">
        <v>9.6769364851162498E-2</v>
      </c>
      <c r="Y265" s="14">
        <v>8.2177771507052202E-2</v>
      </c>
      <c r="Z265" s="14">
        <v>8.0055668107406497E-2</v>
      </c>
      <c r="AA265" s="14">
        <v>9.0852077023696701E-2</v>
      </c>
      <c r="AB265" s="14">
        <v>7.1415683710488204E-2</v>
      </c>
      <c r="AC265" s="14">
        <v>4.6007535937877903E-2</v>
      </c>
      <c r="AD265" s="14">
        <v>7.9206430907500805E-2</v>
      </c>
      <c r="AE265" s="14"/>
      <c r="AF265" s="14">
        <v>3.9293323349931901E-2</v>
      </c>
      <c r="AG265" s="14">
        <v>5.2859636475915399E-2</v>
      </c>
      <c r="AH265" s="14">
        <v>7.5041283427819294E-2</v>
      </c>
      <c r="AI265" s="14">
        <v>5.5902410830401802E-2</v>
      </c>
      <c r="AJ265" s="14">
        <v>0.151561487486784</v>
      </c>
      <c r="AK265" s="14"/>
      <c r="AL265" s="14">
        <v>5.5890500547046099E-2</v>
      </c>
      <c r="AM265" s="14">
        <v>4.1443908128683399E-2</v>
      </c>
      <c r="AN265" s="14">
        <v>5.6962849709222697E-2</v>
      </c>
      <c r="AO265" s="14">
        <v>8.2357287346995101E-2</v>
      </c>
      <c r="AP265" s="14">
        <v>8.8331536558314397E-2</v>
      </c>
      <c r="AQ265" s="14"/>
      <c r="AR265" s="14">
        <v>3.8960864929227498E-2</v>
      </c>
      <c r="AS265" s="14">
        <v>4.7754913025462802E-2</v>
      </c>
      <c r="AT265" s="14">
        <v>3.8636603667503003E-2</v>
      </c>
      <c r="AU265" s="14">
        <v>5.2724888907031899E-2</v>
      </c>
      <c r="AV265" s="14">
        <v>8.7001032859958694E-2</v>
      </c>
      <c r="AW265" s="14">
        <v>0.185627207216714</v>
      </c>
      <c r="AX265" s="14"/>
      <c r="AY265" s="14">
        <v>8.6756201658981E-2</v>
      </c>
      <c r="AZ265" s="14">
        <v>0.10101875961213699</v>
      </c>
      <c r="BA265" s="14">
        <v>5.3938907157491098E-2</v>
      </c>
      <c r="BB265" s="14">
        <v>5.94454553069204E-2</v>
      </c>
      <c r="BC265" s="14">
        <v>0</v>
      </c>
      <c r="BD265" s="14"/>
      <c r="BE265" s="14">
        <v>0.130780887426758</v>
      </c>
      <c r="BF265" s="14">
        <v>0.17786870530384499</v>
      </c>
      <c r="BG265" s="14">
        <v>9.9349004835993196E-2</v>
      </c>
      <c r="BH265" s="14">
        <v>4.7241003575525298E-2</v>
      </c>
      <c r="BI265" s="14">
        <v>6.6058595809324702E-2</v>
      </c>
      <c r="BJ265" s="14">
        <v>9.3607662138706499E-2</v>
      </c>
      <c r="BK265" s="14">
        <v>7.4360295239387697E-2</v>
      </c>
      <c r="BL265" s="14">
        <v>8.3207255179979706E-2</v>
      </c>
      <c r="BM265" s="14">
        <v>7.3230716006576602E-2</v>
      </c>
      <c r="BN265" s="14">
        <v>2.8549934515508298E-2</v>
      </c>
      <c r="BO265" s="14">
        <v>6.4726653888177901E-2</v>
      </c>
      <c r="BP265" s="14">
        <v>5.73496723615943E-2</v>
      </c>
      <c r="BQ265" s="14">
        <v>1.8247766457203E-2</v>
      </c>
      <c r="BR265" s="14">
        <v>8.51629581118407E-2</v>
      </c>
      <c r="BS265" s="14">
        <v>8.3865938733398496E-2</v>
      </c>
      <c r="BT265" s="14">
        <v>2.9067609128809999E-2</v>
      </c>
      <c r="BU265" s="14"/>
      <c r="BV265" s="14">
        <v>4.1577836411115399E-2</v>
      </c>
      <c r="BW265" s="14">
        <v>4.1244992484887999E-2</v>
      </c>
      <c r="BX265" s="14"/>
      <c r="BY265" s="14">
        <v>2.4400686510535299E-2</v>
      </c>
      <c r="BZ265" s="14"/>
      <c r="CA265" s="14">
        <v>9.1218059319421896E-2</v>
      </c>
      <c r="CB265" s="14">
        <v>5.44993025845198E-2</v>
      </c>
      <c r="CC265" s="14">
        <v>6.1051769475456402E-2</v>
      </c>
      <c r="CD265" s="14">
        <v>3.8502049636382603E-2</v>
      </c>
      <c r="CE265" s="14">
        <v>0</v>
      </c>
    </row>
    <row r="266" spans="2:83" x14ac:dyDescent="0.3">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row>
    <row r="267" spans="2:83" x14ac:dyDescent="0.3">
      <c r="B267" s="6" t="s">
        <v>196</v>
      </c>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row>
    <row r="268" spans="2:83" x14ac:dyDescent="0.3">
      <c r="B268" s="24" t="s">
        <v>114</v>
      </c>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row>
    <row r="269" spans="2:83" x14ac:dyDescent="0.3">
      <c r="B269" t="s">
        <v>192</v>
      </c>
      <c r="C269" s="14">
        <v>0.47949563355871</v>
      </c>
      <c r="D269" s="14">
        <v>0.46871097758190799</v>
      </c>
      <c r="E269" s="14">
        <v>0.49003470913277303</v>
      </c>
      <c r="F269" s="14"/>
      <c r="G269" s="14">
        <v>0.47250533487994101</v>
      </c>
      <c r="H269" s="14">
        <v>0.50041454783361905</v>
      </c>
      <c r="I269" s="14">
        <v>0.51113995291443703</v>
      </c>
      <c r="J269" s="14">
        <v>0.51318514350642797</v>
      </c>
      <c r="K269" s="14">
        <v>0.50516191801311405</v>
      </c>
      <c r="L269" s="14">
        <v>0.39677361389855098</v>
      </c>
      <c r="M269" s="14"/>
      <c r="N269" s="14">
        <v>0.54253595410703204</v>
      </c>
      <c r="O269" s="14">
        <v>0.527171878314453</v>
      </c>
      <c r="P269" s="14">
        <v>0.42598954411369999</v>
      </c>
      <c r="Q269" s="14">
        <v>0.41182419057394598</v>
      </c>
      <c r="R269" s="14"/>
      <c r="S269" s="14">
        <v>0.45928119852251997</v>
      </c>
      <c r="T269" s="14">
        <v>0.46647863511601301</v>
      </c>
      <c r="U269" s="14">
        <v>0.489886477266474</v>
      </c>
      <c r="V269" s="14">
        <v>0.42460292708292102</v>
      </c>
      <c r="W269" s="14">
        <v>0.45616515464314999</v>
      </c>
      <c r="X269" s="14">
        <v>0.50924336860848296</v>
      </c>
      <c r="Y269" s="14">
        <v>0.46998513432609101</v>
      </c>
      <c r="Z269" s="14">
        <v>0.41610681577737402</v>
      </c>
      <c r="AA269" s="14">
        <v>0.48984232793676002</v>
      </c>
      <c r="AB269" s="14">
        <v>0.53539425521461004</v>
      </c>
      <c r="AC269" s="14">
        <v>0.55357459158730904</v>
      </c>
      <c r="AD269" s="14">
        <v>0.51312640377433305</v>
      </c>
      <c r="AE269" s="14"/>
      <c r="AF269" s="14">
        <v>0.35146710722458102</v>
      </c>
      <c r="AG269" s="14">
        <v>0.57940065335601498</v>
      </c>
      <c r="AH269" s="14">
        <v>0.69133684386358696</v>
      </c>
      <c r="AI269" s="14">
        <v>0.110832248476809</v>
      </c>
      <c r="AJ269" s="14">
        <v>0.43532298854282198</v>
      </c>
      <c r="AK269" s="14"/>
      <c r="AL269" s="14">
        <v>0.34095270235826303</v>
      </c>
      <c r="AM269" s="14">
        <v>0.57827432578572602</v>
      </c>
      <c r="AN269" s="14">
        <v>0.69444080561459398</v>
      </c>
      <c r="AO269" s="14">
        <v>0.156586930701715</v>
      </c>
      <c r="AP269" s="14">
        <v>0.64105392446328402</v>
      </c>
      <c r="AQ269" s="14"/>
      <c r="AR269" s="14">
        <v>0.62445574422001404</v>
      </c>
      <c r="AS269" s="14">
        <v>0.38156023215819701</v>
      </c>
      <c r="AT269" s="14">
        <v>0.70257735238021601</v>
      </c>
      <c r="AU269" s="14">
        <v>0.22236440997833901</v>
      </c>
      <c r="AV269" s="14">
        <v>0.61060630512576397</v>
      </c>
      <c r="AW269" s="14">
        <v>0.4587512426941</v>
      </c>
      <c r="AX269" s="14"/>
      <c r="AY269" s="14">
        <v>0.39394935576439799</v>
      </c>
      <c r="AZ269" s="14">
        <v>0.456963266116582</v>
      </c>
      <c r="BA269" s="14">
        <v>0.53680003226649897</v>
      </c>
      <c r="BB269" s="14">
        <v>0.58899526800990498</v>
      </c>
      <c r="BC269" s="14">
        <v>0.429971385807289</v>
      </c>
      <c r="BD269" s="14"/>
      <c r="BE269" s="14">
        <v>0.41713357589174699</v>
      </c>
      <c r="BF269" s="14">
        <v>0.39166948005438801</v>
      </c>
      <c r="BG269" s="14">
        <v>0.39630497353021499</v>
      </c>
      <c r="BH269" s="14">
        <v>0.42443579660933201</v>
      </c>
      <c r="BI269" s="14">
        <v>0.50066438959232495</v>
      </c>
      <c r="BJ269" s="14">
        <v>0.45496039130415</v>
      </c>
      <c r="BK269" s="14">
        <v>0.45850789196481001</v>
      </c>
      <c r="BL269" s="14">
        <v>0.52822454942361896</v>
      </c>
      <c r="BM269" s="14">
        <v>0.47779952522056102</v>
      </c>
      <c r="BN269" s="14">
        <v>0.57723735779795904</v>
      </c>
      <c r="BO269" s="14">
        <v>0.45720115328099598</v>
      </c>
      <c r="BP269" s="14">
        <v>0.59120930048145803</v>
      </c>
      <c r="BQ269" s="14">
        <v>0.550883846675714</v>
      </c>
      <c r="BR269" s="14">
        <v>0.47904595306888698</v>
      </c>
      <c r="BS269" s="14">
        <v>0.47286266723845499</v>
      </c>
      <c r="BT269" s="14">
        <v>0.47826318680806901</v>
      </c>
      <c r="BU269" s="14"/>
      <c r="BV269" s="14">
        <v>0.61333567790172905</v>
      </c>
      <c r="BW269" s="14">
        <v>0.52619980275114797</v>
      </c>
      <c r="BX269" s="14"/>
      <c r="BY269" s="14">
        <v>0.43667350648455</v>
      </c>
      <c r="BZ269" s="14"/>
      <c r="CA269" s="14">
        <v>0.47218492163872899</v>
      </c>
      <c r="CB269" s="14">
        <v>0.527619695529563</v>
      </c>
      <c r="CC269" s="14">
        <v>0.470041140183595</v>
      </c>
      <c r="CD269" s="14">
        <v>0.493935321523296</v>
      </c>
      <c r="CE269" s="14">
        <v>0.39076963794125102</v>
      </c>
    </row>
    <row r="270" spans="2:83" x14ac:dyDescent="0.3">
      <c r="B270" t="s">
        <v>193</v>
      </c>
      <c r="C270" s="14">
        <v>9.0033886503891103E-2</v>
      </c>
      <c r="D270" s="14">
        <v>0.11135797454841399</v>
      </c>
      <c r="E270" s="14">
        <v>6.9388683251188896E-2</v>
      </c>
      <c r="F270" s="14"/>
      <c r="G270" s="14">
        <v>0.16679361807326601</v>
      </c>
      <c r="H270" s="14">
        <v>0.16041320447774701</v>
      </c>
      <c r="I270" s="14">
        <v>8.9009225492316393E-2</v>
      </c>
      <c r="J270" s="14">
        <v>6.9584969818513698E-2</v>
      </c>
      <c r="K270" s="14">
        <v>4.5065107755861998E-2</v>
      </c>
      <c r="L270" s="14">
        <v>2.9626745331385498E-2</v>
      </c>
      <c r="M270" s="14"/>
      <c r="N270" s="14">
        <v>0.124431994746783</v>
      </c>
      <c r="O270" s="14">
        <v>8.1687187740933601E-2</v>
      </c>
      <c r="P270" s="14">
        <v>9.3199814265072595E-2</v>
      </c>
      <c r="Q270" s="14">
        <v>5.8726796463418003E-2</v>
      </c>
      <c r="R270" s="14"/>
      <c r="S270" s="14">
        <v>0.149545217878847</v>
      </c>
      <c r="T270" s="14">
        <v>6.3320382877189593E-2</v>
      </c>
      <c r="U270" s="14">
        <v>6.0809486085876302E-2</v>
      </c>
      <c r="V270" s="14">
        <v>0.15703489250637701</v>
      </c>
      <c r="W270" s="14">
        <v>8.4831610830618104E-2</v>
      </c>
      <c r="X270" s="14">
        <v>8.7400715472612897E-2</v>
      </c>
      <c r="Y270" s="14">
        <v>6.6417880964619494E-2</v>
      </c>
      <c r="Z270" s="14">
        <v>8.4253349332184299E-2</v>
      </c>
      <c r="AA270" s="14">
        <v>9.0917678383105396E-2</v>
      </c>
      <c r="AB270" s="14">
        <v>5.4175244315163601E-2</v>
      </c>
      <c r="AC270" s="14">
        <v>2.9828599364459901E-2</v>
      </c>
      <c r="AD270" s="14">
        <v>9.9724444457258102E-2</v>
      </c>
      <c r="AE270" s="14"/>
      <c r="AF270" s="14">
        <v>7.1353404717042199E-2</v>
      </c>
      <c r="AG270" s="14">
        <v>0.132643701515683</v>
      </c>
      <c r="AH270" s="14">
        <v>3.6105007310200402E-2</v>
      </c>
      <c r="AI270" s="14">
        <v>0.124110354793075</v>
      </c>
      <c r="AJ270" s="14">
        <v>6.1259192057162903E-2</v>
      </c>
      <c r="AK270" s="14"/>
      <c r="AL270" s="14">
        <v>7.9409630759355795E-2</v>
      </c>
      <c r="AM270" s="14">
        <v>0.123647813480216</v>
      </c>
      <c r="AN270" s="14">
        <v>2.8346347063072701E-2</v>
      </c>
      <c r="AO270" s="14">
        <v>9.4886300332052198E-2</v>
      </c>
      <c r="AP270" s="14">
        <v>6.2813086738784399E-2</v>
      </c>
      <c r="AQ270" s="14"/>
      <c r="AR270" s="14">
        <v>0.14347518881827001</v>
      </c>
      <c r="AS270" s="14">
        <v>8.1069784432818204E-2</v>
      </c>
      <c r="AT270" s="14">
        <v>6.2737188546010098E-2</v>
      </c>
      <c r="AU270" s="14">
        <v>8.6166046256516804E-2</v>
      </c>
      <c r="AV270" s="14">
        <v>8.9977031489950302E-2</v>
      </c>
      <c r="AW270" s="14">
        <v>5.3898094403361199E-2</v>
      </c>
      <c r="AX270" s="14"/>
      <c r="AY270" s="14">
        <v>5.6385363266660403E-2</v>
      </c>
      <c r="AZ270" s="14">
        <v>6.83057314023785E-2</v>
      </c>
      <c r="BA270" s="14">
        <v>0.111875227116933</v>
      </c>
      <c r="BB270" s="14">
        <v>0.13955865430605199</v>
      </c>
      <c r="BC270" s="14">
        <v>0.17725795012940501</v>
      </c>
      <c r="BD270" s="14"/>
      <c r="BE270" s="14">
        <v>0.16216535956735101</v>
      </c>
      <c r="BF270" s="14">
        <v>3.1939666278694101E-2</v>
      </c>
      <c r="BG270" s="14">
        <v>8.42571160318034E-2</v>
      </c>
      <c r="BH270" s="14">
        <v>0.103409676714265</v>
      </c>
      <c r="BI270" s="14">
        <v>6.4243812958023894E-2</v>
      </c>
      <c r="BJ270" s="14">
        <v>7.4330436695344795E-2</v>
      </c>
      <c r="BK270" s="14">
        <v>6.8618368612619607E-2</v>
      </c>
      <c r="BL270" s="14">
        <v>8.8911944841351495E-2</v>
      </c>
      <c r="BM270" s="14">
        <v>8.9089649524306203E-2</v>
      </c>
      <c r="BN270" s="14">
        <v>9.2000810346039893E-2</v>
      </c>
      <c r="BO270" s="14">
        <v>9.5628006727954101E-2</v>
      </c>
      <c r="BP270" s="14">
        <v>8.1079364273108301E-2</v>
      </c>
      <c r="BQ270" s="14">
        <v>9.31535442619493E-2</v>
      </c>
      <c r="BR270" s="14">
        <v>0.184511172370493</v>
      </c>
      <c r="BS270" s="14">
        <v>0.14681431461441799</v>
      </c>
      <c r="BT270" s="14">
        <v>0.186143146346303</v>
      </c>
      <c r="BU270" s="14"/>
      <c r="BV270" s="14">
        <v>0.14722687222747899</v>
      </c>
      <c r="BW270" s="14">
        <v>8.86272519854545E-2</v>
      </c>
      <c r="BX270" s="14"/>
      <c r="BY270" s="14">
        <v>0.145391313773792</v>
      </c>
      <c r="BZ270" s="14"/>
      <c r="CA270" s="14">
        <v>6.1247814258996398E-2</v>
      </c>
      <c r="CB270" s="14">
        <v>6.6840830296570203E-2</v>
      </c>
      <c r="CC270" s="14">
        <v>9.7246117639202698E-2</v>
      </c>
      <c r="CD270" s="14">
        <v>0.20357611789694899</v>
      </c>
      <c r="CE270" s="14">
        <v>0.285497136754428</v>
      </c>
    </row>
    <row r="271" spans="2:83" x14ac:dyDescent="0.3">
      <c r="B271" t="s">
        <v>194</v>
      </c>
      <c r="C271" s="14">
        <v>0.19115001890570099</v>
      </c>
      <c r="D271" s="14">
        <v>0.24461266655733399</v>
      </c>
      <c r="E271" s="14">
        <v>0.13932163532160599</v>
      </c>
      <c r="F271" s="14"/>
      <c r="G271" s="14">
        <v>0.20886706718191</v>
      </c>
      <c r="H271" s="14">
        <v>0.19102562311976601</v>
      </c>
      <c r="I271" s="14">
        <v>0.140172857929073</v>
      </c>
      <c r="J271" s="14">
        <v>0.225580066674156</v>
      </c>
      <c r="K271" s="14">
        <v>0.16017099315118</v>
      </c>
      <c r="L271" s="14">
        <v>0.21371255327212399</v>
      </c>
      <c r="M271" s="14"/>
      <c r="N271" s="14">
        <v>0.17790078709645399</v>
      </c>
      <c r="O271" s="14">
        <v>0.18986657945503399</v>
      </c>
      <c r="P271" s="14">
        <v>0.21737108105359501</v>
      </c>
      <c r="Q271" s="14">
        <v>0.17773110763208</v>
      </c>
      <c r="R271" s="14"/>
      <c r="S271" s="14">
        <v>0.21516738643029701</v>
      </c>
      <c r="T271" s="14">
        <v>0.18449414773316899</v>
      </c>
      <c r="U271" s="14">
        <v>0.25454400084962397</v>
      </c>
      <c r="V271" s="14">
        <v>0.181910552902635</v>
      </c>
      <c r="W271" s="14">
        <v>0.207292874372588</v>
      </c>
      <c r="X271" s="14">
        <v>0.1911503746623</v>
      </c>
      <c r="Y271" s="14">
        <v>0.183938148371461</v>
      </c>
      <c r="Z271" s="14">
        <v>0.176601493890228</v>
      </c>
      <c r="AA271" s="14">
        <v>0.151851105348356</v>
      </c>
      <c r="AB271" s="14">
        <v>0.17415669003049</v>
      </c>
      <c r="AC271" s="14">
        <v>0.214066925856255</v>
      </c>
      <c r="AD271" s="14">
        <v>0.12548047457742401</v>
      </c>
      <c r="AE271" s="14"/>
      <c r="AF271" s="14">
        <v>0.28419722866124297</v>
      </c>
      <c r="AG271" s="14">
        <v>0.151860944592216</v>
      </c>
      <c r="AH271" s="14">
        <v>0.12502537889909199</v>
      </c>
      <c r="AI271" s="14">
        <v>0.39662216572905301</v>
      </c>
      <c r="AJ271" s="14">
        <v>0.13336649311711099</v>
      </c>
      <c r="AK271" s="14"/>
      <c r="AL271" s="14">
        <v>0.25724652858834302</v>
      </c>
      <c r="AM271" s="14">
        <v>0.15659737027114701</v>
      </c>
      <c r="AN271" s="14">
        <v>0.115270015763764</v>
      </c>
      <c r="AO271" s="14">
        <v>0.42291910443266501</v>
      </c>
      <c r="AP271" s="14">
        <v>8.7953043377625495E-2</v>
      </c>
      <c r="AQ271" s="14"/>
      <c r="AR271" s="14">
        <v>0.142522708722958</v>
      </c>
      <c r="AS271" s="14">
        <v>0.24331815792410499</v>
      </c>
      <c r="AT271" s="14">
        <v>0.120728652412121</v>
      </c>
      <c r="AU271" s="14">
        <v>0.38672960119899102</v>
      </c>
      <c r="AV271" s="14">
        <v>9.4232726461867297E-2</v>
      </c>
      <c r="AW271" s="14">
        <v>9.1390984327500702E-2</v>
      </c>
      <c r="AX271" s="14"/>
      <c r="AY271" s="14">
        <v>0.22570141653004999</v>
      </c>
      <c r="AZ271" s="14">
        <v>0.19608407097678501</v>
      </c>
      <c r="BA271" s="14">
        <v>0.17059156724435101</v>
      </c>
      <c r="BB271" s="14">
        <v>0.14832831298438501</v>
      </c>
      <c r="BC271" s="14">
        <v>0.25835524397691001</v>
      </c>
      <c r="BD271" s="14"/>
      <c r="BE271" s="14">
        <v>0.153412780394347</v>
      </c>
      <c r="BF271" s="14">
        <v>0.281701508965852</v>
      </c>
      <c r="BG271" s="14">
        <v>0.18928071984681999</v>
      </c>
      <c r="BH271" s="14">
        <v>0.20061351005970501</v>
      </c>
      <c r="BI271" s="14">
        <v>0.19141997588950599</v>
      </c>
      <c r="BJ271" s="14">
        <v>0.19528468453293299</v>
      </c>
      <c r="BK271" s="14">
        <v>0.172408603271752</v>
      </c>
      <c r="BL271" s="14">
        <v>0.148374050517494</v>
      </c>
      <c r="BM271" s="14">
        <v>0.169731428102394</v>
      </c>
      <c r="BN271" s="14">
        <v>0.19293941941804699</v>
      </c>
      <c r="BO271" s="14">
        <v>0.197086713505151</v>
      </c>
      <c r="BP271" s="14">
        <v>0.179719934212178</v>
      </c>
      <c r="BQ271" s="14">
        <v>0.183433031777056</v>
      </c>
      <c r="BR271" s="14">
        <v>0.200650825682679</v>
      </c>
      <c r="BS271" s="14">
        <v>0.22374112866792001</v>
      </c>
      <c r="BT271" s="14">
        <v>0.252664978678386</v>
      </c>
      <c r="BU271" s="14"/>
      <c r="BV271" s="14">
        <v>0.14327654171033699</v>
      </c>
      <c r="BW271" s="14">
        <v>0.17638199784153999</v>
      </c>
      <c r="BX271" s="14"/>
      <c r="BY271" s="14">
        <v>0.24776693804526201</v>
      </c>
      <c r="BZ271" s="14"/>
      <c r="CA271" s="14">
        <v>0.180280005408257</v>
      </c>
      <c r="CB271" s="14">
        <v>0.16068026614658401</v>
      </c>
      <c r="CC271" s="14">
        <v>0.20792250220441</v>
      </c>
      <c r="CD271" s="14">
        <v>0.222901458805493</v>
      </c>
      <c r="CE271" s="14">
        <v>0.30733202659321501</v>
      </c>
    </row>
    <row r="272" spans="2:83" x14ac:dyDescent="0.3">
      <c r="B272" t="s">
        <v>195</v>
      </c>
      <c r="C272" s="14">
        <v>0.13856511720991599</v>
      </c>
      <c r="D272" s="14">
        <v>0.118702031591539</v>
      </c>
      <c r="E272" s="14">
        <v>0.15823197023092</v>
      </c>
      <c r="F272" s="14"/>
      <c r="G272" s="14">
        <v>5.0911206976317402E-2</v>
      </c>
      <c r="H272" s="14">
        <v>7.6110961183954398E-2</v>
      </c>
      <c r="I272" s="14">
        <v>0.115097576154351</v>
      </c>
      <c r="J272" s="14">
        <v>0.103254376543209</v>
      </c>
      <c r="K272" s="14">
        <v>0.190759305646617</v>
      </c>
      <c r="L272" s="14">
        <v>0.26001369652774797</v>
      </c>
      <c r="M272" s="14"/>
      <c r="N272" s="14">
        <v>8.8994504529759696E-2</v>
      </c>
      <c r="O272" s="14">
        <v>0.12566481955179101</v>
      </c>
      <c r="P272" s="14">
        <v>0.15204325444151601</v>
      </c>
      <c r="Q272" s="14">
        <v>0.194711292378456</v>
      </c>
      <c r="R272" s="14"/>
      <c r="S272" s="14">
        <v>8.3645352141333396E-2</v>
      </c>
      <c r="T272" s="14">
        <v>0.164920209495519</v>
      </c>
      <c r="U272" s="14">
        <v>0.11231118646668201</v>
      </c>
      <c r="V272" s="14">
        <v>0.16564817268007601</v>
      </c>
      <c r="W272" s="14">
        <v>0.14952334914193999</v>
      </c>
      <c r="X272" s="14">
        <v>7.2416623500932795E-2</v>
      </c>
      <c r="Y272" s="14">
        <v>0.16875095066517401</v>
      </c>
      <c r="Z272" s="14">
        <v>0.22166342292806199</v>
      </c>
      <c r="AA272" s="14">
        <v>0.13676839664305601</v>
      </c>
      <c r="AB272" s="14">
        <v>0.163240268118827</v>
      </c>
      <c r="AC272" s="14">
        <v>0.15594499082258101</v>
      </c>
      <c r="AD272" s="14">
        <v>0.15431497010366799</v>
      </c>
      <c r="AE272" s="14"/>
      <c r="AF272" s="14">
        <v>0.209082439446585</v>
      </c>
      <c r="AG272" s="14">
        <v>6.5071521151638403E-2</v>
      </c>
      <c r="AH272" s="14">
        <v>8.8387943127843899E-2</v>
      </c>
      <c r="AI272" s="14">
        <v>0.28477364884478001</v>
      </c>
      <c r="AJ272" s="14">
        <v>0.15675121872025</v>
      </c>
      <c r="AK272" s="14"/>
      <c r="AL272" s="14">
        <v>0.22479346008943199</v>
      </c>
      <c r="AM272" s="14">
        <v>6.8436447011750903E-2</v>
      </c>
      <c r="AN272" s="14">
        <v>0.11217180425683899</v>
      </c>
      <c r="AO272" s="14">
        <v>0.232155974469024</v>
      </c>
      <c r="AP272" s="14">
        <v>0.12817297415753701</v>
      </c>
      <c r="AQ272" s="14"/>
      <c r="AR272" s="14">
        <v>4.1582060639999897E-2</v>
      </c>
      <c r="AS272" s="14">
        <v>0.20059541578894599</v>
      </c>
      <c r="AT272" s="14">
        <v>8.1862149801251893E-2</v>
      </c>
      <c r="AU272" s="14">
        <v>0.222948706505948</v>
      </c>
      <c r="AV272" s="14">
        <v>0.118293889455201</v>
      </c>
      <c r="AW272" s="14">
        <v>0.12816057544311599</v>
      </c>
      <c r="AX272" s="14"/>
      <c r="AY272" s="14">
        <v>0.18379191719765001</v>
      </c>
      <c r="AZ272" s="14">
        <v>0.15172246727292199</v>
      </c>
      <c r="BA272" s="14">
        <v>0.11483945463218399</v>
      </c>
      <c r="BB272" s="14">
        <v>6.6309031891797099E-2</v>
      </c>
      <c r="BC272" s="14">
        <v>5.09377099381235E-2</v>
      </c>
      <c r="BD272" s="14"/>
      <c r="BE272" s="14">
        <v>0.20165496229607699</v>
      </c>
      <c r="BF272" s="14">
        <v>0.13220338684720601</v>
      </c>
      <c r="BG272" s="14">
        <v>0.18209221581920901</v>
      </c>
      <c r="BH272" s="14">
        <v>0.176871980238404</v>
      </c>
      <c r="BI272" s="14">
        <v>0.14193556032621699</v>
      </c>
      <c r="BJ272" s="14">
        <v>0.195162176356799</v>
      </c>
      <c r="BK272" s="14">
        <v>0.17647128717177299</v>
      </c>
      <c r="BL272" s="14">
        <v>0.107345835405632</v>
      </c>
      <c r="BM272" s="14">
        <v>0.15209915700794599</v>
      </c>
      <c r="BN272" s="14">
        <v>8.1705094677725104E-2</v>
      </c>
      <c r="BO272" s="14">
        <v>0.16559260492422301</v>
      </c>
      <c r="BP272" s="14">
        <v>6.7903569950128098E-2</v>
      </c>
      <c r="BQ272" s="14">
        <v>8.8363948744332094E-2</v>
      </c>
      <c r="BR272" s="14">
        <v>0.100487765775611</v>
      </c>
      <c r="BS272" s="14">
        <v>5.5228898749524101E-2</v>
      </c>
      <c r="BT272" s="14">
        <v>6.50350340341182E-2</v>
      </c>
      <c r="BU272" s="14"/>
      <c r="BV272" s="14">
        <v>4.4493664725718599E-2</v>
      </c>
      <c r="BW272" s="14">
        <v>0.10399722525957</v>
      </c>
      <c r="BX272" s="14"/>
      <c r="BY272" s="14">
        <v>8.3192726026255201E-2</v>
      </c>
      <c r="BZ272" s="14"/>
      <c r="CA272" s="14">
        <v>0.16011332849386201</v>
      </c>
      <c r="CB272" s="14">
        <v>0.161147550779942</v>
      </c>
      <c r="CC272" s="14">
        <v>0.13944115363951601</v>
      </c>
      <c r="CD272" s="14">
        <v>1.9241109988823901E-2</v>
      </c>
      <c r="CE272" s="14">
        <v>1.64011987111055E-2</v>
      </c>
    </row>
    <row r="273" spans="2:83" x14ac:dyDescent="0.3">
      <c r="B273" t="s">
        <v>110</v>
      </c>
      <c r="C273" s="14">
        <v>0.100755343821782</v>
      </c>
      <c r="D273" s="14">
        <v>5.6616349720804197E-2</v>
      </c>
      <c r="E273" s="14">
        <v>0.14302300206351201</v>
      </c>
      <c r="F273" s="14"/>
      <c r="G273" s="14">
        <v>0.10092277288856499</v>
      </c>
      <c r="H273" s="14">
        <v>7.2035663384913698E-2</v>
      </c>
      <c r="I273" s="14">
        <v>0.14458038750982299</v>
      </c>
      <c r="J273" s="14">
        <v>8.8395443457692693E-2</v>
      </c>
      <c r="K273" s="14">
        <v>9.8842675433227098E-2</v>
      </c>
      <c r="L273" s="14">
        <v>9.9873390970191295E-2</v>
      </c>
      <c r="M273" s="14"/>
      <c r="N273" s="14">
        <v>6.6136759519971694E-2</v>
      </c>
      <c r="O273" s="14">
        <v>7.5609534937788297E-2</v>
      </c>
      <c r="P273" s="14">
        <v>0.11139630612611599</v>
      </c>
      <c r="Q273" s="14">
        <v>0.1570066129521</v>
      </c>
      <c r="R273" s="14"/>
      <c r="S273" s="14">
        <v>9.2360845027002397E-2</v>
      </c>
      <c r="T273" s="14">
        <v>0.120786624778109</v>
      </c>
      <c r="U273" s="14">
        <v>8.2448849331343499E-2</v>
      </c>
      <c r="V273" s="14">
        <v>7.0803454827990803E-2</v>
      </c>
      <c r="W273" s="14">
        <v>0.10218701101170399</v>
      </c>
      <c r="X273" s="14">
        <v>0.13978891775567101</v>
      </c>
      <c r="Y273" s="14">
        <v>0.110907885672655</v>
      </c>
      <c r="Z273" s="14">
        <v>0.101374918072152</v>
      </c>
      <c r="AA273" s="14">
        <v>0.130620491688723</v>
      </c>
      <c r="AB273" s="14">
        <v>7.30335423209095E-2</v>
      </c>
      <c r="AC273" s="14">
        <v>4.6584892369395302E-2</v>
      </c>
      <c r="AD273" s="14">
        <v>0.10735370708731699</v>
      </c>
      <c r="AE273" s="14"/>
      <c r="AF273" s="14">
        <v>8.3899819950549903E-2</v>
      </c>
      <c r="AG273" s="14">
        <v>7.1023179384447299E-2</v>
      </c>
      <c r="AH273" s="14">
        <v>5.9144826799277302E-2</v>
      </c>
      <c r="AI273" s="14">
        <v>8.3661582156282402E-2</v>
      </c>
      <c r="AJ273" s="14">
        <v>0.213300107562653</v>
      </c>
      <c r="AK273" s="14"/>
      <c r="AL273" s="14">
        <v>9.7597678204606797E-2</v>
      </c>
      <c r="AM273" s="14">
        <v>7.3044043451160001E-2</v>
      </c>
      <c r="AN273" s="14">
        <v>4.9771027301729998E-2</v>
      </c>
      <c r="AO273" s="14">
        <v>9.3451690064543999E-2</v>
      </c>
      <c r="AP273" s="14">
        <v>8.0006971262769205E-2</v>
      </c>
      <c r="AQ273" s="14"/>
      <c r="AR273" s="14">
        <v>4.79642975987579E-2</v>
      </c>
      <c r="AS273" s="14">
        <v>9.3456409695933398E-2</v>
      </c>
      <c r="AT273" s="14">
        <v>3.2094656860400202E-2</v>
      </c>
      <c r="AU273" s="14">
        <v>8.1791236060204803E-2</v>
      </c>
      <c r="AV273" s="14">
        <v>8.6890047467217305E-2</v>
      </c>
      <c r="AW273" s="14">
        <v>0.26779910313192201</v>
      </c>
      <c r="AX273" s="14"/>
      <c r="AY273" s="14">
        <v>0.14017194724124099</v>
      </c>
      <c r="AZ273" s="14">
        <v>0.126924464231333</v>
      </c>
      <c r="BA273" s="14">
        <v>6.5893718740032095E-2</v>
      </c>
      <c r="BB273" s="14">
        <v>5.6808732807861403E-2</v>
      </c>
      <c r="BC273" s="14">
        <v>8.3477710148273099E-2</v>
      </c>
      <c r="BD273" s="14"/>
      <c r="BE273" s="14">
        <v>6.5633321850478196E-2</v>
      </c>
      <c r="BF273" s="14">
        <v>0.162485957853859</v>
      </c>
      <c r="BG273" s="14">
        <v>0.14806497477195199</v>
      </c>
      <c r="BH273" s="14">
        <v>9.4669036378293894E-2</v>
      </c>
      <c r="BI273" s="14">
        <v>0.101736261233927</v>
      </c>
      <c r="BJ273" s="14">
        <v>8.0262311110772894E-2</v>
      </c>
      <c r="BK273" s="14">
        <v>0.123993848979045</v>
      </c>
      <c r="BL273" s="14">
        <v>0.127143619811903</v>
      </c>
      <c r="BM273" s="14">
        <v>0.111280240144793</v>
      </c>
      <c r="BN273" s="14">
        <v>5.6117317760229699E-2</v>
      </c>
      <c r="BO273" s="14">
        <v>8.4491521561675803E-2</v>
      </c>
      <c r="BP273" s="14">
        <v>8.0087831083127697E-2</v>
      </c>
      <c r="BQ273" s="14">
        <v>8.4165628540948903E-2</v>
      </c>
      <c r="BR273" s="14">
        <v>3.5304283102329997E-2</v>
      </c>
      <c r="BS273" s="14">
        <v>0.101352990729683</v>
      </c>
      <c r="BT273" s="14">
        <v>1.7893654133123601E-2</v>
      </c>
      <c r="BU273" s="14"/>
      <c r="BV273" s="14">
        <v>5.1667243434735999E-2</v>
      </c>
      <c r="BW273" s="14">
        <v>0.10479372216228799</v>
      </c>
      <c r="BX273" s="14"/>
      <c r="BY273" s="14">
        <v>8.6975515670140405E-2</v>
      </c>
      <c r="BZ273" s="14"/>
      <c r="CA273" s="14">
        <v>0.12617393020015499</v>
      </c>
      <c r="CB273" s="14">
        <v>8.3711657247340698E-2</v>
      </c>
      <c r="CC273" s="14">
        <v>8.53490863332768E-2</v>
      </c>
      <c r="CD273" s="14">
        <v>6.03459917854373E-2</v>
      </c>
      <c r="CE273" s="14">
        <v>0</v>
      </c>
    </row>
    <row r="274" spans="2:83" x14ac:dyDescent="0.3">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row>
    <row r="275" spans="2:83" x14ac:dyDescent="0.3">
      <c r="B275" s="6" t="s">
        <v>126</v>
      </c>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row>
    <row r="276" spans="2:83" x14ac:dyDescent="0.3">
      <c r="B276" s="24" t="s">
        <v>114</v>
      </c>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row>
    <row r="277" spans="2:83" x14ac:dyDescent="0.3">
      <c r="B277" t="s">
        <v>197</v>
      </c>
      <c r="C277" s="14">
        <v>0.246596957791998</v>
      </c>
      <c r="D277" s="14">
        <v>0.30788236030616201</v>
      </c>
      <c r="E277" s="14">
        <v>0.18723882551061299</v>
      </c>
      <c r="F277" s="14"/>
      <c r="G277" s="14">
        <v>0.261937339208478</v>
      </c>
      <c r="H277" s="14">
        <v>0.26914212348470001</v>
      </c>
      <c r="I277" s="14">
        <v>0.20437249299587601</v>
      </c>
      <c r="J277" s="14">
        <v>0.233755571519107</v>
      </c>
      <c r="K277" s="14">
        <v>0.234696818596901</v>
      </c>
      <c r="L277" s="14">
        <v>0.27073571100194699</v>
      </c>
      <c r="M277" s="14"/>
      <c r="N277" s="14">
        <v>0.22215132272864399</v>
      </c>
      <c r="O277" s="14">
        <v>0.25169935190435799</v>
      </c>
      <c r="P277" s="14">
        <v>0.268739533885129</v>
      </c>
      <c r="Q277" s="14">
        <v>0.24363297818190399</v>
      </c>
      <c r="R277" s="14"/>
      <c r="S277" s="14">
        <v>0.25810855364673202</v>
      </c>
      <c r="T277" s="14">
        <v>0.256621537905389</v>
      </c>
      <c r="U277" s="14">
        <v>0.252911589273355</v>
      </c>
      <c r="V277" s="14">
        <v>0.28901203635916001</v>
      </c>
      <c r="W277" s="14">
        <v>0.32062064381802402</v>
      </c>
      <c r="X277" s="14">
        <v>0.22285431773162301</v>
      </c>
      <c r="Y277" s="14">
        <v>0.21447792000257801</v>
      </c>
      <c r="Z277" s="14">
        <v>0.34095654045555301</v>
      </c>
      <c r="AA277" s="14">
        <v>0.18684915615012601</v>
      </c>
      <c r="AB277" s="14">
        <v>0.21424295429965201</v>
      </c>
      <c r="AC277" s="14">
        <v>0.242846131010722</v>
      </c>
      <c r="AD277" s="14">
        <v>0.18611278403020601</v>
      </c>
      <c r="AE277" s="14"/>
      <c r="AF277" s="14">
        <v>0.345683998298561</v>
      </c>
      <c r="AG277" s="14">
        <v>0.21999115204667899</v>
      </c>
      <c r="AH277" s="14">
        <v>0.12855241005905099</v>
      </c>
      <c r="AI277" s="14">
        <v>0.56409788985516895</v>
      </c>
      <c r="AJ277" s="14">
        <v>0.18002218055639799</v>
      </c>
      <c r="AK277" s="14"/>
      <c r="AL277" s="14">
        <v>0.32834771615573199</v>
      </c>
      <c r="AM277" s="14">
        <v>0.20727307223538799</v>
      </c>
      <c r="AN277" s="14">
        <v>0.14369449073757201</v>
      </c>
      <c r="AO277" s="14">
        <v>0.51287706020605295</v>
      </c>
      <c r="AP277" s="14">
        <v>8.4307548465322096E-2</v>
      </c>
      <c r="AQ277" s="14"/>
      <c r="AR277" s="14">
        <v>0.21471739742339899</v>
      </c>
      <c r="AS277" s="14">
        <v>0.29013765084881399</v>
      </c>
      <c r="AT277" s="14">
        <v>0.14498082427185399</v>
      </c>
      <c r="AU277" s="14">
        <v>0.49819014719985899</v>
      </c>
      <c r="AV277" s="14">
        <v>9.4046531526645896E-2</v>
      </c>
      <c r="AW277" s="14">
        <v>0.13799565515019099</v>
      </c>
      <c r="AX277" s="14"/>
      <c r="AY277" s="14">
        <v>0.27798617006102999</v>
      </c>
      <c r="AZ277" s="14">
        <v>0.21442630430510601</v>
      </c>
      <c r="BA277" s="14">
        <v>0.249822854244524</v>
      </c>
      <c r="BB277" s="14">
        <v>0.20333178964601401</v>
      </c>
      <c r="BC277" s="14">
        <v>0.28042623150093399</v>
      </c>
      <c r="BD277" s="14"/>
      <c r="BE277" s="14">
        <v>0.400874900731855</v>
      </c>
      <c r="BF277" s="14">
        <v>0.30512171184970099</v>
      </c>
      <c r="BG277" s="14">
        <v>0.22148967787771401</v>
      </c>
      <c r="BH277" s="14">
        <v>0.31010318491677702</v>
      </c>
      <c r="BI277" s="14">
        <v>0.26239205296922402</v>
      </c>
      <c r="BJ277" s="14">
        <v>0.27484041835120898</v>
      </c>
      <c r="BK277" s="14">
        <v>0.20565228051068099</v>
      </c>
      <c r="BL277" s="14">
        <v>0.23227888574189301</v>
      </c>
      <c r="BM277" s="14">
        <v>0.217289223880028</v>
      </c>
      <c r="BN277" s="14">
        <v>0.25564047841217702</v>
      </c>
      <c r="BO277" s="14">
        <v>0.234551862069692</v>
      </c>
      <c r="BP277" s="14">
        <v>0.18908086592704401</v>
      </c>
      <c r="BQ277" s="14">
        <v>0.24581360248570699</v>
      </c>
      <c r="BR277" s="14">
        <v>0.31146889282422202</v>
      </c>
      <c r="BS277" s="14">
        <v>0.24830113173148399</v>
      </c>
      <c r="BT277" s="14">
        <v>0.31753052470198601</v>
      </c>
      <c r="BU277" s="14"/>
      <c r="BV277" s="14">
        <v>0.20912606350114599</v>
      </c>
      <c r="BW277" s="14">
        <v>0.20452093546575201</v>
      </c>
      <c r="BX277" s="14"/>
      <c r="BY277" s="14">
        <v>0.33054269504400202</v>
      </c>
      <c r="BZ277" s="14"/>
      <c r="CA277" s="14">
        <v>0.22993984004658199</v>
      </c>
      <c r="CB277" s="14">
        <v>0.205217023523183</v>
      </c>
      <c r="CC277" s="14">
        <v>0.284557261587846</v>
      </c>
      <c r="CD277" s="14">
        <v>0.247304479243244</v>
      </c>
      <c r="CE277" s="14">
        <v>0.34780635446553299</v>
      </c>
    </row>
    <row r="278" spans="2:83" x14ac:dyDescent="0.3">
      <c r="B278" t="s">
        <v>198</v>
      </c>
      <c r="C278" s="14">
        <v>0.53146822957123796</v>
      </c>
      <c r="D278" s="14">
        <v>0.53217888655965295</v>
      </c>
      <c r="E278" s="14">
        <v>0.53088470307506697</v>
      </c>
      <c r="F278" s="14"/>
      <c r="G278" s="14">
        <v>0.51988197139885794</v>
      </c>
      <c r="H278" s="14">
        <v>0.57062907762547899</v>
      </c>
      <c r="I278" s="14">
        <v>0.54944273911390795</v>
      </c>
      <c r="J278" s="14">
        <v>0.57236850066316403</v>
      </c>
      <c r="K278" s="14">
        <v>0.51924816577076205</v>
      </c>
      <c r="L278" s="14">
        <v>0.46764403333134902</v>
      </c>
      <c r="M278" s="14"/>
      <c r="N278" s="14">
        <v>0.60650959570804697</v>
      </c>
      <c r="O278" s="14">
        <v>0.56776000513802405</v>
      </c>
      <c r="P278" s="14">
        <v>0.48733206611443503</v>
      </c>
      <c r="Q278" s="14">
        <v>0.45755504360457999</v>
      </c>
      <c r="R278" s="14"/>
      <c r="S278" s="14">
        <v>0.54709181388934902</v>
      </c>
      <c r="T278" s="14">
        <v>0.51102103125355203</v>
      </c>
      <c r="U278" s="14">
        <v>0.55034274760958402</v>
      </c>
      <c r="V278" s="14">
        <v>0.49758831926147601</v>
      </c>
      <c r="W278" s="14">
        <v>0.49573868749726002</v>
      </c>
      <c r="X278" s="14">
        <v>0.48738094206350902</v>
      </c>
      <c r="Y278" s="14">
        <v>0.55234841978877602</v>
      </c>
      <c r="Z278" s="14">
        <v>0.50114873469212595</v>
      </c>
      <c r="AA278" s="14">
        <v>0.53865185813211203</v>
      </c>
      <c r="AB278" s="14">
        <v>0.57660384969192402</v>
      </c>
      <c r="AC278" s="14">
        <v>0.58240129333526502</v>
      </c>
      <c r="AD278" s="14">
        <v>0.55256070995362305</v>
      </c>
      <c r="AE278" s="14"/>
      <c r="AF278" s="14">
        <v>0.431076375764261</v>
      </c>
      <c r="AG278" s="14">
        <v>0.62403136969512896</v>
      </c>
      <c r="AH278" s="14">
        <v>0.72063677283634497</v>
      </c>
      <c r="AI278" s="14">
        <v>0.236592053488204</v>
      </c>
      <c r="AJ278" s="14">
        <v>0.43904289201736701</v>
      </c>
      <c r="AK278" s="14"/>
      <c r="AL278" s="14">
        <v>0.409293303184667</v>
      </c>
      <c r="AM278" s="14">
        <v>0.63120230978741199</v>
      </c>
      <c r="AN278" s="14">
        <v>0.68891471636066903</v>
      </c>
      <c r="AO278" s="14">
        <v>0.27207846326489898</v>
      </c>
      <c r="AP278" s="14">
        <v>0.73325349100308101</v>
      </c>
      <c r="AQ278" s="14"/>
      <c r="AR278" s="14">
        <v>0.65737750681694596</v>
      </c>
      <c r="AS278" s="14">
        <v>0.45536045945417303</v>
      </c>
      <c r="AT278" s="14">
        <v>0.72369491676056397</v>
      </c>
      <c r="AU278" s="14">
        <v>0.30795142523035701</v>
      </c>
      <c r="AV278" s="14">
        <v>0.71673992803936604</v>
      </c>
      <c r="AW278" s="14">
        <v>0.44712982815359698</v>
      </c>
      <c r="AX278" s="14"/>
      <c r="AY278" s="14">
        <v>0.451323361057412</v>
      </c>
      <c r="AZ278" s="14">
        <v>0.53336232353559898</v>
      </c>
      <c r="BA278" s="14">
        <v>0.57260019644054205</v>
      </c>
      <c r="BB278" s="14">
        <v>0.653617189894805</v>
      </c>
      <c r="BC278" s="14">
        <v>0.54680440513505502</v>
      </c>
      <c r="BD278" s="14"/>
      <c r="BE278" s="14">
        <v>0.53349177741766696</v>
      </c>
      <c r="BF278" s="14">
        <v>0.32904656257704301</v>
      </c>
      <c r="BG278" s="14">
        <v>0.46765865856875699</v>
      </c>
      <c r="BH278" s="14">
        <v>0.49269727364796501</v>
      </c>
      <c r="BI278" s="14">
        <v>0.51686239452618599</v>
      </c>
      <c r="BJ278" s="14">
        <v>0.49420885271598203</v>
      </c>
      <c r="BK278" s="14">
        <v>0.51619950362817302</v>
      </c>
      <c r="BL278" s="14">
        <v>0.58467517340580299</v>
      </c>
      <c r="BM278" s="14">
        <v>0.59218469413511798</v>
      </c>
      <c r="BN278" s="14">
        <v>0.63792010607538996</v>
      </c>
      <c r="BO278" s="14">
        <v>0.58308519624993205</v>
      </c>
      <c r="BP278" s="14">
        <v>0.636149934268606</v>
      </c>
      <c r="BQ278" s="14">
        <v>0.58043655982398801</v>
      </c>
      <c r="BR278" s="14">
        <v>0.52682547393062396</v>
      </c>
      <c r="BS278" s="14">
        <v>0.60194985682561997</v>
      </c>
      <c r="BT278" s="14">
        <v>0.54487026312814602</v>
      </c>
      <c r="BU278" s="14"/>
      <c r="BV278" s="14">
        <v>0.65672325392572095</v>
      </c>
      <c r="BW278" s="14">
        <v>0.59329758241131203</v>
      </c>
      <c r="BX278" s="14"/>
      <c r="BY278" s="14">
        <v>0.482887501626872</v>
      </c>
      <c r="BZ278" s="14"/>
      <c r="CA278" s="14">
        <v>0.51861004994430504</v>
      </c>
      <c r="CB278" s="14">
        <v>0.59695695227374101</v>
      </c>
      <c r="CC278" s="14">
        <v>0.51713478999706097</v>
      </c>
      <c r="CD278" s="14">
        <v>0.57344248314077895</v>
      </c>
      <c r="CE278" s="14">
        <v>0.55487044958659204</v>
      </c>
    </row>
    <row r="279" spans="2:83" x14ac:dyDescent="0.3">
      <c r="B279" t="s">
        <v>110</v>
      </c>
      <c r="C279" s="14">
        <v>0.22193481263676401</v>
      </c>
      <c r="D279" s="14">
        <v>0.15993875313418601</v>
      </c>
      <c r="E279" s="14">
        <v>0.28187647141431899</v>
      </c>
      <c r="F279" s="14"/>
      <c r="G279" s="14">
        <v>0.218180689392664</v>
      </c>
      <c r="H279" s="14">
        <v>0.160228798889821</v>
      </c>
      <c r="I279" s="14">
        <v>0.24618476789021601</v>
      </c>
      <c r="J279" s="14">
        <v>0.193875927817729</v>
      </c>
      <c r="K279" s="14">
        <v>0.246055015632337</v>
      </c>
      <c r="L279" s="14">
        <v>0.26162025566670399</v>
      </c>
      <c r="M279" s="14"/>
      <c r="N279" s="14">
        <v>0.17133908156330899</v>
      </c>
      <c r="O279" s="14">
        <v>0.18054064295761801</v>
      </c>
      <c r="P279" s="14">
        <v>0.243928400000436</v>
      </c>
      <c r="Q279" s="14">
        <v>0.29881197821351602</v>
      </c>
      <c r="R279" s="14"/>
      <c r="S279" s="14">
        <v>0.19479963246391799</v>
      </c>
      <c r="T279" s="14">
        <v>0.23235743084106</v>
      </c>
      <c r="U279" s="14">
        <v>0.19674566311705999</v>
      </c>
      <c r="V279" s="14">
        <v>0.21339964437936501</v>
      </c>
      <c r="W279" s="14">
        <v>0.18364066868471601</v>
      </c>
      <c r="X279" s="14">
        <v>0.28976474020486798</v>
      </c>
      <c r="Y279" s="14">
        <v>0.23317366020864699</v>
      </c>
      <c r="Z279" s="14">
        <v>0.15789472485232101</v>
      </c>
      <c r="AA279" s="14">
        <v>0.27449898571776099</v>
      </c>
      <c r="AB279" s="14">
        <v>0.209153196008424</v>
      </c>
      <c r="AC279" s="14">
        <v>0.174752575654012</v>
      </c>
      <c r="AD279" s="14">
        <v>0.26132650601617102</v>
      </c>
      <c r="AE279" s="14"/>
      <c r="AF279" s="14">
        <v>0.223239625937178</v>
      </c>
      <c r="AG279" s="14">
        <v>0.155977478258192</v>
      </c>
      <c r="AH279" s="14">
        <v>0.15081081710460301</v>
      </c>
      <c r="AI279" s="14">
        <v>0.19931005665662699</v>
      </c>
      <c r="AJ279" s="14">
        <v>0.38093492742623603</v>
      </c>
      <c r="AK279" s="14"/>
      <c r="AL279" s="14">
        <v>0.262358980659601</v>
      </c>
      <c r="AM279" s="14">
        <v>0.1615246179772</v>
      </c>
      <c r="AN279" s="14">
        <v>0.16739079290176001</v>
      </c>
      <c r="AO279" s="14">
        <v>0.21504447652904801</v>
      </c>
      <c r="AP279" s="14">
        <v>0.182438960531597</v>
      </c>
      <c r="AQ279" s="14"/>
      <c r="AR279" s="14">
        <v>0.127905095759654</v>
      </c>
      <c r="AS279" s="14">
        <v>0.25450188969701298</v>
      </c>
      <c r="AT279" s="14">
        <v>0.13132425896758201</v>
      </c>
      <c r="AU279" s="14">
        <v>0.193858427569784</v>
      </c>
      <c r="AV279" s="14">
        <v>0.189213540433988</v>
      </c>
      <c r="AW279" s="14">
        <v>0.414874516696212</v>
      </c>
      <c r="AX279" s="14"/>
      <c r="AY279" s="14">
        <v>0.27069046888155801</v>
      </c>
      <c r="AZ279" s="14">
        <v>0.25221137215929401</v>
      </c>
      <c r="BA279" s="14">
        <v>0.17757694931493401</v>
      </c>
      <c r="BB279" s="14">
        <v>0.143051020459181</v>
      </c>
      <c r="BC279" s="14">
        <v>0.17276936336401</v>
      </c>
      <c r="BD279" s="14"/>
      <c r="BE279" s="14">
        <v>6.5633321850478196E-2</v>
      </c>
      <c r="BF279" s="14">
        <v>0.36583172557325599</v>
      </c>
      <c r="BG279" s="14">
        <v>0.310851663553529</v>
      </c>
      <c r="BH279" s="14">
        <v>0.197199541435258</v>
      </c>
      <c r="BI279" s="14">
        <v>0.22074555250458999</v>
      </c>
      <c r="BJ279" s="14">
        <v>0.23095072893280899</v>
      </c>
      <c r="BK279" s="14">
        <v>0.27814821586114502</v>
      </c>
      <c r="BL279" s="14">
        <v>0.183045940852304</v>
      </c>
      <c r="BM279" s="14">
        <v>0.19052608198485399</v>
      </c>
      <c r="BN279" s="14">
        <v>0.10643941551243399</v>
      </c>
      <c r="BO279" s="14">
        <v>0.18236294168037701</v>
      </c>
      <c r="BP279" s="14">
        <v>0.17476919980434999</v>
      </c>
      <c r="BQ279" s="14">
        <v>0.173749837690306</v>
      </c>
      <c r="BR279" s="14">
        <v>0.161705633245154</v>
      </c>
      <c r="BS279" s="14">
        <v>0.14974901144289601</v>
      </c>
      <c r="BT279" s="14">
        <v>0.13759921216986801</v>
      </c>
      <c r="BU279" s="14"/>
      <c r="BV279" s="14">
        <v>0.13415068257313301</v>
      </c>
      <c r="BW279" s="14">
        <v>0.20218148212293499</v>
      </c>
      <c r="BX279" s="14"/>
      <c r="BY279" s="14">
        <v>0.18656980332912601</v>
      </c>
      <c r="BZ279" s="14"/>
      <c r="CA279" s="14">
        <v>0.25145011000911299</v>
      </c>
      <c r="CB279" s="14">
        <v>0.19782602420307699</v>
      </c>
      <c r="CC279" s="14">
        <v>0.198307948415094</v>
      </c>
      <c r="CD279" s="14">
        <v>0.17925303761597799</v>
      </c>
      <c r="CE279" s="14">
        <v>9.7323195947875196E-2</v>
      </c>
    </row>
    <row r="280" spans="2:83" x14ac:dyDescent="0.3">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row>
    <row r="281" spans="2:83" x14ac:dyDescent="0.3">
      <c r="B281" s="6" t="s">
        <v>126</v>
      </c>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row>
    <row r="282" spans="2:83" x14ac:dyDescent="0.3">
      <c r="B282" s="24" t="s">
        <v>114</v>
      </c>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row>
    <row r="283" spans="2:83" x14ac:dyDescent="0.3">
      <c r="B283" t="s">
        <v>199</v>
      </c>
      <c r="C283" s="14">
        <v>0.18914111931316899</v>
      </c>
      <c r="D283" s="14">
        <v>0.20174540957419301</v>
      </c>
      <c r="E283" s="14">
        <v>0.176272915677363</v>
      </c>
      <c r="F283" s="14"/>
      <c r="G283" s="14">
        <v>0.23654894565530199</v>
      </c>
      <c r="H283" s="14">
        <v>0.27270644421864598</v>
      </c>
      <c r="I283" s="14">
        <v>0.188581897949991</v>
      </c>
      <c r="J283" s="14">
        <v>0.183736078997181</v>
      </c>
      <c r="K283" s="14">
        <v>0.159760343098869</v>
      </c>
      <c r="L283" s="14">
        <v>0.114306368100221</v>
      </c>
      <c r="M283" s="14"/>
      <c r="N283" s="14">
        <v>0.226478655572035</v>
      </c>
      <c r="O283" s="14">
        <v>0.20966433711728499</v>
      </c>
      <c r="P283" s="14">
        <v>0.177128600404552</v>
      </c>
      <c r="Q283" s="14">
        <v>0.13187756113390101</v>
      </c>
      <c r="R283" s="14"/>
      <c r="S283" s="14">
        <v>0.209237532675592</v>
      </c>
      <c r="T283" s="14">
        <v>0.19390194546759501</v>
      </c>
      <c r="U283" s="14">
        <v>0.17594603084282501</v>
      </c>
      <c r="V283" s="14">
        <v>0.17535460119686699</v>
      </c>
      <c r="W283" s="14">
        <v>0.16358452764728801</v>
      </c>
      <c r="X283" s="14">
        <v>0.167905162322879</v>
      </c>
      <c r="Y283" s="14">
        <v>0.192614672188411</v>
      </c>
      <c r="Z283" s="14">
        <v>0.153399031263033</v>
      </c>
      <c r="AA283" s="14">
        <v>0.19483004326783099</v>
      </c>
      <c r="AB283" s="14">
        <v>0.16860756780327599</v>
      </c>
      <c r="AC283" s="14">
        <v>0.23020482046117899</v>
      </c>
      <c r="AD283" s="14">
        <v>0.28466027346224798</v>
      </c>
      <c r="AE283" s="14"/>
      <c r="AF283" s="14">
        <v>0.169434220059447</v>
      </c>
      <c r="AG283" s="14">
        <v>0.21075486355202999</v>
      </c>
      <c r="AH283" s="14">
        <v>0.17920889491807199</v>
      </c>
      <c r="AI283" s="14">
        <v>0.25203333909305198</v>
      </c>
      <c r="AJ283" s="14">
        <v>0.12001304342115</v>
      </c>
      <c r="AK283" s="14"/>
      <c r="AL283" s="14">
        <v>0.14824040682355399</v>
      </c>
      <c r="AM283" s="14">
        <v>0.19399916842887199</v>
      </c>
      <c r="AN283" s="14">
        <v>0.237603200643415</v>
      </c>
      <c r="AO283" s="14">
        <v>0.21428188254734501</v>
      </c>
      <c r="AP283" s="14">
        <v>0.23552162152679201</v>
      </c>
      <c r="AQ283" s="14"/>
      <c r="AR283" s="14">
        <v>0.21079520766839399</v>
      </c>
      <c r="AS283" s="14">
        <v>0.169586986850945</v>
      </c>
      <c r="AT283" s="14">
        <v>0.20730054833044301</v>
      </c>
      <c r="AU283" s="14">
        <v>0.18337356419526399</v>
      </c>
      <c r="AV283" s="14">
        <v>0.24566396426971401</v>
      </c>
      <c r="AW283" s="14">
        <v>0.14323649806734301</v>
      </c>
      <c r="AX283" s="14"/>
      <c r="AY283" s="14">
        <v>0.12227340920063599</v>
      </c>
      <c r="AZ283" s="14">
        <v>0.16479877062353199</v>
      </c>
      <c r="BA283" s="14">
        <v>0.25237620547327499</v>
      </c>
      <c r="BB283" s="14">
        <v>0.202054953484713</v>
      </c>
      <c r="BC283" s="14">
        <v>0.238685400075309</v>
      </c>
      <c r="BD283" s="14"/>
      <c r="BE283" s="14">
        <v>0.19608655664897701</v>
      </c>
      <c r="BF283" s="14">
        <v>9.4416191906254499E-2</v>
      </c>
      <c r="BG283" s="14">
        <v>0.17451249835775001</v>
      </c>
      <c r="BH283" s="14">
        <v>0.19091970618306101</v>
      </c>
      <c r="BI283" s="14">
        <v>0.16050913622980101</v>
      </c>
      <c r="BJ283" s="14">
        <v>0.16949354173342299</v>
      </c>
      <c r="BK283" s="14">
        <v>0.14733787825490499</v>
      </c>
      <c r="BL283" s="14">
        <v>0.142854932358743</v>
      </c>
      <c r="BM283" s="14">
        <v>0.185982348990443</v>
      </c>
      <c r="BN283" s="14">
        <v>0.282657750335854</v>
      </c>
      <c r="BO283" s="14">
        <v>0.17402268036919799</v>
      </c>
      <c r="BP283" s="14">
        <v>0.17249376020242799</v>
      </c>
      <c r="BQ283" s="14">
        <v>0.248186267280217</v>
      </c>
      <c r="BR283" s="14">
        <v>0.263509827544819</v>
      </c>
      <c r="BS283" s="14">
        <v>0.26824403494874999</v>
      </c>
      <c r="BT283" s="14">
        <v>0.32259053192693599</v>
      </c>
      <c r="BU283" s="14"/>
      <c r="BV283" s="14">
        <v>0.21177286838272599</v>
      </c>
      <c r="BW283" s="14">
        <v>0.167600958097609</v>
      </c>
      <c r="BX283" s="14"/>
      <c r="BY283" s="14">
        <v>0.175661234516789</v>
      </c>
      <c r="BZ283" s="14"/>
      <c r="CA283" s="14">
        <v>0.17323765270407299</v>
      </c>
      <c r="CB283" s="14">
        <v>0.189749773320051</v>
      </c>
      <c r="CC283" s="14">
        <v>0.207979169311865</v>
      </c>
      <c r="CD283" s="14">
        <v>0.20685049416156101</v>
      </c>
      <c r="CE283" s="14">
        <v>0.214878785461531</v>
      </c>
    </row>
    <row r="284" spans="2:83" x14ac:dyDescent="0.3">
      <c r="B284" t="s">
        <v>200</v>
      </c>
      <c r="C284" s="14">
        <v>0.39475566682353402</v>
      </c>
      <c r="D284" s="14">
        <v>0.41241207314499001</v>
      </c>
      <c r="E284" s="14">
        <v>0.37828923792105101</v>
      </c>
      <c r="F284" s="14"/>
      <c r="G284" s="14">
        <v>0.46193082325871898</v>
      </c>
      <c r="H284" s="14">
        <v>0.46288686260920497</v>
      </c>
      <c r="I284" s="14">
        <v>0.40078380763735699</v>
      </c>
      <c r="J284" s="14">
        <v>0.40335942694667298</v>
      </c>
      <c r="K284" s="14">
        <v>0.348470122504005</v>
      </c>
      <c r="L284" s="14">
        <v>0.31408284163086397</v>
      </c>
      <c r="M284" s="14"/>
      <c r="N284" s="14">
        <v>0.430614267846538</v>
      </c>
      <c r="O284" s="14">
        <v>0.40931127050998101</v>
      </c>
      <c r="P284" s="14">
        <v>0.388445153992026</v>
      </c>
      <c r="Q284" s="14">
        <v>0.34753069157445698</v>
      </c>
      <c r="R284" s="14"/>
      <c r="S284" s="14">
        <v>0.42425599473374898</v>
      </c>
      <c r="T284" s="14">
        <v>0.351788305327007</v>
      </c>
      <c r="U284" s="14">
        <v>0.42384605076194598</v>
      </c>
      <c r="V284" s="14">
        <v>0.42628675198015797</v>
      </c>
      <c r="W284" s="14">
        <v>0.34379537419235301</v>
      </c>
      <c r="X284" s="14">
        <v>0.43784654421033098</v>
      </c>
      <c r="Y284" s="14">
        <v>0.37106974625169098</v>
      </c>
      <c r="Z284" s="14">
        <v>0.46770735440397698</v>
      </c>
      <c r="AA284" s="14">
        <v>0.40835430047243698</v>
      </c>
      <c r="AB284" s="14">
        <v>0.37141213243771898</v>
      </c>
      <c r="AC284" s="14">
        <v>0.329077837294176</v>
      </c>
      <c r="AD284" s="14">
        <v>0.35609498334081702</v>
      </c>
      <c r="AE284" s="14"/>
      <c r="AF284" s="14">
        <v>0.36064339310968102</v>
      </c>
      <c r="AG284" s="14">
        <v>0.46619954902837302</v>
      </c>
      <c r="AH284" s="14">
        <v>0.43630688814778801</v>
      </c>
      <c r="AI284" s="14">
        <v>0.31040465499101599</v>
      </c>
      <c r="AJ284" s="14">
        <v>0.30886573644675303</v>
      </c>
      <c r="AK284" s="14"/>
      <c r="AL284" s="14">
        <v>0.36671924246624299</v>
      </c>
      <c r="AM284" s="14">
        <v>0.468849207573722</v>
      </c>
      <c r="AN284" s="14">
        <v>0.35755710243698402</v>
      </c>
      <c r="AO284" s="14">
        <v>0.30680060574526602</v>
      </c>
      <c r="AP284" s="14">
        <v>0.443507130991597</v>
      </c>
      <c r="AQ284" s="14"/>
      <c r="AR284" s="14">
        <v>0.48389423753090399</v>
      </c>
      <c r="AS284" s="14">
        <v>0.40254528748177199</v>
      </c>
      <c r="AT284" s="14">
        <v>0.44379569570029997</v>
      </c>
      <c r="AU284" s="14">
        <v>0.34597829085384801</v>
      </c>
      <c r="AV284" s="14">
        <v>0.42016040113802899</v>
      </c>
      <c r="AW284" s="14">
        <v>0.26644471462985297</v>
      </c>
      <c r="AX284" s="14"/>
      <c r="AY284" s="14">
        <v>0.36427551208685099</v>
      </c>
      <c r="AZ284" s="14">
        <v>0.40364130736367498</v>
      </c>
      <c r="BA284" s="14">
        <v>0.38888609246483802</v>
      </c>
      <c r="BB284" s="14">
        <v>0.44895549959914199</v>
      </c>
      <c r="BC284" s="14">
        <v>0.51287663631229896</v>
      </c>
      <c r="BD284" s="14"/>
      <c r="BE284" s="14">
        <v>0.45324479623022501</v>
      </c>
      <c r="BF284" s="14">
        <v>0.44210279529977198</v>
      </c>
      <c r="BG284" s="14">
        <v>0.33838293193673702</v>
      </c>
      <c r="BH284" s="14">
        <v>0.35687781961217102</v>
      </c>
      <c r="BI284" s="14">
        <v>0.35334311363480198</v>
      </c>
      <c r="BJ284" s="14">
        <v>0.40329289959641001</v>
      </c>
      <c r="BK284" s="14">
        <v>0.38292575902119402</v>
      </c>
      <c r="BL284" s="14">
        <v>0.38156112750784899</v>
      </c>
      <c r="BM284" s="14">
        <v>0.36623828003511399</v>
      </c>
      <c r="BN284" s="14">
        <v>0.38932554227916899</v>
      </c>
      <c r="BO284" s="14">
        <v>0.400795036577548</v>
      </c>
      <c r="BP284" s="14">
        <v>0.50206281032218303</v>
      </c>
      <c r="BQ284" s="14">
        <v>0.45131689988198398</v>
      </c>
      <c r="BR284" s="14">
        <v>0.36994737406637301</v>
      </c>
      <c r="BS284" s="14">
        <v>0.40300124176273799</v>
      </c>
      <c r="BT284" s="14">
        <v>0.49479130164754498</v>
      </c>
      <c r="BU284" s="14"/>
      <c r="BV284" s="14">
        <v>0.48908694781906598</v>
      </c>
      <c r="BW284" s="14">
        <v>0.43879130601056499</v>
      </c>
      <c r="BX284" s="14"/>
      <c r="BY284" s="14">
        <v>0.47823043710212298</v>
      </c>
      <c r="BZ284" s="14"/>
      <c r="CA284" s="14">
        <v>0.369549911811349</v>
      </c>
      <c r="CB284" s="14">
        <v>0.38742502665948902</v>
      </c>
      <c r="CC284" s="14">
        <v>0.40374325088623197</v>
      </c>
      <c r="CD284" s="14">
        <v>0.49763371339676898</v>
      </c>
      <c r="CE284" s="14">
        <v>0.44986144939302602</v>
      </c>
    </row>
    <row r="285" spans="2:83" x14ac:dyDescent="0.3">
      <c r="B285" t="s">
        <v>201</v>
      </c>
      <c r="C285" s="14">
        <v>0.209636583925457</v>
      </c>
      <c r="D285" s="14">
        <v>0.25385958811861398</v>
      </c>
      <c r="E285" s="14">
        <v>0.16686642689351999</v>
      </c>
      <c r="F285" s="14"/>
      <c r="G285" s="14">
        <v>0.14077373035891</v>
      </c>
      <c r="H285" s="14">
        <v>0.159022284783635</v>
      </c>
      <c r="I285" s="14">
        <v>0.16135233160878901</v>
      </c>
      <c r="J285" s="14">
        <v>0.19810198008257099</v>
      </c>
      <c r="K285" s="14">
        <v>0.276920646140416</v>
      </c>
      <c r="L285" s="14">
        <v>0.29963167978431399</v>
      </c>
      <c r="M285" s="14"/>
      <c r="N285" s="14">
        <v>0.21482494688680101</v>
      </c>
      <c r="O285" s="14">
        <v>0.19529983790761599</v>
      </c>
      <c r="P285" s="14">
        <v>0.223637069594919</v>
      </c>
      <c r="Q285" s="14">
        <v>0.20936401032742399</v>
      </c>
      <c r="R285" s="14"/>
      <c r="S285" s="14">
        <v>0.198393871625797</v>
      </c>
      <c r="T285" s="14">
        <v>0.231437305908129</v>
      </c>
      <c r="U285" s="14">
        <v>0.19168344303766999</v>
      </c>
      <c r="V285" s="14">
        <v>0.22251054550124</v>
      </c>
      <c r="W285" s="14">
        <v>0.27671739918789201</v>
      </c>
      <c r="X285" s="14">
        <v>0.16545953367104799</v>
      </c>
      <c r="Y285" s="14">
        <v>0.229492643191442</v>
      </c>
      <c r="Z285" s="14">
        <v>0.23132769914526199</v>
      </c>
      <c r="AA285" s="14">
        <v>0.179644562047655</v>
      </c>
      <c r="AB285" s="14">
        <v>0.23921689887542499</v>
      </c>
      <c r="AC285" s="14">
        <v>0.19085413372482299</v>
      </c>
      <c r="AD285" s="14">
        <v>0.124268401636016</v>
      </c>
      <c r="AE285" s="14"/>
      <c r="AF285" s="14">
        <v>0.28589008123265702</v>
      </c>
      <c r="AG285" s="14">
        <v>0.17692841461957801</v>
      </c>
      <c r="AH285" s="14">
        <v>0.19676910766186401</v>
      </c>
      <c r="AI285" s="14">
        <v>0.27423162461727701</v>
      </c>
      <c r="AJ285" s="14">
        <v>0.19957391748289299</v>
      </c>
      <c r="AK285" s="14"/>
      <c r="AL285" s="14">
        <v>0.29376538127644197</v>
      </c>
      <c r="AM285" s="14">
        <v>0.18255146885465401</v>
      </c>
      <c r="AN285" s="14">
        <v>0.223674748904507</v>
      </c>
      <c r="AO285" s="14">
        <v>0.266820914067816</v>
      </c>
      <c r="AP285" s="14">
        <v>0.106011378750481</v>
      </c>
      <c r="AQ285" s="14"/>
      <c r="AR285" s="14">
        <v>0.18261307220842399</v>
      </c>
      <c r="AS285" s="14">
        <v>0.246604369050581</v>
      </c>
      <c r="AT285" s="14">
        <v>0.21300657772426301</v>
      </c>
      <c r="AU285" s="14">
        <v>0.29257810578829502</v>
      </c>
      <c r="AV285" s="14">
        <v>0.129280439571512</v>
      </c>
      <c r="AW285" s="14">
        <v>0.18247957501509199</v>
      </c>
      <c r="AX285" s="14"/>
      <c r="AY285" s="14">
        <v>0.27024913830963099</v>
      </c>
      <c r="AZ285" s="14">
        <v>0.18023253285546101</v>
      </c>
      <c r="BA285" s="14">
        <v>0.19965479965438601</v>
      </c>
      <c r="BB285" s="14">
        <v>0.21099523374123499</v>
      </c>
      <c r="BC285" s="14">
        <v>0.14813363216019901</v>
      </c>
      <c r="BD285" s="14"/>
      <c r="BE285" s="14">
        <v>6.7794701126496104E-2</v>
      </c>
      <c r="BF285" s="14">
        <v>0.162092854669669</v>
      </c>
      <c r="BG285" s="14">
        <v>0.211536120771082</v>
      </c>
      <c r="BH285" s="14">
        <v>0.21160499806619101</v>
      </c>
      <c r="BI285" s="14">
        <v>0.243763469512492</v>
      </c>
      <c r="BJ285" s="14">
        <v>0.220373511554703</v>
      </c>
      <c r="BK285" s="14">
        <v>0.23901334575902899</v>
      </c>
      <c r="BL285" s="14">
        <v>0.26102798134344801</v>
      </c>
      <c r="BM285" s="14">
        <v>0.27807425284154902</v>
      </c>
      <c r="BN285" s="14">
        <v>0.141031366110732</v>
      </c>
      <c r="BO285" s="14">
        <v>0.25504304864122401</v>
      </c>
      <c r="BP285" s="14">
        <v>0.17573382533286</v>
      </c>
      <c r="BQ285" s="14">
        <v>0.20390952865210701</v>
      </c>
      <c r="BR285" s="14">
        <v>0.21104388967554999</v>
      </c>
      <c r="BS285" s="14">
        <v>0.14784704351966399</v>
      </c>
      <c r="BT285" s="14">
        <v>0.13277154597858201</v>
      </c>
      <c r="BU285" s="14"/>
      <c r="BV285" s="14">
        <v>0.17513656304995401</v>
      </c>
      <c r="BW285" s="14">
        <v>0.193564383640384</v>
      </c>
      <c r="BX285" s="14"/>
      <c r="BY285" s="14">
        <v>0.220489158467924</v>
      </c>
      <c r="BZ285" s="14"/>
      <c r="CA285" s="14">
        <v>0.186313912537416</v>
      </c>
      <c r="CB285" s="14">
        <v>0.24218521284685501</v>
      </c>
      <c r="CC285" s="14">
        <v>0.21791551795795999</v>
      </c>
      <c r="CD285" s="14">
        <v>0.19226039462671199</v>
      </c>
      <c r="CE285" s="14">
        <v>0.319963523223322</v>
      </c>
    </row>
    <row r="286" spans="2:83" x14ac:dyDescent="0.3">
      <c r="B286" t="s">
        <v>110</v>
      </c>
      <c r="C286" s="14">
        <v>0.20646662993783901</v>
      </c>
      <c r="D286" s="14">
        <v>0.131982929162203</v>
      </c>
      <c r="E286" s="14">
        <v>0.27857141950806702</v>
      </c>
      <c r="F286" s="14"/>
      <c r="G286" s="14">
        <v>0.16074650072707</v>
      </c>
      <c r="H286" s="14">
        <v>0.105384408388515</v>
      </c>
      <c r="I286" s="14">
        <v>0.249281962803864</v>
      </c>
      <c r="J286" s="14">
        <v>0.214802513973575</v>
      </c>
      <c r="K286" s="14">
        <v>0.214848888256709</v>
      </c>
      <c r="L286" s="14">
        <v>0.27197911048460099</v>
      </c>
      <c r="M286" s="14"/>
      <c r="N286" s="14">
        <v>0.12808212969462601</v>
      </c>
      <c r="O286" s="14">
        <v>0.18572455446511801</v>
      </c>
      <c r="P286" s="14">
        <v>0.210789176008503</v>
      </c>
      <c r="Q286" s="14">
        <v>0.31122773696421802</v>
      </c>
      <c r="R286" s="14"/>
      <c r="S286" s="14">
        <v>0.168112600964861</v>
      </c>
      <c r="T286" s="14">
        <v>0.22287244329726799</v>
      </c>
      <c r="U286" s="14">
        <v>0.208524475357558</v>
      </c>
      <c r="V286" s="14">
        <v>0.17584810132173501</v>
      </c>
      <c r="W286" s="14">
        <v>0.215902698972467</v>
      </c>
      <c r="X286" s="14">
        <v>0.22878875979574301</v>
      </c>
      <c r="Y286" s="14">
        <v>0.206822938368456</v>
      </c>
      <c r="Z286" s="14">
        <v>0.14756591518772699</v>
      </c>
      <c r="AA286" s="14">
        <v>0.217171094212076</v>
      </c>
      <c r="AB286" s="14">
        <v>0.22076340088358001</v>
      </c>
      <c r="AC286" s="14">
        <v>0.24986320851982199</v>
      </c>
      <c r="AD286" s="14">
        <v>0.23497634156091901</v>
      </c>
      <c r="AE286" s="14"/>
      <c r="AF286" s="14">
        <v>0.18403230559821401</v>
      </c>
      <c r="AG286" s="14">
        <v>0.14611717280001801</v>
      </c>
      <c r="AH286" s="14">
        <v>0.187715109272276</v>
      </c>
      <c r="AI286" s="14">
        <v>0.16333038129865499</v>
      </c>
      <c r="AJ286" s="14">
        <v>0.37154730264920299</v>
      </c>
      <c r="AK286" s="14"/>
      <c r="AL286" s="14">
        <v>0.19127496943376199</v>
      </c>
      <c r="AM286" s="14">
        <v>0.15460015514275299</v>
      </c>
      <c r="AN286" s="14">
        <v>0.181164948015095</v>
      </c>
      <c r="AO286" s="14">
        <v>0.212096597639573</v>
      </c>
      <c r="AP286" s="14">
        <v>0.21495986873112999</v>
      </c>
      <c r="AQ286" s="14"/>
      <c r="AR286" s="14">
        <v>0.122697482592278</v>
      </c>
      <c r="AS286" s="14">
        <v>0.18126335661670201</v>
      </c>
      <c r="AT286" s="14">
        <v>0.135897178244995</v>
      </c>
      <c r="AU286" s="14">
        <v>0.17807003916259401</v>
      </c>
      <c r="AV286" s="14">
        <v>0.20489519502074499</v>
      </c>
      <c r="AW286" s="14">
        <v>0.40783921228771203</v>
      </c>
      <c r="AX286" s="14"/>
      <c r="AY286" s="14">
        <v>0.24320194040288201</v>
      </c>
      <c r="AZ286" s="14">
        <v>0.25132738915733199</v>
      </c>
      <c r="BA286" s="14">
        <v>0.159082902407501</v>
      </c>
      <c r="BB286" s="14">
        <v>0.13799431317490901</v>
      </c>
      <c r="BC286" s="14">
        <v>0.100304331452193</v>
      </c>
      <c r="BD286" s="14"/>
      <c r="BE286" s="14">
        <v>0.28287394599430199</v>
      </c>
      <c r="BF286" s="14">
        <v>0.30138815812430397</v>
      </c>
      <c r="BG286" s="14">
        <v>0.275568448934431</v>
      </c>
      <c r="BH286" s="14">
        <v>0.24059747613857699</v>
      </c>
      <c r="BI286" s="14">
        <v>0.24238428062290501</v>
      </c>
      <c r="BJ286" s="14">
        <v>0.206840047115465</v>
      </c>
      <c r="BK286" s="14">
        <v>0.23072301696487099</v>
      </c>
      <c r="BL286" s="14">
        <v>0.21455595878996001</v>
      </c>
      <c r="BM286" s="14">
        <v>0.16970511813289399</v>
      </c>
      <c r="BN286" s="14">
        <v>0.18698534127424499</v>
      </c>
      <c r="BO286" s="14">
        <v>0.17013923441202999</v>
      </c>
      <c r="BP286" s="14">
        <v>0.14970960414252901</v>
      </c>
      <c r="BQ286" s="14">
        <v>9.6587304185692904E-2</v>
      </c>
      <c r="BR286" s="14">
        <v>0.155498908713258</v>
      </c>
      <c r="BS286" s="14">
        <v>0.180907679768848</v>
      </c>
      <c r="BT286" s="14">
        <v>4.98466204469366E-2</v>
      </c>
      <c r="BU286" s="14"/>
      <c r="BV286" s="14">
        <v>0.124003620748253</v>
      </c>
      <c r="BW286" s="14">
        <v>0.20004335225144099</v>
      </c>
      <c r="BX286" s="14"/>
      <c r="BY286" s="14">
        <v>0.12561916991316399</v>
      </c>
      <c r="BZ286" s="14"/>
      <c r="CA286" s="14">
        <v>0.27089852294716299</v>
      </c>
      <c r="CB286" s="14">
        <v>0.18063998717360599</v>
      </c>
      <c r="CC286" s="14">
        <v>0.17036206184394301</v>
      </c>
      <c r="CD286" s="14">
        <v>0.103255397814958</v>
      </c>
      <c r="CE286" s="14">
        <v>1.5296241922120399E-2</v>
      </c>
    </row>
    <row r="287" spans="2:83" x14ac:dyDescent="0.3">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row>
    <row r="288" spans="2:83" x14ac:dyDescent="0.3">
      <c r="B288" s="6" t="s">
        <v>126</v>
      </c>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row>
    <row r="289" spans="2:83" x14ac:dyDescent="0.3">
      <c r="B289" s="24" t="s">
        <v>114</v>
      </c>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row>
    <row r="290" spans="2:83" x14ac:dyDescent="0.3">
      <c r="B290" t="s">
        <v>202</v>
      </c>
      <c r="C290" s="14">
        <v>0.18411721609829801</v>
      </c>
      <c r="D290" s="14">
        <v>0.192362214801892</v>
      </c>
      <c r="E290" s="14">
        <v>0.175495758137417</v>
      </c>
      <c r="F290" s="14"/>
      <c r="G290" s="14">
        <v>0.257759150022979</v>
      </c>
      <c r="H290" s="14">
        <v>0.26031050118430399</v>
      </c>
      <c r="I290" s="14">
        <v>0.184605212163091</v>
      </c>
      <c r="J290" s="14">
        <v>0.15534150926919099</v>
      </c>
      <c r="K290" s="14">
        <v>0.134686988221039</v>
      </c>
      <c r="L290" s="14">
        <v>0.12957946303422699</v>
      </c>
      <c r="M290" s="14"/>
      <c r="N290" s="14">
        <v>0.21515383202871399</v>
      </c>
      <c r="O290" s="14">
        <v>0.21763541450658699</v>
      </c>
      <c r="P290" s="14">
        <v>0.127606929571977</v>
      </c>
      <c r="Q290" s="14">
        <v>0.16169113426480899</v>
      </c>
      <c r="R290" s="14"/>
      <c r="S290" s="14">
        <v>0.17438525640139499</v>
      </c>
      <c r="T290" s="14">
        <v>0.16637583003390699</v>
      </c>
      <c r="U290" s="14">
        <v>0.199297476920762</v>
      </c>
      <c r="V290" s="14">
        <v>0.21783532564805899</v>
      </c>
      <c r="W290" s="14">
        <v>0.16171529945854601</v>
      </c>
      <c r="X290" s="14">
        <v>0.19809138945185101</v>
      </c>
      <c r="Y290" s="14">
        <v>0.20004830599307599</v>
      </c>
      <c r="Z290" s="14">
        <v>0.14047056068059099</v>
      </c>
      <c r="AA290" s="14">
        <v>0.210159747729701</v>
      </c>
      <c r="AB290" s="14">
        <v>0.14050733455639999</v>
      </c>
      <c r="AC290" s="14">
        <v>0.182616478376566</v>
      </c>
      <c r="AD290" s="14">
        <v>0.22891439431227301</v>
      </c>
      <c r="AE290" s="14"/>
      <c r="AF290" s="14">
        <v>0.14298711312819001</v>
      </c>
      <c r="AG290" s="14">
        <v>0.21439916625800401</v>
      </c>
      <c r="AH290" s="14">
        <v>0.22612553976959099</v>
      </c>
      <c r="AI290" s="14">
        <v>5.5506632878274897E-2</v>
      </c>
      <c r="AJ290" s="14">
        <v>0.155850944061172</v>
      </c>
      <c r="AK290" s="14"/>
      <c r="AL290" s="14">
        <v>0.130098315451987</v>
      </c>
      <c r="AM290" s="14">
        <v>0.21945901308937299</v>
      </c>
      <c r="AN290" s="14">
        <v>0.23229980025364999</v>
      </c>
      <c r="AO290" s="14">
        <v>9.1874245277084404E-2</v>
      </c>
      <c r="AP290" s="14">
        <v>0.29310098916104099</v>
      </c>
      <c r="AQ290" s="14"/>
      <c r="AR290" s="14">
        <v>0.246837303371332</v>
      </c>
      <c r="AS290" s="14">
        <v>0.15744977069029401</v>
      </c>
      <c r="AT290" s="14">
        <v>0.184564993443842</v>
      </c>
      <c r="AU290" s="14">
        <v>0.119164527297039</v>
      </c>
      <c r="AV290" s="14">
        <v>0.27210405839641399</v>
      </c>
      <c r="AW290" s="14">
        <v>0.15701291325973901</v>
      </c>
      <c r="AX290" s="14"/>
      <c r="AY290" s="14">
        <v>0.13388492320773199</v>
      </c>
      <c r="AZ290" s="14">
        <v>0.15550466695349699</v>
      </c>
      <c r="BA290" s="14">
        <v>0.23965707255044899</v>
      </c>
      <c r="BB290" s="14">
        <v>0.23623697566225299</v>
      </c>
      <c r="BC290" s="14">
        <v>0.165003689661785</v>
      </c>
      <c r="BD290" s="14"/>
      <c r="BE290" s="14">
        <v>0.224236651797595</v>
      </c>
      <c r="BF290" s="14">
        <v>0.20420270858506401</v>
      </c>
      <c r="BG290" s="14">
        <v>0.165290686941575</v>
      </c>
      <c r="BH290" s="14">
        <v>0.167316910205555</v>
      </c>
      <c r="BI290" s="14">
        <v>0.16762312136524399</v>
      </c>
      <c r="BJ290" s="14">
        <v>0.16624154523669399</v>
      </c>
      <c r="BK290" s="14">
        <v>0.147635438475991</v>
      </c>
      <c r="BL290" s="14">
        <v>0.19180655946595801</v>
      </c>
      <c r="BM290" s="14">
        <v>0.118609420652268</v>
      </c>
      <c r="BN290" s="14">
        <v>0.26914982376160701</v>
      </c>
      <c r="BO290" s="14">
        <v>0.18307793640925499</v>
      </c>
      <c r="BP290" s="14">
        <v>0.124427620573695</v>
      </c>
      <c r="BQ290" s="14">
        <v>0.237177343611396</v>
      </c>
      <c r="BR290" s="14">
        <v>0.21618628792109701</v>
      </c>
      <c r="BS290" s="14">
        <v>0.22995475209512301</v>
      </c>
      <c r="BT290" s="14">
        <v>0.27561484641911799</v>
      </c>
      <c r="BU290" s="14"/>
      <c r="BV290" s="14">
        <v>0.25598682688160601</v>
      </c>
      <c r="BW290" s="14">
        <v>0.165206442497315</v>
      </c>
      <c r="BX290" s="14"/>
      <c r="BY290" s="14">
        <v>0.22055952470069801</v>
      </c>
      <c r="BZ290" s="14"/>
      <c r="CA290" s="14">
        <v>0.166666789601364</v>
      </c>
      <c r="CB290" s="14">
        <v>0.181870583545893</v>
      </c>
      <c r="CC290" s="14">
        <v>0.188116850186826</v>
      </c>
      <c r="CD290" s="14">
        <v>0.227725944658969</v>
      </c>
      <c r="CE290" s="14">
        <v>0.30227533002555601</v>
      </c>
    </row>
    <row r="291" spans="2:83" x14ac:dyDescent="0.3">
      <c r="B291" t="s">
        <v>203</v>
      </c>
      <c r="C291" s="14">
        <v>0.519964920005207</v>
      </c>
      <c r="D291" s="14">
        <v>0.53112594124714596</v>
      </c>
      <c r="E291" s="14">
        <v>0.51008636841908495</v>
      </c>
      <c r="F291" s="14"/>
      <c r="G291" s="14">
        <v>0.46912176680534101</v>
      </c>
      <c r="H291" s="14">
        <v>0.48805995718375</v>
      </c>
      <c r="I291" s="14">
        <v>0.51358344333260098</v>
      </c>
      <c r="J291" s="14">
        <v>0.56314991556646099</v>
      </c>
      <c r="K291" s="14">
        <v>0.56159074762538697</v>
      </c>
      <c r="L291" s="14">
        <v>0.52164824647375296</v>
      </c>
      <c r="M291" s="14"/>
      <c r="N291" s="14">
        <v>0.55498045149844599</v>
      </c>
      <c r="O291" s="14">
        <v>0.53365191547037005</v>
      </c>
      <c r="P291" s="14">
        <v>0.52961640153960299</v>
      </c>
      <c r="Q291" s="14">
        <v>0.46313370884470301</v>
      </c>
      <c r="R291" s="14"/>
      <c r="S291" s="14">
        <v>0.55326544919779796</v>
      </c>
      <c r="T291" s="14">
        <v>0.54171621063287201</v>
      </c>
      <c r="U291" s="14">
        <v>0.50336119747373198</v>
      </c>
      <c r="V291" s="14">
        <v>0.49178451526647499</v>
      </c>
      <c r="W291" s="14">
        <v>0.47637961919426203</v>
      </c>
      <c r="X291" s="14">
        <v>0.40956549101888301</v>
      </c>
      <c r="Y291" s="14">
        <v>0.48514116469344498</v>
      </c>
      <c r="Z291" s="14">
        <v>0.64426131720323399</v>
      </c>
      <c r="AA291" s="14">
        <v>0.50235104310137901</v>
      </c>
      <c r="AB291" s="14">
        <v>0.59529060769604702</v>
      </c>
      <c r="AC291" s="14">
        <v>0.55180031680814301</v>
      </c>
      <c r="AD291" s="14">
        <v>0.54324201449892695</v>
      </c>
      <c r="AE291" s="14"/>
      <c r="AF291" s="14">
        <v>0.52691615673801995</v>
      </c>
      <c r="AG291" s="14">
        <v>0.56529002518444604</v>
      </c>
      <c r="AH291" s="14">
        <v>0.58662815808133695</v>
      </c>
      <c r="AI291" s="14">
        <v>0.39261461607542703</v>
      </c>
      <c r="AJ291" s="14">
        <v>0.43930137844492301</v>
      </c>
      <c r="AK291" s="14"/>
      <c r="AL291" s="14">
        <v>0.50653421992423597</v>
      </c>
      <c r="AM291" s="14">
        <v>0.58246053294279199</v>
      </c>
      <c r="AN291" s="14">
        <v>0.57258907336927301</v>
      </c>
      <c r="AO291" s="14">
        <v>0.42726154983855702</v>
      </c>
      <c r="AP291" s="14">
        <v>0.47347843367796699</v>
      </c>
      <c r="AQ291" s="14"/>
      <c r="AR291" s="14">
        <v>0.58824913998549999</v>
      </c>
      <c r="AS291" s="14">
        <v>0.53489836475505803</v>
      </c>
      <c r="AT291" s="14">
        <v>0.61523432056342497</v>
      </c>
      <c r="AU291" s="14">
        <v>0.44971908935215499</v>
      </c>
      <c r="AV291" s="14">
        <v>0.52211295572996497</v>
      </c>
      <c r="AW291" s="14">
        <v>0.43250356567958997</v>
      </c>
      <c r="AX291" s="14"/>
      <c r="AY291" s="14">
        <v>0.53717821985149306</v>
      </c>
      <c r="AZ291" s="14">
        <v>0.49866174483145398</v>
      </c>
      <c r="BA291" s="14">
        <v>0.50409953658172701</v>
      </c>
      <c r="BB291" s="14">
        <v>0.56524690960283297</v>
      </c>
      <c r="BC291" s="14">
        <v>0.60576590874223701</v>
      </c>
      <c r="BD291" s="14"/>
      <c r="BE291" s="14">
        <v>0.42026849036640801</v>
      </c>
      <c r="BF291" s="14">
        <v>0.42047411454235101</v>
      </c>
      <c r="BG291" s="14">
        <v>0.458470063812913</v>
      </c>
      <c r="BH291" s="14">
        <v>0.51922763534361005</v>
      </c>
      <c r="BI291" s="14">
        <v>0.45354280319532603</v>
      </c>
      <c r="BJ291" s="14">
        <v>0.51828304364917599</v>
      </c>
      <c r="BK291" s="14">
        <v>0.53213812736539601</v>
      </c>
      <c r="BL291" s="14">
        <v>0.54946782190536503</v>
      </c>
      <c r="BM291" s="14">
        <v>0.60243128842303695</v>
      </c>
      <c r="BN291" s="14">
        <v>0.53988194818704804</v>
      </c>
      <c r="BO291" s="14">
        <v>0.55145695006179596</v>
      </c>
      <c r="BP291" s="14">
        <v>0.65504778236832994</v>
      </c>
      <c r="BQ291" s="14">
        <v>0.54145395692452902</v>
      </c>
      <c r="BR291" s="14">
        <v>0.52062408236033297</v>
      </c>
      <c r="BS291" s="14">
        <v>0.49907685299343901</v>
      </c>
      <c r="BT291" s="14">
        <v>0.58255710076302203</v>
      </c>
      <c r="BU291" s="14"/>
      <c r="BV291" s="14">
        <v>0.58191960587305702</v>
      </c>
      <c r="BW291" s="14">
        <v>0.58326393947029098</v>
      </c>
      <c r="BX291" s="14"/>
      <c r="BY291" s="14">
        <v>0.53296070798373096</v>
      </c>
      <c r="BZ291" s="14"/>
      <c r="CA291" s="14">
        <v>0.50473433634494302</v>
      </c>
      <c r="CB291" s="14">
        <v>0.54198496902652904</v>
      </c>
      <c r="CC291" s="14">
        <v>0.54399325075696903</v>
      </c>
      <c r="CD291" s="14">
        <v>0.49426387187766901</v>
      </c>
      <c r="CE291" s="14">
        <v>0.47520811260894702</v>
      </c>
    </row>
    <row r="292" spans="2:83" x14ac:dyDescent="0.3">
      <c r="B292" t="s">
        <v>204</v>
      </c>
      <c r="C292" s="14">
        <v>0.150346482403903</v>
      </c>
      <c r="D292" s="14">
        <v>0.17768679663256001</v>
      </c>
      <c r="E292" s="14">
        <v>0.123945041917308</v>
      </c>
      <c r="F292" s="14"/>
      <c r="G292" s="14">
        <v>0.13507173817177701</v>
      </c>
      <c r="H292" s="14">
        <v>0.14100494112213499</v>
      </c>
      <c r="I292" s="14">
        <v>0.117263557172857</v>
      </c>
      <c r="J292" s="14">
        <v>0.14699206798459499</v>
      </c>
      <c r="K292" s="14">
        <v>0.152375198109309</v>
      </c>
      <c r="L292" s="14">
        <v>0.19622862326351401</v>
      </c>
      <c r="M292" s="14"/>
      <c r="N292" s="14">
        <v>0.14419066315974699</v>
      </c>
      <c r="O292" s="14">
        <v>0.12757213696863001</v>
      </c>
      <c r="P292" s="14">
        <v>0.18329015588560199</v>
      </c>
      <c r="Q292" s="14">
        <v>0.153010253208436</v>
      </c>
      <c r="R292" s="14"/>
      <c r="S292" s="14">
        <v>0.15965472362686001</v>
      </c>
      <c r="T292" s="14">
        <v>0.14769446765964001</v>
      </c>
      <c r="U292" s="14">
        <v>0.15462892249416099</v>
      </c>
      <c r="V292" s="14">
        <v>0.171023901549193</v>
      </c>
      <c r="W292" s="14">
        <v>0.20386856447972199</v>
      </c>
      <c r="X292" s="14">
        <v>0.19607432235397201</v>
      </c>
      <c r="Y292" s="14">
        <v>0.153954503853545</v>
      </c>
      <c r="Z292" s="14">
        <v>0.124106600284627</v>
      </c>
      <c r="AA292" s="14">
        <v>0.11258202473810799</v>
      </c>
      <c r="AB292" s="14">
        <v>0.121954025862682</v>
      </c>
      <c r="AC292" s="14">
        <v>0.145142528056251</v>
      </c>
      <c r="AD292" s="14">
        <v>4.1532195298504701E-2</v>
      </c>
      <c r="AE292" s="14"/>
      <c r="AF292" s="14">
        <v>0.220881789810387</v>
      </c>
      <c r="AG292" s="14">
        <v>0.117428478984444</v>
      </c>
      <c r="AH292" s="14">
        <v>8.3784093912823196E-2</v>
      </c>
      <c r="AI292" s="14">
        <v>0.37949982308068703</v>
      </c>
      <c r="AJ292" s="14">
        <v>0.113948781214807</v>
      </c>
      <c r="AK292" s="14"/>
      <c r="AL292" s="14">
        <v>0.221101925152383</v>
      </c>
      <c r="AM292" s="14">
        <v>0.106110179772596</v>
      </c>
      <c r="AN292" s="14">
        <v>6.3790178906975095E-2</v>
      </c>
      <c r="AO292" s="14">
        <v>0.32113893598091098</v>
      </c>
      <c r="AP292" s="14">
        <v>0.13617595415050801</v>
      </c>
      <c r="AQ292" s="14"/>
      <c r="AR292" s="14">
        <v>9.2204164297219102E-2</v>
      </c>
      <c r="AS292" s="14">
        <v>0.187345964566899</v>
      </c>
      <c r="AT292" s="14">
        <v>0.103026938309179</v>
      </c>
      <c r="AU292" s="14">
        <v>0.29779663239565202</v>
      </c>
      <c r="AV292" s="14">
        <v>0.100625680341034</v>
      </c>
      <c r="AW292" s="14">
        <v>9.3243379749164704E-2</v>
      </c>
      <c r="AX292" s="14"/>
      <c r="AY292" s="14">
        <v>0.16001827123878301</v>
      </c>
      <c r="AZ292" s="14">
        <v>0.16098751803158901</v>
      </c>
      <c r="BA292" s="14">
        <v>0.141759517537902</v>
      </c>
      <c r="BB292" s="14">
        <v>0.121672659934159</v>
      </c>
      <c r="BC292" s="14">
        <v>0.150649438576613</v>
      </c>
      <c r="BD292" s="14"/>
      <c r="BE292" s="14">
        <v>0.21187916784268901</v>
      </c>
      <c r="BF292" s="14">
        <v>8.8650119602089406E-2</v>
      </c>
      <c r="BG292" s="14">
        <v>0.182967873127274</v>
      </c>
      <c r="BH292" s="14">
        <v>0.16828118504737299</v>
      </c>
      <c r="BI292" s="14">
        <v>0.204615481443542</v>
      </c>
      <c r="BJ292" s="14">
        <v>0.16626609046097801</v>
      </c>
      <c r="BK292" s="14">
        <v>0.156773567733171</v>
      </c>
      <c r="BL292" s="14">
        <v>0.136465462694564</v>
      </c>
      <c r="BM292" s="14">
        <v>0.148449767639908</v>
      </c>
      <c r="BN292" s="14">
        <v>9.9221954163052295E-2</v>
      </c>
      <c r="BO292" s="14">
        <v>0.115606326451922</v>
      </c>
      <c r="BP292" s="14">
        <v>0.14242593717260801</v>
      </c>
      <c r="BQ292" s="14">
        <v>0.17501826818854599</v>
      </c>
      <c r="BR292" s="14">
        <v>0.194595788176394</v>
      </c>
      <c r="BS292" s="14">
        <v>8.4245702220860794E-2</v>
      </c>
      <c r="BT292" s="14">
        <v>0.106107856377821</v>
      </c>
      <c r="BU292" s="14"/>
      <c r="BV292" s="14">
        <v>8.7471229350398999E-2</v>
      </c>
      <c r="BW292" s="14">
        <v>0.13379349471976901</v>
      </c>
      <c r="BX292" s="14"/>
      <c r="BY292" s="14">
        <v>0.172052466215803</v>
      </c>
      <c r="BZ292" s="14"/>
      <c r="CA292" s="14">
        <v>0.13459506632127299</v>
      </c>
      <c r="CB292" s="14">
        <v>0.16846129585429501</v>
      </c>
      <c r="CC292" s="14">
        <v>0.141070585262667</v>
      </c>
      <c r="CD292" s="14">
        <v>0.18774585094151</v>
      </c>
      <c r="CE292" s="14">
        <v>0.222516557365497</v>
      </c>
    </row>
    <row r="293" spans="2:83" x14ac:dyDescent="0.3">
      <c r="B293" t="s">
        <v>110</v>
      </c>
      <c r="C293" s="14">
        <v>0.14557138149259199</v>
      </c>
      <c r="D293" s="14">
        <v>9.8825047318402304E-2</v>
      </c>
      <c r="E293" s="14">
        <v>0.19047283152618999</v>
      </c>
      <c r="F293" s="14"/>
      <c r="G293" s="14">
        <v>0.13804734499990201</v>
      </c>
      <c r="H293" s="14">
        <v>0.110624600509811</v>
      </c>
      <c r="I293" s="14">
        <v>0.184547787331451</v>
      </c>
      <c r="J293" s="14">
        <v>0.134516507179753</v>
      </c>
      <c r="K293" s="14">
        <v>0.15134706604426601</v>
      </c>
      <c r="L293" s="14">
        <v>0.15254366722850601</v>
      </c>
      <c r="M293" s="14"/>
      <c r="N293" s="14">
        <v>8.5675053313093302E-2</v>
      </c>
      <c r="O293" s="14">
        <v>0.121140533054413</v>
      </c>
      <c r="P293" s="14">
        <v>0.15948651300281799</v>
      </c>
      <c r="Q293" s="14">
        <v>0.222164903682052</v>
      </c>
      <c r="R293" s="14"/>
      <c r="S293" s="14">
        <v>0.112694570773947</v>
      </c>
      <c r="T293" s="14">
        <v>0.144213491673581</v>
      </c>
      <c r="U293" s="14">
        <v>0.142712403111346</v>
      </c>
      <c r="V293" s="14">
        <v>0.11935625753627301</v>
      </c>
      <c r="W293" s="14">
        <v>0.15803651686747</v>
      </c>
      <c r="X293" s="14">
        <v>0.196268797175294</v>
      </c>
      <c r="Y293" s="14">
        <v>0.16085602545993399</v>
      </c>
      <c r="Z293" s="14">
        <v>9.1161521831548797E-2</v>
      </c>
      <c r="AA293" s="14">
        <v>0.17490718443081199</v>
      </c>
      <c r="AB293" s="14">
        <v>0.14224803188487101</v>
      </c>
      <c r="AC293" s="14">
        <v>0.12044067675903899</v>
      </c>
      <c r="AD293" s="14">
        <v>0.186311395890295</v>
      </c>
      <c r="AE293" s="14"/>
      <c r="AF293" s="14">
        <v>0.109214940323403</v>
      </c>
      <c r="AG293" s="14">
        <v>0.102882329573106</v>
      </c>
      <c r="AH293" s="14">
        <v>0.10346220823624799</v>
      </c>
      <c r="AI293" s="14">
        <v>0.172378927965611</v>
      </c>
      <c r="AJ293" s="14">
        <v>0.29089889627909798</v>
      </c>
      <c r="AK293" s="14"/>
      <c r="AL293" s="14">
        <v>0.142265539471394</v>
      </c>
      <c r="AM293" s="14">
        <v>9.1970274195239399E-2</v>
      </c>
      <c r="AN293" s="14">
        <v>0.13132094747010201</v>
      </c>
      <c r="AO293" s="14">
        <v>0.15972526890344799</v>
      </c>
      <c r="AP293" s="14">
        <v>9.7244623010483699E-2</v>
      </c>
      <c r="AQ293" s="14"/>
      <c r="AR293" s="14">
        <v>7.2709392345949295E-2</v>
      </c>
      <c r="AS293" s="14">
        <v>0.120305899987749</v>
      </c>
      <c r="AT293" s="14">
        <v>9.7173747683554496E-2</v>
      </c>
      <c r="AU293" s="14">
        <v>0.133319750955153</v>
      </c>
      <c r="AV293" s="14">
        <v>0.10515730553258799</v>
      </c>
      <c r="AW293" s="14">
        <v>0.31724014131150602</v>
      </c>
      <c r="AX293" s="14"/>
      <c r="AY293" s="14">
        <v>0.168918585701992</v>
      </c>
      <c r="AZ293" s="14">
        <v>0.18484607018346</v>
      </c>
      <c r="BA293" s="14">
        <v>0.11448387332992201</v>
      </c>
      <c r="BB293" s="14">
        <v>7.6843454800755107E-2</v>
      </c>
      <c r="BC293" s="14">
        <v>7.8580963019364305E-2</v>
      </c>
      <c r="BD293" s="14"/>
      <c r="BE293" s="14">
        <v>0.14361568999330801</v>
      </c>
      <c r="BF293" s="14">
        <v>0.28667305727049602</v>
      </c>
      <c r="BG293" s="14">
        <v>0.193271376118238</v>
      </c>
      <c r="BH293" s="14">
        <v>0.14517426940346101</v>
      </c>
      <c r="BI293" s="14">
        <v>0.17421859399588799</v>
      </c>
      <c r="BJ293" s="14">
        <v>0.14920932065315301</v>
      </c>
      <c r="BK293" s="14">
        <v>0.16345286642544199</v>
      </c>
      <c r="BL293" s="14">
        <v>0.12226015593411201</v>
      </c>
      <c r="BM293" s="14">
        <v>0.13050952328478599</v>
      </c>
      <c r="BN293" s="14">
        <v>9.1746273888293095E-2</v>
      </c>
      <c r="BO293" s="14">
        <v>0.14985878707702699</v>
      </c>
      <c r="BP293" s="14">
        <v>7.8098659885366295E-2</v>
      </c>
      <c r="BQ293" s="14">
        <v>4.6350431275529097E-2</v>
      </c>
      <c r="BR293" s="14">
        <v>6.8593841542175293E-2</v>
      </c>
      <c r="BS293" s="14">
        <v>0.18672269269057701</v>
      </c>
      <c r="BT293" s="14">
        <v>3.5720196440039702E-2</v>
      </c>
      <c r="BU293" s="14"/>
      <c r="BV293" s="14">
        <v>7.4622337894937399E-2</v>
      </c>
      <c r="BW293" s="14">
        <v>0.11773612331262499</v>
      </c>
      <c r="BX293" s="14"/>
      <c r="BY293" s="14">
        <v>7.4427301099767307E-2</v>
      </c>
      <c r="BZ293" s="14"/>
      <c r="CA293" s="14">
        <v>0.19400380773242001</v>
      </c>
      <c r="CB293" s="14">
        <v>0.107683151573283</v>
      </c>
      <c r="CC293" s="14">
        <v>0.126819313793537</v>
      </c>
      <c r="CD293" s="14">
        <v>9.0264332521852203E-2</v>
      </c>
      <c r="CE293" s="14">
        <v>0</v>
      </c>
    </row>
    <row r="294" spans="2:83" x14ac:dyDescent="0.3">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row>
    <row r="295" spans="2:83" x14ac:dyDescent="0.3">
      <c r="B295" s="6" t="s">
        <v>126</v>
      </c>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row>
    <row r="296" spans="2:83" x14ac:dyDescent="0.3">
      <c r="B296" s="24" t="s">
        <v>114</v>
      </c>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row>
    <row r="297" spans="2:83" x14ac:dyDescent="0.3">
      <c r="B297" t="s">
        <v>205</v>
      </c>
      <c r="C297" s="14">
        <v>0.18643708398327</v>
      </c>
      <c r="D297" s="14">
        <v>0.21591660373702501</v>
      </c>
      <c r="E297" s="14">
        <v>0.15801759885901601</v>
      </c>
      <c r="F297" s="14"/>
      <c r="G297" s="14">
        <v>0.20185010432505399</v>
      </c>
      <c r="H297" s="14">
        <v>0.17274703799305999</v>
      </c>
      <c r="I297" s="14">
        <v>0.18141123292742201</v>
      </c>
      <c r="J297" s="14">
        <v>0.17278699932475</v>
      </c>
      <c r="K297" s="14">
        <v>0.235777045961332</v>
      </c>
      <c r="L297" s="14">
        <v>0.16934365102707</v>
      </c>
      <c r="M297" s="14"/>
      <c r="N297" s="14">
        <v>0.18287553237218299</v>
      </c>
      <c r="O297" s="14">
        <v>0.209364309939231</v>
      </c>
      <c r="P297" s="14">
        <v>0.17558831894652599</v>
      </c>
      <c r="Q297" s="14">
        <v>0.18009177800763199</v>
      </c>
      <c r="R297" s="14"/>
      <c r="S297" s="14">
        <v>0.17383742048852699</v>
      </c>
      <c r="T297" s="14">
        <v>0.16255328128865601</v>
      </c>
      <c r="U297" s="14">
        <v>0.20060457166783899</v>
      </c>
      <c r="V297" s="14">
        <v>0.16760660474101999</v>
      </c>
      <c r="W297" s="14">
        <v>0.17056518236642099</v>
      </c>
      <c r="X297" s="14">
        <v>0.21026553875968301</v>
      </c>
      <c r="Y297" s="14">
        <v>0.178845004626108</v>
      </c>
      <c r="Z297" s="14">
        <v>0.19821186324558701</v>
      </c>
      <c r="AA297" s="14">
        <v>0.18528526911423901</v>
      </c>
      <c r="AB297" s="14">
        <v>0.24718463042146999</v>
      </c>
      <c r="AC297" s="14">
        <v>0.202681264066609</v>
      </c>
      <c r="AD297" s="14">
        <v>0.13270313814294399</v>
      </c>
      <c r="AE297" s="14"/>
      <c r="AF297" s="14">
        <v>0.166363399613632</v>
      </c>
      <c r="AG297" s="14">
        <v>0.21733298692695999</v>
      </c>
      <c r="AH297" s="14">
        <v>0.214505292095683</v>
      </c>
      <c r="AI297" s="14">
        <v>0.24188602025973199</v>
      </c>
      <c r="AJ297" s="14">
        <v>0.161077496748425</v>
      </c>
      <c r="AK297" s="14"/>
      <c r="AL297" s="14">
        <v>0.18539949816997101</v>
      </c>
      <c r="AM297" s="14">
        <v>0.194583599673993</v>
      </c>
      <c r="AN297" s="14">
        <v>0.21424225540827799</v>
      </c>
      <c r="AO297" s="14">
        <v>0.14823528188273399</v>
      </c>
      <c r="AP297" s="14">
        <v>0.200493924401697</v>
      </c>
      <c r="AQ297" s="14"/>
      <c r="AR297" s="14">
        <v>0.19837177425631999</v>
      </c>
      <c r="AS297" s="14">
        <v>0.173998511867971</v>
      </c>
      <c r="AT297" s="14">
        <v>0.26063804839430099</v>
      </c>
      <c r="AU297" s="14">
        <v>0.15283607739031299</v>
      </c>
      <c r="AV297" s="14">
        <v>0.251073944041799</v>
      </c>
      <c r="AW297" s="14">
        <v>0.114965058915501</v>
      </c>
      <c r="AX297" s="14"/>
      <c r="AY297" s="14">
        <v>0.191462134912468</v>
      </c>
      <c r="AZ297" s="14">
        <v>0.16878300352932499</v>
      </c>
      <c r="BA297" s="14">
        <v>0.18836430455124001</v>
      </c>
      <c r="BB297" s="14">
        <v>0.197201780902066</v>
      </c>
      <c r="BC297" s="14">
        <v>0.20232067668255499</v>
      </c>
      <c r="BD297" s="14"/>
      <c r="BE297" s="14">
        <v>0.15044432634643701</v>
      </c>
      <c r="BF297" s="14">
        <v>0.16083947638953699</v>
      </c>
      <c r="BG297" s="14">
        <v>0.19632443246161599</v>
      </c>
      <c r="BH297" s="14">
        <v>0.199862597235617</v>
      </c>
      <c r="BI297" s="14">
        <v>0.187929966368546</v>
      </c>
      <c r="BJ297" s="14">
        <v>0.20340940006630201</v>
      </c>
      <c r="BK297" s="14">
        <v>0.17575969088907201</v>
      </c>
      <c r="BL297" s="14">
        <v>0.24944314583903501</v>
      </c>
      <c r="BM297" s="14">
        <v>0.25117325493109299</v>
      </c>
      <c r="BN297" s="14">
        <v>0.14217939594878901</v>
      </c>
      <c r="BO297" s="14">
        <v>0.17921364243591301</v>
      </c>
      <c r="BP297" s="14">
        <v>0.15918260348482299</v>
      </c>
      <c r="BQ297" s="14">
        <v>0.124486162314105</v>
      </c>
      <c r="BR297" s="14">
        <v>0.16813409671302701</v>
      </c>
      <c r="BS297" s="14">
        <v>0.20451539262212201</v>
      </c>
      <c r="BT297" s="14">
        <v>0.1791182891159</v>
      </c>
      <c r="BU297" s="14"/>
      <c r="BV297" s="14">
        <v>0.195880707257758</v>
      </c>
      <c r="BW297" s="14">
        <v>0.19265708359082601</v>
      </c>
      <c r="BX297" s="14"/>
      <c r="BY297" s="14">
        <v>0.13909098624423499</v>
      </c>
      <c r="BZ297" s="14"/>
      <c r="CA297" s="14">
        <v>0.16916960160069699</v>
      </c>
      <c r="CB297" s="14">
        <v>0.197682536398991</v>
      </c>
      <c r="CC297" s="14">
        <v>0.192452228018756</v>
      </c>
      <c r="CD297" s="14">
        <v>0.20889302565006099</v>
      </c>
      <c r="CE297" s="14">
        <v>0.242375314385577</v>
      </c>
    </row>
    <row r="298" spans="2:83" x14ac:dyDescent="0.3">
      <c r="B298" t="s">
        <v>206</v>
      </c>
      <c r="C298" s="14">
        <v>0.43351868795754001</v>
      </c>
      <c r="D298" s="14">
        <v>0.44166393339446203</v>
      </c>
      <c r="E298" s="14">
        <v>0.42641536453536399</v>
      </c>
      <c r="F298" s="14"/>
      <c r="G298" s="14">
        <v>0.39646158844475399</v>
      </c>
      <c r="H298" s="14">
        <v>0.47640017027042802</v>
      </c>
      <c r="I298" s="14">
        <v>0.41192692154162702</v>
      </c>
      <c r="J298" s="14">
        <v>0.44170061497022101</v>
      </c>
      <c r="K298" s="14">
        <v>0.39938859306733399</v>
      </c>
      <c r="L298" s="14">
        <v>0.45690978459075998</v>
      </c>
      <c r="M298" s="14"/>
      <c r="N298" s="14">
        <v>0.46890353780306898</v>
      </c>
      <c r="O298" s="14">
        <v>0.40391021609041899</v>
      </c>
      <c r="P298" s="14">
        <v>0.45732068389339903</v>
      </c>
      <c r="Q298" s="14">
        <v>0.40879224359486599</v>
      </c>
      <c r="R298" s="14"/>
      <c r="S298" s="14">
        <v>0.455482933511761</v>
      </c>
      <c r="T298" s="14">
        <v>0.41396955866962698</v>
      </c>
      <c r="U298" s="14">
        <v>0.45797452527746801</v>
      </c>
      <c r="V298" s="14">
        <v>0.47522406584756699</v>
      </c>
      <c r="W298" s="14">
        <v>0.43923936528157598</v>
      </c>
      <c r="X298" s="14">
        <v>0.355754725846881</v>
      </c>
      <c r="Y298" s="14">
        <v>0.44593768217595098</v>
      </c>
      <c r="Z298" s="14">
        <v>0.51671175068751996</v>
      </c>
      <c r="AA298" s="14">
        <v>0.42024802522024002</v>
      </c>
      <c r="AB298" s="14">
        <v>0.40289336725895802</v>
      </c>
      <c r="AC298" s="14">
        <v>0.47078439282262602</v>
      </c>
      <c r="AD298" s="14">
        <v>0.38042177664423599</v>
      </c>
      <c r="AE298" s="14"/>
      <c r="AF298" s="14">
        <v>0.46370163637912798</v>
      </c>
      <c r="AG298" s="14">
        <v>0.43722751453540298</v>
      </c>
      <c r="AH298" s="14">
        <v>0.45882511603832898</v>
      </c>
      <c r="AI298" s="14">
        <v>0.53223178296606</v>
      </c>
      <c r="AJ298" s="14">
        <v>0.38604670177653599</v>
      </c>
      <c r="AK298" s="14"/>
      <c r="AL298" s="14">
        <v>0.45304591807261901</v>
      </c>
      <c r="AM298" s="14">
        <v>0.45812715604475501</v>
      </c>
      <c r="AN298" s="14">
        <v>0.416665979334155</v>
      </c>
      <c r="AO298" s="14">
        <v>0.47111387611066102</v>
      </c>
      <c r="AP298" s="14">
        <v>0.39304921967140299</v>
      </c>
      <c r="AQ298" s="14"/>
      <c r="AR298" s="14">
        <v>0.490289532234435</v>
      </c>
      <c r="AS298" s="14">
        <v>0.465472239106133</v>
      </c>
      <c r="AT298" s="14">
        <v>0.42584134571187299</v>
      </c>
      <c r="AU298" s="14">
        <v>0.48149866830835197</v>
      </c>
      <c r="AV298" s="14">
        <v>0.35151927216054102</v>
      </c>
      <c r="AW298" s="14">
        <v>0.32615727306947601</v>
      </c>
      <c r="AX298" s="14"/>
      <c r="AY298" s="14">
        <v>0.44238187434688298</v>
      </c>
      <c r="AZ298" s="14">
        <v>0.43526975320029598</v>
      </c>
      <c r="BA298" s="14">
        <v>0.43584598590978701</v>
      </c>
      <c r="BB298" s="14">
        <v>0.45285541112629701</v>
      </c>
      <c r="BC298" s="14">
        <v>0.46439882109220398</v>
      </c>
      <c r="BD298" s="14"/>
      <c r="BE298" s="14">
        <v>0.42541652834971699</v>
      </c>
      <c r="BF298" s="14">
        <v>0.34516697419915998</v>
      </c>
      <c r="BG298" s="14">
        <v>0.410655605231245</v>
      </c>
      <c r="BH298" s="14">
        <v>0.42164628586388297</v>
      </c>
      <c r="BI298" s="14">
        <v>0.401206084042666</v>
      </c>
      <c r="BJ298" s="14">
        <v>0.44270296590028002</v>
      </c>
      <c r="BK298" s="14">
        <v>0.38777521501463902</v>
      </c>
      <c r="BL298" s="14">
        <v>0.43045180164449398</v>
      </c>
      <c r="BM298" s="14">
        <v>0.37614376816181699</v>
      </c>
      <c r="BN298" s="14">
        <v>0.51783205652420095</v>
      </c>
      <c r="BO298" s="14">
        <v>0.46056619100861101</v>
      </c>
      <c r="BP298" s="14">
        <v>0.54647993326280397</v>
      </c>
      <c r="BQ298" s="14">
        <v>0.49160532887184499</v>
      </c>
      <c r="BR298" s="14">
        <v>0.512062312599466</v>
      </c>
      <c r="BS298" s="14">
        <v>0.40748638192460501</v>
      </c>
      <c r="BT298" s="14">
        <v>0.49076903959912199</v>
      </c>
      <c r="BU298" s="14"/>
      <c r="BV298" s="14">
        <v>0.48581779285977</v>
      </c>
      <c r="BW298" s="14">
        <v>0.41699991429164801</v>
      </c>
      <c r="BX298" s="14"/>
      <c r="BY298" s="14">
        <v>0.52332560891997904</v>
      </c>
      <c r="BZ298" s="14"/>
      <c r="CA298" s="14">
        <v>0.41562345457609001</v>
      </c>
      <c r="CB298" s="14">
        <v>0.416347441572816</v>
      </c>
      <c r="CC298" s="14">
        <v>0.44112723924895297</v>
      </c>
      <c r="CD298" s="14">
        <v>0.500226404117041</v>
      </c>
      <c r="CE298" s="14">
        <v>0.48964175731010801</v>
      </c>
    </row>
    <row r="299" spans="2:83" x14ac:dyDescent="0.3">
      <c r="B299" t="s">
        <v>207</v>
      </c>
      <c r="C299" s="14">
        <v>0.22214512135272699</v>
      </c>
      <c r="D299" s="14">
        <v>0.24750661368094601</v>
      </c>
      <c r="E299" s="14">
        <v>0.19781666812652801</v>
      </c>
      <c r="F299" s="14"/>
      <c r="G299" s="14">
        <v>0.235793675348898</v>
      </c>
      <c r="H299" s="14">
        <v>0.23174517841169501</v>
      </c>
      <c r="I299" s="14">
        <v>0.23612490893708299</v>
      </c>
      <c r="J299" s="14">
        <v>0.22700788226687699</v>
      </c>
      <c r="K299" s="14">
        <v>0.21317958816497301</v>
      </c>
      <c r="L299" s="14">
        <v>0.19605067919074901</v>
      </c>
      <c r="M299" s="14"/>
      <c r="N299" s="14">
        <v>0.23814426139474501</v>
      </c>
      <c r="O299" s="14">
        <v>0.242308402194435</v>
      </c>
      <c r="P299" s="14">
        <v>0.21412762600773</v>
      </c>
      <c r="Q299" s="14">
        <v>0.185751001063408</v>
      </c>
      <c r="R299" s="14"/>
      <c r="S299" s="14">
        <v>0.23779854097340999</v>
      </c>
      <c r="T299" s="14">
        <v>0.23243249134314001</v>
      </c>
      <c r="U299" s="14">
        <v>0.22675897240807899</v>
      </c>
      <c r="V299" s="14">
        <v>0.239054182272562</v>
      </c>
      <c r="W299" s="14">
        <v>0.206268519563993</v>
      </c>
      <c r="X299" s="14">
        <v>0.25713718863597101</v>
      </c>
      <c r="Y299" s="14">
        <v>0.240761977302479</v>
      </c>
      <c r="Z299" s="14">
        <v>0.195687218565777</v>
      </c>
      <c r="AA299" s="14">
        <v>0.19231181466143599</v>
      </c>
      <c r="AB299" s="14">
        <v>0.19053648237078</v>
      </c>
      <c r="AC299" s="14">
        <v>0.141517785584345</v>
      </c>
      <c r="AD299" s="14">
        <v>0.29721547739374199</v>
      </c>
      <c r="AE299" s="14"/>
      <c r="AF299" s="14">
        <v>0.261783717464181</v>
      </c>
      <c r="AG299" s="14">
        <v>0.228663690315031</v>
      </c>
      <c r="AH299" s="14">
        <v>0.195086679254099</v>
      </c>
      <c r="AI299" s="14">
        <v>0.14403857674586701</v>
      </c>
      <c r="AJ299" s="14">
        <v>0.14326337482753301</v>
      </c>
      <c r="AK299" s="14"/>
      <c r="AL299" s="14">
        <v>0.23943970490660599</v>
      </c>
      <c r="AM299" s="14">
        <v>0.228329256952469</v>
      </c>
      <c r="AN299" s="14">
        <v>0.207170695838133</v>
      </c>
      <c r="AO299" s="14">
        <v>0.26297119729328999</v>
      </c>
      <c r="AP299" s="14">
        <v>0.225651056372036</v>
      </c>
      <c r="AQ299" s="14"/>
      <c r="AR299" s="14">
        <v>0.23130938982344099</v>
      </c>
      <c r="AS299" s="14">
        <v>0.25497004059863199</v>
      </c>
      <c r="AT299" s="14">
        <v>0.19342250394848601</v>
      </c>
      <c r="AU299" s="14">
        <v>0.24174303005578601</v>
      </c>
      <c r="AV299" s="14">
        <v>0.223940313607743</v>
      </c>
      <c r="AW299" s="14">
        <v>0.20707899421137399</v>
      </c>
      <c r="AX299" s="14"/>
      <c r="AY299" s="14">
        <v>0.18796869819279299</v>
      </c>
      <c r="AZ299" s="14">
        <v>0.207473530524868</v>
      </c>
      <c r="BA299" s="14">
        <v>0.25717092396074698</v>
      </c>
      <c r="BB299" s="14">
        <v>0.24238421827408299</v>
      </c>
      <c r="BC299" s="14">
        <v>0.181414255765528</v>
      </c>
      <c r="BD299" s="14"/>
      <c r="BE299" s="14">
        <v>0.215375889734259</v>
      </c>
      <c r="BF299" s="14">
        <v>0.178876270492347</v>
      </c>
      <c r="BG299" s="14">
        <v>0.18492443573308801</v>
      </c>
      <c r="BH299" s="14">
        <v>0.21112610282729599</v>
      </c>
      <c r="BI299" s="14">
        <v>0.22421379949985501</v>
      </c>
      <c r="BJ299" s="14">
        <v>0.18792700191797701</v>
      </c>
      <c r="BK299" s="14">
        <v>0.24829639886871999</v>
      </c>
      <c r="BL299" s="14">
        <v>0.154219163096914</v>
      </c>
      <c r="BM299" s="14">
        <v>0.243863020822425</v>
      </c>
      <c r="BN299" s="14">
        <v>0.24255142808550001</v>
      </c>
      <c r="BO299" s="14">
        <v>0.23204048328754501</v>
      </c>
      <c r="BP299" s="14">
        <v>0.20450162542335901</v>
      </c>
      <c r="BQ299" s="14">
        <v>0.32658108388306401</v>
      </c>
      <c r="BR299" s="14">
        <v>0.211769948754924</v>
      </c>
      <c r="BS299" s="14">
        <v>0.24910980507299099</v>
      </c>
      <c r="BT299" s="14">
        <v>0.27547747057609401</v>
      </c>
      <c r="BU299" s="14"/>
      <c r="BV299" s="14">
        <v>0.23495359364784099</v>
      </c>
      <c r="BW299" s="14">
        <v>0.218490527040097</v>
      </c>
      <c r="BX299" s="14"/>
      <c r="BY299" s="14">
        <v>0.24997397939782201</v>
      </c>
      <c r="BZ299" s="14"/>
      <c r="CA299" s="14">
        <v>0.21862461184225901</v>
      </c>
      <c r="CB299" s="14">
        <v>0.24446089468591001</v>
      </c>
      <c r="CC299" s="14">
        <v>0.22643926016208701</v>
      </c>
      <c r="CD299" s="14">
        <v>0.20762563255449001</v>
      </c>
      <c r="CE299" s="14">
        <v>0.25268668638219399</v>
      </c>
    </row>
    <row r="300" spans="2:83" x14ac:dyDescent="0.3">
      <c r="B300" t="s">
        <v>110</v>
      </c>
      <c r="C300" s="14">
        <v>0.15789910670646301</v>
      </c>
      <c r="D300" s="14">
        <v>9.4912849187567594E-2</v>
      </c>
      <c r="E300" s="14">
        <v>0.21775036847909199</v>
      </c>
      <c r="F300" s="14"/>
      <c r="G300" s="14">
        <v>0.165894631881295</v>
      </c>
      <c r="H300" s="14">
        <v>0.11910761332481699</v>
      </c>
      <c r="I300" s="14">
        <v>0.17053693659386801</v>
      </c>
      <c r="J300" s="14">
        <v>0.15850450343815201</v>
      </c>
      <c r="K300" s="14">
        <v>0.151654772806362</v>
      </c>
      <c r="L300" s="14">
        <v>0.17769588519142099</v>
      </c>
      <c r="M300" s="14"/>
      <c r="N300" s="14">
        <v>0.11007666843000299</v>
      </c>
      <c r="O300" s="14">
        <v>0.14441707177591501</v>
      </c>
      <c r="P300" s="14">
        <v>0.15296337115234601</v>
      </c>
      <c r="Q300" s="14">
        <v>0.225364977334094</v>
      </c>
      <c r="R300" s="14"/>
      <c r="S300" s="14">
        <v>0.13288110502630299</v>
      </c>
      <c r="T300" s="14">
        <v>0.191044668698576</v>
      </c>
      <c r="U300" s="14">
        <v>0.11466193064661501</v>
      </c>
      <c r="V300" s="14">
        <v>0.118115147138851</v>
      </c>
      <c r="W300" s="14">
        <v>0.18392693278801001</v>
      </c>
      <c r="X300" s="14">
        <v>0.176842546757465</v>
      </c>
      <c r="Y300" s="14">
        <v>0.13445533589546199</v>
      </c>
      <c r="Z300" s="14">
        <v>8.9389167501116099E-2</v>
      </c>
      <c r="AA300" s="14">
        <v>0.20215489100408501</v>
      </c>
      <c r="AB300" s="14">
        <v>0.15938551994879199</v>
      </c>
      <c r="AC300" s="14">
        <v>0.18501655752641999</v>
      </c>
      <c r="AD300" s="14">
        <v>0.18965960781907801</v>
      </c>
      <c r="AE300" s="14"/>
      <c r="AF300" s="14">
        <v>0.10815124654305899</v>
      </c>
      <c r="AG300" s="14">
        <v>0.116775808222605</v>
      </c>
      <c r="AH300" s="14">
        <v>0.13158291261188901</v>
      </c>
      <c r="AI300" s="14">
        <v>8.1843620028340794E-2</v>
      </c>
      <c r="AJ300" s="14">
        <v>0.30961242664750599</v>
      </c>
      <c r="AK300" s="14"/>
      <c r="AL300" s="14">
        <v>0.12211487885080401</v>
      </c>
      <c r="AM300" s="14">
        <v>0.118959987328783</v>
      </c>
      <c r="AN300" s="14">
        <v>0.16192106941943399</v>
      </c>
      <c r="AO300" s="14">
        <v>0.117679644713315</v>
      </c>
      <c r="AP300" s="14">
        <v>0.18080579955486401</v>
      </c>
      <c r="AQ300" s="14"/>
      <c r="AR300" s="14">
        <v>8.0029303685804506E-2</v>
      </c>
      <c r="AS300" s="14">
        <v>0.105559208427264</v>
      </c>
      <c r="AT300" s="14">
        <v>0.12009810194534</v>
      </c>
      <c r="AU300" s="14">
        <v>0.123922224245549</v>
      </c>
      <c r="AV300" s="14">
        <v>0.17346647018991801</v>
      </c>
      <c r="AW300" s="14">
        <v>0.35179867380364999</v>
      </c>
      <c r="AX300" s="14"/>
      <c r="AY300" s="14">
        <v>0.17818729254785601</v>
      </c>
      <c r="AZ300" s="14">
        <v>0.188473712745511</v>
      </c>
      <c r="BA300" s="14">
        <v>0.118618785578226</v>
      </c>
      <c r="BB300" s="14">
        <v>0.107558589697554</v>
      </c>
      <c r="BC300" s="14">
        <v>0.151866246459713</v>
      </c>
      <c r="BD300" s="14"/>
      <c r="BE300" s="14">
        <v>0.208763255569588</v>
      </c>
      <c r="BF300" s="14">
        <v>0.31511727891895602</v>
      </c>
      <c r="BG300" s="14">
        <v>0.208095526574051</v>
      </c>
      <c r="BH300" s="14">
        <v>0.167365014073204</v>
      </c>
      <c r="BI300" s="14">
        <v>0.18665015008893299</v>
      </c>
      <c r="BJ300" s="14">
        <v>0.16596063211544099</v>
      </c>
      <c r="BK300" s="14">
        <v>0.18816869522756899</v>
      </c>
      <c r="BL300" s="14">
        <v>0.16588588941955701</v>
      </c>
      <c r="BM300" s="14">
        <v>0.12881995608466401</v>
      </c>
      <c r="BN300" s="14">
        <v>9.7437119441510206E-2</v>
      </c>
      <c r="BO300" s="14">
        <v>0.128179683267932</v>
      </c>
      <c r="BP300" s="14">
        <v>8.9835837829014706E-2</v>
      </c>
      <c r="BQ300" s="14">
        <v>5.7327424930985499E-2</v>
      </c>
      <c r="BR300" s="14">
        <v>0.108033641932583</v>
      </c>
      <c r="BS300" s="14">
        <v>0.13888842038028201</v>
      </c>
      <c r="BT300" s="14">
        <v>5.4635200708884397E-2</v>
      </c>
      <c r="BU300" s="14"/>
      <c r="BV300" s="14">
        <v>8.3347906234631605E-2</v>
      </c>
      <c r="BW300" s="14">
        <v>0.17185247507743001</v>
      </c>
      <c r="BX300" s="14"/>
      <c r="BY300" s="14">
        <v>8.7609425437964794E-2</v>
      </c>
      <c r="BZ300" s="14"/>
      <c r="CA300" s="14">
        <v>0.19658233198095401</v>
      </c>
      <c r="CB300" s="14">
        <v>0.14150912734228299</v>
      </c>
      <c r="CC300" s="14">
        <v>0.13998127257020301</v>
      </c>
      <c r="CD300" s="14">
        <v>8.3254937678407998E-2</v>
      </c>
      <c r="CE300" s="14">
        <v>1.5296241922120399E-2</v>
      </c>
    </row>
    <row r="301" spans="2:83" x14ac:dyDescent="0.3">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row>
    <row r="302" spans="2:83" x14ac:dyDescent="0.3">
      <c r="B302" s="6" t="s">
        <v>210</v>
      </c>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row>
    <row r="303" spans="2:83" x14ac:dyDescent="0.3">
      <c r="B303" s="24" t="s">
        <v>114</v>
      </c>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row>
    <row r="304" spans="2:83" x14ac:dyDescent="0.3">
      <c r="B304" t="s">
        <v>172</v>
      </c>
      <c r="C304" s="14">
        <v>0.108833454309475</v>
      </c>
      <c r="D304" s="14">
        <v>0.118496836975547</v>
      </c>
      <c r="E304" s="14">
        <v>9.9611118505974997E-2</v>
      </c>
      <c r="F304" s="14"/>
      <c r="G304" s="14">
        <v>0.18304216245009799</v>
      </c>
      <c r="H304" s="14">
        <v>0.19810370972949401</v>
      </c>
      <c r="I304" s="14">
        <v>0.100266042453437</v>
      </c>
      <c r="J304" s="14">
        <v>6.1019192506061602E-2</v>
      </c>
      <c r="K304" s="14">
        <v>5.5737435147640298E-2</v>
      </c>
      <c r="L304" s="14">
        <v>6.8540745714530005E-2</v>
      </c>
      <c r="M304" s="14"/>
      <c r="N304" s="14">
        <v>0.15211940584389899</v>
      </c>
      <c r="O304" s="14">
        <v>8.7518320962692103E-2</v>
      </c>
      <c r="P304" s="14">
        <v>9.0454332597748696E-2</v>
      </c>
      <c r="Q304" s="14">
        <v>0.100751053934277</v>
      </c>
      <c r="R304" s="14"/>
      <c r="S304" s="14">
        <v>0.189216715164127</v>
      </c>
      <c r="T304" s="14">
        <v>0.109722838742732</v>
      </c>
      <c r="U304" s="14">
        <v>6.7431343534137003E-2</v>
      </c>
      <c r="V304" s="14">
        <v>0.14134221726903001</v>
      </c>
      <c r="W304" s="14">
        <v>0.12609840490530899</v>
      </c>
      <c r="X304" s="14">
        <v>9.9049098027509497E-2</v>
      </c>
      <c r="Y304" s="14">
        <v>5.9635057530496499E-2</v>
      </c>
      <c r="Z304" s="14">
        <v>8.3952745145829497E-2</v>
      </c>
      <c r="AA304" s="14">
        <v>0.10854198433496499</v>
      </c>
      <c r="AB304" s="14">
        <v>7.1497029246312405E-2</v>
      </c>
      <c r="AC304" s="14">
        <v>7.8085325244446599E-2</v>
      </c>
      <c r="AD304" s="14">
        <v>5.9949748302808303E-2</v>
      </c>
      <c r="AE304" s="14"/>
      <c r="AF304" s="14">
        <v>9.4450647599863102E-2</v>
      </c>
      <c r="AG304" s="14">
        <v>0.135563507191514</v>
      </c>
      <c r="AH304" s="14">
        <v>6.0759876992739603E-2</v>
      </c>
      <c r="AI304" s="14">
        <v>0.21677201401551699</v>
      </c>
      <c r="AJ304" s="14">
        <v>9.5841757844094197E-2</v>
      </c>
      <c r="AK304" s="14"/>
      <c r="AL304" s="14">
        <v>9.0387029707287098E-2</v>
      </c>
      <c r="AM304" s="14">
        <v>0.12760842482544499</v>
      </c>
      <c r="AN304" s="14">
        <v>3.8375043183846803E-2</v>
      </c>
      <c r="AO304" s="14">
        <v>0.15514277842774701</v>
      </c>
      <c r="AP304" s="14">
        <v>0.115479917222698</v>
      </c>
      <c r="AQ304" s="14"/>
      <c r="AR304" s="14">
        <v>0.153941191274101</v>
      </c>
      <c r="AS304" s="14">
        <v>0.101320145532848</v>
      </c>
      <c r="AT304" s="14">
        <v>5.2716737835870803E-2</v>
      </c>
      <c r="AU304" s="14">
        <v>0.116525765837487</v>
      </c>
      <c r="AV304" s="14">
        <v>0.13103691061209499</v>
      </c>
      <c r="AW304" s="14">
        <v>8.2247973445716702E-2</v>
      </c>
      <c r="AX304" s="14"/>
      <c r="AY304" s="14">
        <v>7.5345069912361895E-2</v>
      </c>
      <c r="AZ304" s="14">
        <v>8.28232460990522E-2</v>
      </c>
      <c r="BA304" s="14">
        <v>0.13294287827220799</v>
      </c>
      <c r="BB304" s="14">
        <v>0.15070367318830899</v>
      </c>
      <c r="BC304" s="14">
        <v>0.26277399303363802</v>
      </c>
      <c r="BD304" s="14"/>
      <c r="BE304" s="14">
        <v>0</v>
      </c>
      <c r="BF304" s="14">
        <v>8.1441975965846597E-2</v>
      </c>
      <c r="BG304" s="14">
        <v>0.109657608746876</v>
      </c>
      <c r="BH304" s="14">
        <v>0.110030249543537</v>
      </c>
      <c r="BI304" s="14">
        <v>7.1237648013630597E-2</v>
      </c>
      <c r="BJ304" s="14">
        <v>0.113886068608271</v>
      </c>
      <c r="BK304" s="14">
        <v>0.124542105206496</v>
      </c>
      <c r="BL304" s="14">
        <v>6.0901963991905499E-2</v>
      </c>
      <c r="BM304" s="14">
        <v>0.101475283050538</v>
      </c>
      <c r="BN304" s="14">
        <v>0.11468504355211</v>
      </c>
      <c r="BO304" s="14">
        <v>0.10953723601444799</v>
      </c>
      <c r="BP304" s="14">
        <v>0.106994350402408</v>
      </c>
      <c r="BQ304" s="14">
        <v>0.13013760324975801</v>
      </c>
      <c r="BR304" s="14">
        <v>0.15605505424907401</v>
      </c>
      <c r="BS304" s="14">
        <v>0.102288477453682</v>
      </c>
      <c r="BT304" s="14">
        <v>0.212528626984129</v>
      </c>
      <c r="BU304" s="14"/>
      <c r="BV304" s="14">
        <v>0.151627415715406</v>
      </c>
      <c r="BW304" s="14">
        <v>9.1934458509820099E-2</v>
      </c>
      <c r="BX304" s="14"/>
      <c r="BY304" s="14">
        <v>0.160758044682562</v>
      </c>
      <c r="BZ304" s="14"/>
      <c r="CA304" s="14">
        <v>0.10019593137687299</v>
      </c>
      <c r="CB304" s="14">
        <v>8.1854745053620198E-2</v>
      </c>
      <c r="CC304" s="14">
        <v>0.103951617089359</v>
      </c>
      <c r="CD304" s="14">
        <v>0.22006052739950099</v>
      </c>
      <c r="CE304" s="14">
        <v>0.203423166429549</v>
      </c>
    </row>
    <row r="305" spans="2:83" x14ac:dyDescent="0.3">
      <c r="B305" t="s">
        <v>208</v>
      </c>
      <c r="C305" s="14">
        <v>0.26447132152652703</v>
      </c>
      <c r="D305" s="14">
        <v>0.31582768417330798</v>
      </c>
      <c r="E305" s="14">
        <v>0.21484337118541399</v>
      </c>
      <c r="F305" s="14"/>
      <c r="G305" s="14">
        <v>0.20567356132926701</v>
      </c>
      <c r="H305" s="14">
        <v>0.25542508372026701</v>
      </c>
      <c r="I305" s="14">
        <v>0.234425758122001</v>
      </c>
      <c r="J305" s="14">
        <v>0.2729534799135</v>
      </c>
      <c r="K305" s="14">
        <v>0.27069815719606299</v>
      </c>
      <c r="L305" s="14">
        <v>0.323996459419646</v>
      </c>
      <c r="M305" s="14"/>
      <c r="N305" s="14">
        <v>0.242569148870698</v>
      </c>
      <c r="O305" s="14">
        <v>0.25679204289909402</v>
      </c>
      <c r="P305" s="14">
        <v>0.30448804420311099</v>
      </c>
      <c r="Q305" s="14">
        <v>0.25465239711357202</v>
      </c>
      <c r="R305" s="14"/>
      <c r="S305" s="14">
        <v>0.25061700001723702</v>
      </c>
      <c r="T305" s="14">
        <v>0.284220397266151</v>
      </c>
      <c r="U305" s="14">
        <v>0.27565323940153502</v>
      </c>
      <c r="V305" s="14">
        <v>0.28300180760480997</v>
      </c>
      <c r="W305" s="14">
        <v>0.28261902138367401</v>
      </c>
      <c r="X305" s="14">
        <v>0.30455556913181903</v>
      </c>
      <c r="Y305" s="14">
        <v>0.22662114713477099</v>
      </c>
      <c r="Z305" s="14">
        <v>0.33803359957429802</v>
      </c>
      <c r="AA305" s="14">
        <v>0.225023358126067</v>
      </c>
      <c r="AB305" s="14">
        <v>0.22186500033821299</v>
      </c>
      <c r="AC305" s="14">
        <v>0.28679442311199399</v>
      </c>
      <c r="AD305" s="14">
        <v>0.23317764535441499</v>
      </c>
      <c r="AE305" s="14"/>
      <c r="AF305" s="14">
        <v>0.40084802325929902</v>
      </c>
      <c r="AG305" s="14">
        <v>0.21851882596503999</v>
      </c>
      <c r="AH305" s="14">
        <v>0.129994125454163</v>
      </c>
      <c r="AI305" s="14">
        <v>0.50736222097486505</v>
      </c>
      <c r="AJ305" s="14">
        <v>0.16734374149783601</v>
      </c>
      <c r="AK305" s="14"/>
      <c r="AL305" s="14">
        <v>0.368997014330044</v>
      </c>
      <c r="AM305" s="14">
        <v>0.212105294036773</v>
      </c>
      <c r="AN305" s="14">
        <v>0.194053004306287</v>
      </c>
      <c r="AO305" s="14">
        <v>0.53107903794365197</v>
      </c>
      <c r="AP305" s="14">
        <v>8.8135259421970397E-2</v>
      </c>
      <c r="AQ305" s="14"/>
      <c r="AR305" s="14">
        <v>0.19588107134105301</v>
      </c>
      <c r="AS305" s="14">
        <v>0.33541672550587698</v>
      </c>
      <c r="AT305" s="14">
        <v>0.18625296599640701</v>
      </c>
      <c r="AU305" s="14">
        <v>0.51464461126735805</v>
      </c>
      <c r="AV305" s="14">
        <v>7.9236801828908299E-2</v>
      </c>
      <c r="AW305" s="14">
        <v>0.17762747075604399</v>
      </c>
      <c r="AX305" s="14"/>
      <c r="AY305" s="14">
        <v>0.31871385439418898</v>
      </c>
      <c r="AZ305" s="14">
        <v>0.25047275563426602</v>
      </c>
      <c r="BA305" s="14">
        <v>0.24887357057074699</v>
      </c>
      <c r="BB305" s="14">
        <v>0.22211703767059501</v>
      </c>
      <c r="BC305" s="14">
        <v>0.32501978958502098</v>
      </c>
      <c r="BD305" s="14"/>
      <c r="BE305" s="14">
        <v>0.131622544875973</v>
      </c>
      <c r="BF305" s="14">
        <v>0.30593419260406002</v>
      </c>
      <c r="BG305" s="14">
        <v>0.26129385930696603</v>
      </c>
      <c r="BH305" s="14">
        <v>0.277793854517627</v>
      </c>
      <c r="BI305" s="14">
        <v>0.29323906217489598</v>
      </c>
      <c r="BJ305" s="14">
        <v>0.29699843811579002</v>
      </c>
      <c r="BK305" s="14">
        <v>0.24661153560855101</v>
      </c>
      <c r="BL305" s="14">
        <v>0.21891065984070099</v>
      </c>
      <c r="BM305" s="14">
        <v>0.26200674596204099</v>
      </c>
      <c r="BN305" s="14">
        <v>0.21001169168242201</v>
      </c>
      <c r="BO305" s="14">
        <v>0.28816312297317498</v>
      </c>
      <c r="BP305" s="14">
        <v>0.18561204532213699</v>
      </c>
      <c r="BQ305" s="14">
        <v>0.30730908922375999</v>
      </c>
      <c r="BR305" s="14">
        <v>0.30247256693693902</v>
      </c>
      <c r="BS305" s="14">
        <v>0.278846495713923</v>
      </c>
      <c r="BT305" s="14">
        <v>0.302814521228499</v>
      </c>
      <c r="BU305" s="14"/>
      <c r="BV305" s="14">
        <v>0.209272540579229</v>
      </c>
      <c r="BW305" s="14">
        <v>0.21631261281581099</v>
      </c>
      <c r="BX305" s="14"/>
      <c r="BY305" s="14">
        <v>0.32790486443990702</v>
      </c>
      <c r="BZ305" s="14"/>
      <c r="CA305" s="14">
        <v>0.24481459164529301</v>
      </c>
      <c r="CB305" s="14">
        <v>0.237521762406527</v>
      </c>
      <c r="CC305" s="14">
        <v>0.29941204316977099</v>
      </c>
      <c r="CD305" s="14">
        <v>0.22266875155510901</v>
      </c>
      <c r="CE305" s="14">
        <v>0.41059668590610898</v>
      </c>
    </row>
    <row r="306" spans="2:83" x14ac:dyDescent="0.3">
      <c r="B306" t="s">
        <v>209</v>
      </c>
      <c r="C306" s="14">
        <v>0.50274825738158402</v>
      </c>
      <c r="D306" s="14">
        <v>0.49097458336702698</v>
      </c>
      <c r="E306" s="14">
        <v>0.51429864543540005</v>
      </c>
      <c r="F306" s="14"/>
      <c r="G306" s="14">
        <v>0.50011354519199103</v>
      </c>
      <c r="H306" s="14">
        <v>0.447778713488097</v>
      </c>
      <c r="I306" s="14">
        <v>0.51198682737512302</v>
      </c>
      <c r="J306" s="14">
        <v>0.53839756382928095</v>
      </c>
      <c r="K306" s="14">
        <v>0.54452693423860699</v>
      </c>
      <c r="L306" s="14">
        <v>0.48470359050464801</v>
      </c>
      <c r="M306" s="14"/>
      <c r="N306" s="14">
        <v>0.528539341395174</v>
      </c>
      <c r="O306" s="14">
        <v>0.564039392163182</v>
      </c>
      <c r="P306" s="14">
        <v>0.47248781455953898</v>
      </c>
      <c r="Q306" s="14">
        <v>0.441166907166259</v>
      </c>
      <c r="R306" s="14"/>
      <c r="S306" s="14">
        <v>0.43706195037866002</v>
      </c>
      <c r="T306" s="14">
        <v>0.47719561840924302</v>
      </c>
      <c r="U306" s="14">
        <v>0.51734263477493403</v>
      </c>
      <c r="V306" s="14">
        <v>0.45825229551311503</v>
      </c>
      <c r="W306" s="14">
        <v>0.453901429491606</v>
      </c>
      <c r="X306" s="14">
        <v>0.48388054753872001</v>
      </c>
      <c r="Y306" s="14">
        <v>0.56932803248403097</v>
      </c>
      <c r="Z306" s="14">
        <v>0.48720149256659201</v>
      </c>
      <c r="AA306" s="14">
        <v>0.53329727599593302</v>
      </c>
      <c r="AB306" s="14">
        <v>0.60703700664328497</v>
      </c>
      <c r="AC306" s="14">
        <v>0.534332633058891</v>
      </c>
      <c r="AD306" s="14">
        <v>0.55136216575663499</v>
      </c>
      <c r="AE306" s="14"/>
      <c r="AF306" s="14">
        <v>0.413060685157702</v>
      </c>
      <c r="AG306" s="14">
        <v>0.574913396607594</v>
      </c>
      <c r="AH306" s="14">
        <v>0.68518312925248204</v>
      </c>
      <c r="AI306" s="14">
        <v>0.19402214498127801</v>
      </c>
      <c r="AJ306" s="14">
        <v>0.45573020831502498</v>
      </c>
      <c r="AK306" s="14"/>
      <c r="AL306" s="14">
        <v>0.42318688553384598</v>
      </c>
      <c r="AM306" s="14">
        <v>0.58815866272548101</v>
      </c>
      <c r="AN306" s="14">
        <v>0.64273148537621805</v>
      </c>
      <c r="AO306" s="14">
        <v>0.237135708736082</v>
      </c>
      <c r="AP306" s="14">
        <v>0.66293947422780097</v>
      </c>
      <c r="AQ306" s="14"/>
      <c r="AR306" s="14">
        <v>0.60447792967435299</v>
      </c>
      <c r="AS306" s="14">
        <v>0.45255557473135799</v>
      </c>
      <c r="AT306" s="14">
        <v>0.67954153596619404</v>
      </c>
      <c r="AU306" s="14">
        <v>0.28377618100838697</v>
      </c>
      <c r="AV306" s="14">
        <v>0.63632229201412804</v>
      </c>
      <c r="AW306" s="14">
        <v>0.49829344186585001</v>
      </c>
      <c r="AX306" s="14"/>
      <c r="AY306" s="14">
        <v>0.45209835529874098</v>
      </c>
      <c r="AZ306" s="14">
        <v>0.507663527890865</v>
      </c>
      <c r="BA306" s="14">
        <v>0.53143291881455901</v>
      </c>
      <c r="BB306" s="14">
        <v>0.54350437398820395</v>
      </c>
      <c r="BC306" s="14">
        <v>0.35433752778252398</v>
      </c>
      <c r="BD306" s="14"/>
      <c r="BE306" s="14">
        <v>0.635176828485849</v>
      </c>
      <c r="BF306" s="14">
        <v>0.39479226266334499</v>
      </c>
      <c r="BG306" s="14">
        <v>0.43859047441084598</v>
      </c>
      <c r="BH306" s="14">
        <v>0.50351942624039503</v>
      </c>
      <c r="BI306" s="14">
        <v>0.51557156694723005</v>
      </c>
      <c r="BJ306" s="14">
        <v>0.460103235875571</v>
      </c>
      <c r="BK306" s="14">
        <v>0.48378809415919599</v>
      </c>
      <c r="BL306" s="14">
        <v>0.59801224842573297</v>
      </c>
      <c r="BM306" s="14">
        <v>0.51119169739057702</v>
      </c>
      <c r="BN306" s="14">
        <v>0.61034239446526195</v>
      </c>
      <c r="BO306" s="14">
        <v>0.49956670335502701</v>
      </c>
      <c r="BP306" s="14">
        <v>0.62909018887085899</v>
      </c>
      <c r="BQ306" s="14">
        <v>0.50762642841649797</v>
      </c>
      <c r="BR306" s="14">
        <v>0.47033532448785398</v>
      </c>
      <c r="BS306" s="14">
        <v>0.49689362900273698</v>
      </c>
      <c r="BT306" s="14">
        <v>0.44797638657302202</v>
      </c>
      <c r="BU306" s="14"/>
      <c r="BV306" s="14">
        <v>0.59036498646620195</v>
      </c>
      <c r="BW306" s="14">
        <v>0.58488174242652002</v>
      </c>
      <c r="BX306" s="14"/>
      <c r="BY306" s="14">
        <v>0.42341209974406702</v>
      </c>
      <c r="BZ306" s="14"/>
      <c r="CA306" s="14">
        <v>0.51970366358915299</v>
      </c>
      <c r="CB306" s="14">
        <v>0.55139752098101102</v>
      </c>
      <c r="CC306" s="14">
        <v>0.48768832019059899</v>
      </c>
      <c r="CD306" s="14">
        <v>0.49664000924815399</v>
      </c>
      <c r="CE306" s="14">
        <v>0.38598014766434202</v>
      </c>
    </row>
    <row r="307" spans="2:83" x14ac:dyDescent="0.3">
      <c r="B307" t="s">
        <v>110</v>
      </c>
      <c r="C307" s="14">
        <v>0.123946966782414</v>
      </c>
      <c r="D307" s="14">
        <v>7.4700895484117805E-2</v>
      </c>
      <c r="E307" s="14">
        <v>0.171246864873211</v>
      </c>
      <c r="F307" s="14"/>
      <c r="G307" s="14">
        <v>0.111170731028644</v>
      </c>
      <c r="H307" s="14">
        <v>9.8692493062141701E-2</v>
      </c>
      <c r="I307" s="14">
        <v>0.15332137204943899</v>
      </c>
      <c r="J307" s="14">
        <v>0.127629763751157</v>
      </c>
      <c r="K307" s="14">
        <v>0.12903747341769001</v>
      </c>
      <c r="L307" s="14">
        <v>0.122759204361176</v>
      </c>
      <c r="M307" s="14"/>
      <c r="N307" s="14">
        <v>7.6772103890228705E-2</v>
      </c>
      <c r="O307" s="14">
        <v>9.1650243975031298E-2</v>
      </c>
      <c r="P307" s="14">
        <v>0.13256980863960099</v>
      </c>
      <c r="Q307" s="14">
        <v>0.20342964178589101</v>
      </c>
      <c r="R307" s="14"/>
      <c r="S307" s="14">
        <v>0.123104334439975</v>
      </c>
      <c r="T307" s="14">
        <v>0.128861145581875</v>
      </c>
      <c r="U307" s="14">
        <v>0.13957278228939299</v>
      </c>
      <c r="V307" s="14">
        <v>0.117403679613044</v>
      </c>
      <c r="W307" s="14">
        <v>0.137381144219411</v>
      </c>
      <c r="X307" s="14">
        <v>0.112514785301951</v>
      </c>
      <c r="Y307" s="14">
        <v>0.14441576285070201</v>
      </c>
      <c r="Z307" s="14">
        <v>9.0812162713281394E-2</v>
      </c>
      <c r="AA307" s="14">
        <v>0.133137381543035</v>
      </c>
      <c r="AB307" s="14">
        <v>9.9600963772190299E-2</v>
      </c>
      <c r="AC307" s="14">
        <v>0.100787618584668</v>
      </c>
      <c r="AD307" s="14">
        <v>0.155510440586141</v>
      </c>
      <c r="AE307" s="14"/>
      <c r="AF307" s="14">
        <v>9.1640643983136399E-2</v>
      </c>
      <c r="AG307" s="14">
        <v>7.1004270235852304E-2</v>
      </c>
      <c r="AH307" s="14">
        <v>0.124062868300616</v>
      </c>
      <c r="AI307" s="14">
        <v>8.1843620028340794E-2</v>
      </c>
      <c r="AJ307" s="14">
        <v>0.281084292343044</v>
      </c>
      <c r="AK307" s="14"/>
      <c r="AL307" s="14">
        <v>0.117429070428824</v>
      </c>
      <c r="AM307" s="14">
        <v>7.2127618412301295E-2</v>
      </c>
      <c r="AN307" s="14">
        <v>0.12484046713364801</v>
      </c>
      <c r="AO307" s="14">
        <v>7.6642474892517895E-2</v>
      </c>
      <c r="AP307" s="14">
        <v>0.133445349127531</v>
      </c>
      <c r="AQ307" s="14"/>
      <c r="AR307" s="14">
        <v>4.56998077104925E-2</v>
      </c>
      <c r="AS307" s="14">
        <v>0.110707554229917</v>
      </c>
      <c r="AT307" s="14">
        <v>8.1488760201527802E-2</v>
      </c>
      <c r="AU307" s="14">
        <v>8.5053441886768E-2</v>
      </c>
      <c r="AV307" s="14">
        <v>0.153403995544868</v>
      </c>
      <c r="AW307" s="14">
        <v>0.24183111393238901</v>
      </c>
      <c r="AX307" s="14"/>
      <c r="AY307" s="14">
        <v>0.153842720394708</v>
      </c>
      <c r="AZ307" s="14">
        <v>0.15904047037581701</v>
      </c>
      <c r="BA307" s="14">
        <v>8.6750632342485895E-2</v>
      </c>
      <c r="BB307" s="14">
        <v>8.3674915152891702E-2</v>
      </c>
      <c r="BC307" s="14">
        <v>5.7868689598817503E-2</v>
      </c>
      <c r="BD307" s="14"/>
      <c r="BE307" s="14">
        <v>0.233200626638178</v>
      </c>
      <c r="BF307" s="14">
        <v>0.217831568766748</v>
      </c>
      <c r="BG307" s="14">
        <v>0.190458057535312</v>
      </c>
      <c r="BH307" s="14">
        <v>0.10865646969844101</v>
      </c>
      <c r="BI307" s="14">
        <v>0.11995172286424299</v>
      </c>
      <c r="BJ307" s="14">
        <v>0.12901225740036801</v>
      </c>
      <c r="BK307" s="14">
        <v>0.145058265025757</v>
      </c>
      <c r="BL307" s="14">
        <v>0.122175127741661</v>
      </c>
      <c r="BM307" s="14">
        <v>0.12532627359684301</v>
      </c>
      <c r="BN307" s="14">
        <v>6.4960870300205906E-2</v>
      </c>
      <c r="BO307" s="14">
        <v>0.10273293765735</v>
      </c>
      <c r="BP307" s="14">
        <v>7.8303415404595594E-2</v>
      </c>
      <c r="BQ307" s="14">
        <v>5.4926879109983701E-2</v>
      </c>
      <c r="BR307" s="14">
        <v>7.1137054326132695E-2</v>
      </c>
      <c r="BS307" s="14">
        <v>0.121971397829658</v>
      </c>
      <c r="BT307" s="14">
        <v>3.6680465214349901E-2</v>
      </c>
      <c r="BU307" s="14"/>
      <c r="BV307" s="14">
        <v>4.87350572391635E-2</v>
      </c>
      <c r="BW307" s="14">
        <v>0.106871186247848</v>
      </c>
      <c r="BX307" s="14"/>
      <c r="BY307" s="14">
        <v>8.7924991133463401E-2</v>
      </c>
      <c r="BZ307" s="14"/>
      <c r="CA307" s="14">
        <v>0.13528581338868101</v>
      </c>
      <c r="CB307" s="14">
        <v>0.129225971558842</v>
      </c>
      <c r="CC307" s="14">
        <v>0.108948019550271</v>
      </c>
      <c r="CD307" s="14">
        <v>6.06307117972366E-2</v>
      </c>
      <c r="CE307" s="14">
        <v>0</v>
      </c>
    </row>
    <row r="308" spans="2:83" x14ac:dyDescent="0.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row>
    <row r="309" spans="2:83" x14ac:dyDescent="0.3">
      <c r="B309" s="6" t="s">
        <v>217</v>
      </c>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row>
    <row r="310" spans="2:83" x14ac:dyDescent="0.3">
      <c r="B310" s="24" t="s">
        <v>114</v>
      </c>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row>
    <row r="311" spans="2:83" x14ac:dyDescent="0.3">
      <c r="B311" t="s">
        <v>211</v>
      </c>
      <c r="C311" s="14">
        <v>0.25074600738175301</v>
      </c>
      <c r="D311" s="14">
        <v>0.328897698919977</v>
      </c>
      <c r="E311" s="14">
        <v>0.17492705319141699</v>
      </c>
      <c r="F311" s="14"/>
      <c r="G311" s="14">
        <v>0.27167914496509399</v>
      </c>
      <c r="H311" s="14">
        <v>0.306214124620725</v>
      </c>
      <c r="I311" s="14">
        <v>0.24837350855107901</v>
      </c>
      <c r="J311" s="14">
        <v>0.24298320720009201</v>
      </c>
      <c r="K311" s="14">
        <v>0.23166243192805699</v>
      </c>
      <c r="L311" s="14">
        <v>0.21277438438593299</v>
      </c>
      <c r="M311" s="14"/>
      <c r="N311" s="14">
        <v>0.32001992691713699</v>
      </c>
      <c r="O311" s="14">
        <v>0.235337871839817</v>
      </c>
      <c r="P311" s="14">
        <v>0.24501920661024101</v>
      </c>
      <c r="Q311" s="14">
        <v>0.19880779042017499</v>
      </c>
      <c r="R311" s="14"/>
      <c r="S311" s="14">
        <v>0.303851016290555</v>
      </c>
      <c r="T311" s="14">
        <v>0.22003143543742801</v>
      </c>
      <c r="U311" s="14">
        <v>0.29335232118434901</v>
      </c>
      <c r="V311" s="14">
        <v>0.264517112610273</v>
      </c>
      <c r="W311" s="14">
        <v>0.227346394769709</v>
      </c>
      <c r="X311" s="14">
        <v>0.24783058113598799</v>
      </c>
      <c r="Y311" s="14">
        <v>0.21949700949714099</v>
      </c>
      <c r="Z311" s="14">
        <v>0.31242938307087198</v>
      </c>
      <c r="AA311" s="14">
        <v>0.24905240890779801</v>
      </c>
      <c r="AB311" s="14">
        <v>0.19951943393270699</v>
      </c>
      <c r="AC311" s="14">
        <v>0.236635888380481</v>
      </c>
      <c r="AD311" s="14">
        <v>0.22900911749705499</v>
      </c>
      <c r="AE311" s="14"/>
      <c r="AF311" s="14">
        <v>0.32958204245681999</v>
      </c>
      <c r="AG311" s="14">
        <v>0.27015759810743301</v>
      </c>
      <c r="AH311" s="14">
        <v>0.17678320777898199</v>
      </c>
      <c r="AI311" s="14">
        <v>0.122582216083647</v>
      </c>
      <c r="AJ311" s="14">
        <v>0.13638467621667499</v>
      </c>
      <c r="AK311" s="14"/>
      <c r="AL311" s="14">
        <v>0.30145348900740598</v>
      </c>
      <c r="AM311" s="14">
        <v>0.28456561274259301</v>
      </c>
      <c r="AN311" s="14">
        <v>0.19480540356435999</v>
      </c>
      <c r="AO311" s="14">
        <v>0.35063381950172301</v>
      </c>
      <c r="AP311" s="14">
        <v>0.138566802692697</v>
      </c>
      <c r="AQ311" s="14"/>
      <c r="AR311" s="14">
        <v>0.32168235680385499</v>
      </c>
      <c r="AS311" s="14">
        <v>0.28515909228514102</v>
      </c>
      <c r="AT311" s="14">
        <v>0.191395561801842</v>
      </c>
      <c r="AU311" s="14">
        <v>0.337551581739016</v>
      </c>
      <c r="AV311" s="14">
        <v>0.17230017876124501</v>
      </c>
      <c r="AW311" s="14">
        <v>0.139758263645368</v>
      </c>
      <c r="AX311" s="14"/>
      <c r="AY311" s="14">
        <v>0.21072643291778101</v>
      </c>
      <c r="AZ311" s="14">
        <v>0.22161275678227099</v>
      </c>
      <c r="BA311" s="14">
        <v>0.29196034796234499</v>
      </c>
      <c r="BB311" s="14">
        <v>0.29465979940033998</v>
      </c>
      <c r="BC311" s="14">
        <v>0.48713352667978199</v>
      </c>
      <c r="BD311" s="14"/>
      <c r="BE311" s="14">
        <v>0</v>
      </c>
      <c r="BF311" s="14">
        <v>0.15275189602384801</v>
      </c>
      <c r="BG311" s="14">
        <v>0.18704855520295599</v>
      </c>
      <c r="BH311" s="14">
        <v>0.27911012807632202</v>
      </c>
      <c r="BI311" s="14">
        <v>0.21278263469437</v>
      </c>
      <c r="BJ311" s="14">
        <v>0.20920395451709101</v>
      </c>
      <c r="BK311" s="14">
        <v>0.21608101837546501</v>
      </c>
      <c r="BL311" s="14">
        <v>0.18436475737814301</v>
      </c>
      <c r="BM311" s="14">
        <v>0.28074862196462402</v>
      </c>
      <c r="BN311" s="14">
        <v>0.25546245362062298</v>
      </c>
      <c r="BO311" s="14">
        <v>0.27386110830379801</v>
      </c>
      <c r="BP311" s="14">
        <v>0.27924843239428299</v>
      </c>
      <c r="BQ311" s="14">
        <v>0.27947159470895699</v>
      </c>
      <c r="BR311" s="14">
        <v>0.42614625297461201</v>
      </c>
      <c r="BS311" s="14">
        <v>0.493333260200296</v>
      </c>
      <c r="BT311" s="14">
        <v>0.42581236069497103</v>
      </c>
      <c r="BU311" s="14"/>
      <c r="BV311" s="14">
        <v>0.32420042642559999</v>
      </c>
      <c r="BW311" s="14">
        <v>0.22569840159573801</v>
      </c>
      <c r="BX311" s="14"/>
      <c r="BY311" s="14">
        <v>0.38191032160381999</v>
      </c>
      <c r="BZ311" s="14"/>
      <c r="CA311" s="14">
        <v>0.19635831322726599</v>
      </c>
      <c r="CB311" s="14">
        <v>0.22230962068719301</v>
      </c>
      <c r="CC311" s="14">
        <v>0.27365399427301501</v>
      </c>
      <c r="CD311" s="14">
        <v>0.368684917894606</v>
      </c>
      <c r="CE311" s="14">
        <v>0.65656389425604</v>
      </c>
    </row>
    <row r="312" spans="2:83" x14ac:dyDescent="0.3">
      <c r="B312" t="s">
        <v>212</v>
      </c>
      <c r="C312" s="14">
        <v>0.48056026187778</v>
      </c>
      <c r="D312" s="14">
        <v>0.47731722942761801</v>
      </c>
      <c r="E312" s="14">
        <v>0.48466917278827998</v>
      </c>
      <c r="F312" s="14"/>
      <c r="G312" s="14">
        <v>0.44986338416662902</v>
      </c>
      <c r="H312" s="14">
        <v>0.48595512944125202</v>
      </c>
      <c r="I312" s="14">
        <v>0.483797899942364</v>
      </c>
      <c r="J312" s="14">
        <v>0.45134847537615203</v>
      </c>
      <c r="K312" s="14">
        <v>0.45941447866111801</v>
      </c>
      <c r="L312" s="14">
        <v>0.53182271743948095</v>
      </c>
      <c r="M312" s="14"/>
      <c r="N312" s="14">
        <v>0.49119864283666398</v>
      </c>
      <c r="O312" s="14">
        <v>0.490572727305016</v>
      </c>
      <c r="P312" s="14">
        <v>0.46413181859158997</v>
      </c>
      <c r="Q312" s="14">
        <v>0.469364953824633</v>
      </c>
      <c r="R312" s="14"/>
      <c r="S312" s="14">
        <v>0.45065329378955399</v>
      </c>
      <c r="T312" s="14">
        <v>0.51200624885786095</v>
      </c>
      <c r="U312" s="14">
        <v>0.42927126651605002</v>
      </c>
      <c r="V312" s="14">
        <v>0.45704469948628301</v>
      </c>
      <c r="W312" s="14">
        <v>0.56872399727946199</v>
      </c>
      <c r="X312" s="14">
        <v>0.43588647298622502</v>
      </c>
      <c r="Y312" s="14">
        <v>0.49991327006202202</v>
      </c>
      <c r="Z312" s="14">
        <v>0.507498997413251</v>
      </c>
      <c r="AA312" s="14">
        <v>0.47251282794486898</v>
      </c>
      <c r="AB312" s="14">
        <v>0.52330666933318803</v>
      </c>
      <c r="AC312" s="14">
        <v>0.48757012557874202</v>
      </c>
      <c r="AD312" s="14">
        <v>0.422015189150929</v>
      </c>
      <c r="AE312" s="14"/>
      <c r="AF312" s="14">
        <v>0.49480121986183501</v>
      </c>
      <c r="AG312" s="14">
        <v>0.49681412152245302</v>
      </c>
      <c r="AH312" s="14">
        <v>0.49593544347734098</v>
      </c>
      <c r="AI312" s="14">
        <v>0.52347430145545604</v>
      </c>
      <c r="AJ312" s="14">
        <v>0.436456078361805</v>
      </c>
      <c r="AK312" s="14"/>
      <c r="AL312" s="14">
        <v>0.51646100223115998</v>
      </c>
      <c r="AM312" s="14">
        <v>0.49670297072627301</v>
      </c>
      <c r="AN312" s="14">
        <v>0.50939784939231403</v>
      </c>
      <c r="AO312" s="14">
        <v>0.44427386352390202</v>
      </c>
      <c r="AP312" s="14">
        <v>0.33682587671303299</v>
      </c>
      <c r="AQ312" s="14"/>
      <c r="AR312" s="14">
        <v>0.48096667596549197</v>
      </c>
      <c r="AS312" s="14">
        <v>0.52989661963410295</v>
      </c>
      <c r="AT312" s="14">
        <v>0.55211781499316903</v>
      </c>
      <c r="AU312" s="14">
        <v>0.48688545312799703</v>
      </c>
      <c r="AV312" s="14">
        <v>0.37851856436775599</v>
      </c>
      <c r="AW312" s="14">
        <v>0.422753787010755</v>
      </c>
      <c r="AX312" s="14"/>
      <c r="AY312" s="14">
        <v>0.491371829233062</v>
      </c>
      <c r="AZ312" s="14">
        <v>0.46561109490151997</v>
      </c>
      <c r="BA312" s="14">
        <v>0.49049004057639001</v>
      </c>
      <c r="BB312" s="14">
        <v>0.45998780271766698</v>
      </c>
      <c r="BC312" s="14">
        <v>0.37101916328500301</v>
      </c>
      <c r="BD312" s="14"/>
      <c r="BE312" s="14">
        <v>0.645337085066361</v>
      </c>
      <c r="BF312" s="14">
        <v>0.46750732525014599</v>
      </c>
      <c r="BG312" s="14">
        <v>0.444594059485732</v>
      </c>
      <c r="BH312" s="14">
        <v>0.417917165325007</v>
      </c>
      <c r="BI312" s="14">
        <v>0.50766497537612298</v>
      </c>
      <c r="BJ312" s="14">
        <v>0.50470911130255303</v>
      </c>
      <c r="BK312" s="14">
        <v>0.51453872222164398</v>
      </c>
      <c r="BL312" s="14">
        <v>0.52275023065886395</v>
      </c>
      <c r="BM312" s="14">
        <v>0.44578912352967498</v>
      </c>
      <c r="BN312" s="14">
        <v>0.47723957879556</v>
      </c>
      <c r="BO312" s="14">
        <v>0.49208311835787499</v>
      </c>
      <c r="BP312" s="14">
        <v>0.495641964404816</v>
      </c>
      <c r="BQ312" s="14">
        <v>0.561432968367927</v>
      </c>
      <c r="BR312" s="14">
        <v>0.44693636328908498</v>
      </c>
      <c r="BS312" s="14">
        <v>0.35170456183855398</v>
      </c>
      <c r="BT312" s="14">
        <v>0.47550862686559098</v>
      </c>
      <c r="BU312" s="14"/>
      <c r="BV312" s="14">
        <v>0.47746936033520998</v>
      </c>
      <c r="BW312" s="14">
        <v>0.52526949845269</v>
      </c>
      <c r="BX312" s="14"/>
      <c r="BY312" s="14">
        <v>0.48161571434082801</v>
      </c>
      <c r="BZ312" s="14"/>
      <c r="CA312" s="14">
        <v>0.47930878675385402</v>
      </c>
      <c r="CB312" s="14">
        <v>0.47992113587965302</v>
      </c>
      <c r="CC312" s="14">
        <v>0.50240251174441797</v>
      </c>
      <c r="CD312" s="14">
        <v>0.48070167022085802</v>
      </c>
      <c r="CE312" s="14">
        <v>0.27210372118979298</v>
      </c>
    </row>
    <row r="313" spans="2:83" x14ac:dyDescent="0.3">
      <c r="B313" t="s">
        <v>213</v>
      </c>
      <c r="C313" s="14">
        <v>8.2486487646626694E-2</v>
      </c>
      <c r="D313" s="14">
        <v>7.2056029080339604E-2</v>
      </c>
      <c r="E313" s="14">
        <v>9.1901258974473099E-2</v>
      </c>
      <c r="F313" s="14"/>
      <c r="G313" s="14">
        <v>0.104558194534073</v>
      </c>
      <c r="H313" s="14">
        <v>8.08832429810947E-2</v>
      </c>
      <c r="I313" s="14">
        <v>6.8329177185349907E-2</v>
      </c>
      <c r="J313" s="14">
        <v>8.5547662943994005E-2</v>
      </c>
      <c r="K313" s="14">
        <v>9.3920927616467198E-2</v>
      </c>
      <c r="L313" s="14">
        <v>7.0477173635347695E-2</v>
      </c>
      <c r="M313" s="14"/>
      <c r="N313" s="14">
        <v>5.4792186569201498E-2</v>
      </c>
      <c r="O313" s="14">
        <v>9.5764793575412496E-2</v>
      </c>
      <c r="P313" s="14">
        <v>8.45914260937429E-2</v>
      </c>
      <c r="Q313" s="14">
        <v>9.6662869693881007E-2</v>
      </c>
      <c r="R313" s="14"/>
      <c r="S313" s="14">
        <v>6.7784548853504795E-2</v>
      </c>
      <c r="T313" s="14">
        <v>7.7519582259709993E-2</v>
      </c>
      <c r="U313" s="14">
        <v>0.10833684627944</v>
      </c>
      <c r="V313" s="14">
        <v>0.141912208503744</v>
      </c>
      <c r="W313" s="14">
        <v>6.1737152405226502E-2</v>
      </c>
      <c r="X313" s="14">
        <v>6.9470831678864794E-2</v>
      </c>
      <c r="Y313" s="14">
        <v>8.6575963569610004E-2</v>
      </c>
      <c r="Z313" s="14">
        <v>4.4042025339775699E-2</v>
      </c>
      <c r="AA313" s="14">
        <v>6.5425182163854401E-2</v>
      </c>
      <c r="AB313" s="14">
        <v>7.5151204844266004E-2</v>
      </c>
      <c r="AC313" s="14">
        <v>9.81089994740795E-2</v>
      </c>
      <c r="AD313" s="14">
        <v>0.111714627822508</v>
      </c>
      <c r="AE313" s="14"/>
      <c r="AF313" s="14">
        <v>6.04931076698179E-2</v>
      </c>
      <c r="AG313" s="14">
        <v>7.6846298217404102E-2</v>
      </c>
      <c r="AH313" s="14">
        <v>0.13397402144599099</v>
      </c>
      <c r="AI313" s="14">
        <v>0.18695494961002199</v>
      </c>
      <c r="AJ313" s="14">
        <v>8.8536556341809194E-2</v>
      </c>
      <c r="AK313" s="14"/>
      <c r="AL313" s="14">
        <v>5.1363734717174703E-2</v>
      </c>
      <c r="AM313" s="14">
        <v>7.7742647762018197E-2</v>
      </c>
      <c r="AN313" s="14">
        <v>0.116666629287729</v>
      </c>
      <c r="AO313" s="14">
        <v>6.41907414068075E-2</v>
      </c>
      <c r="AP313" s="14">
        <v>0.16450410952717601</v>
      </c>
      <c r="AQ313" s="14"/>
      <c r="AR313" s="14">
        <v>7.5253515541637103E-2</v>
      </c>
      <c r="AS313" s="14">
        <v>6.4056336778400794E-2</v>
      </c>
      <c r="AT313" s="14">
        <v>9.3620260661806801E-2</v>
      </c>
      <c r="AU313" s="14">
        <v>6.3308352688294794E-2</v>
      </c>
      <c r="AV313" s="14">
        <v>0.16676824811309099</v>
      </c>
      <c r="AW313" s="14">
        <v>7.0022220342976393E-2</v>
      </c>
      <c r="AX313" s="14"/>
      <c r="AY313" s="14">
        <v>9.3788313545097202E-2</v>
      </c>
      <c r="AZ313" s="14">
        <v>9.5758034778736706E-2</v>
      </c>
      <c r="BA313" s="14">
        <v>7.2201265919049101E-2</v>
      </c>
      <c r="BB313" s="14">
        <v>8.9778197288233705E-2</v>
      </c>
      <c r="BC313" s="14">
        <v>2.3629128994980399E-2</v>
      </c>
      <c r="BD313" s="14"/>
      <c r="BE313" s="14">
        <v>0.160845637740548</v>
      </c>
      <c r="BF313" s="14">
        <v>6.5467357552421404E-2</v>
      </c>
      <c r="BG313" s="14">
        <v>0.135471499985168</v>
      </c>
      <c r="BH313" s="14">
        <v>7.3703225456809907E-2</v>
      </c>
      <c r="BI313" s="14">
        <v>7.4745423587237902E-2</v>
      </c>
      <c r="BJ313" s="14">
        <v>0.103591805603982</v>
      </c>
      <c r="BK313" s="14">
        <v>6.9711483537275104E-2</v>
      </c>
      <c r="BL313" s="14">
        <v>0.11339268591894</v>
      </c>
      <c r="BM313" s="14">
        <v>0.11787091993538699</v>
      </c>
      <c r="BN313" s="14">
        <v>8.2522091650953797E-2</v>
      </c>
      <c r="BO313" s="14">
        <v>6.6490515644256204E-2</v>
      </c>
      <c r="BP313" s="14">
        <v>7.5722224524879506E-2</v>
      </c>
      <c r="BQ313" s="14">
        <v>6.3281434092190406E-2</v>
      </c>
      <c r="BR313" s="14">
        <v>5.06466962175715E-2</v>
      </c>
      <c r="BS313" s="14">
        <v>2.6508675547202602E-2</v>
      </c>
      <c r="BT313" s="14">
        <v>4.4885350427611402E-2</v>
      </c>
      <c r="BU313" s="14"/>
      <c r="BV313" s="14">
        <v>7.5100135129387402E-2</v>
      </c>
      <c r="BW313" s="14">
        <v>8.1667413255996094E-2</v>
      </c>
      <c r="BX313" s="14"/>
      <c r="BY313" s="14">
        <v>5.8517692348096999E-2</v>
      </c>
      <c r="BZ313" s="14"/>
      <c r="CA313" s="14">
        <v>8.3260010825528502E-2</v>
      </c>
      <c r="CB313" s="14">
        <v>0.107929099785188</v>
      </c>
      <c r="CC313" s="14">
        <v>7.5351415991407295E-2</v>
      </c>
      <c r="CD313" s="14">
        <v>7.9820742776342296E-2</v>
      </c>
      <c r="CE313" s="14">
        <v>5.6036142632046697E-2</v>
      </c>
    </row>
    <row r="314" spans="2:83" x14ac:dyDescent="0.3">
      <c r="B314" t="s">
        <v>214</v>
      </c>
      <c r="C314" s="14">
        <v>2.3609123721240001E-2</v>
      </c>
      <c r="D314" s="14">
        <v>2.20828923963424E-2</v>
      </c>
      <c r="E314" s="14">
        <v>2.5145692976298501E-2</v>
      </c>
      <c r="F314" s="14"/>
      <c r="G314" s="14">
        <v>2.5635951813800101E-2</v>
      </c>
      <c r="H314" s="14">
        <v>2.03934557236971E-2</v>
      </c>
      <c r="I314" s="14">
        <v>2.7118437933100099E-2</v>
      </c>
      <c r="J314" s="14">
        <v>1.8748874216638699E-2</v>
      </c>
      <c r="K314" s="14">
        <v>4.3667272417376897E-2</v>
      </c>
      <c r="L314" s="14">
        <v>1.24906506935707E-2</v>
      </c>
      <c r="M314" s="14"/>
      <c r="N314" s="14">
        <v>2.4121237411474299E-2</v>
      </c>
      <c r="O314" s="14">
        <v>3.1607997382659701E-2</v>
      </c>
      <c r="P314" s="14">
        <v>2.3741529452313299E-2</v>
      </c>
      <c r="Q314" s="14">
        <v>1.5156239738001599E-2</v>
      </c>
      <c r="R314" s="14"/>
      <c r="S314" s="14">
        <v>2.6987890647502601E-2</v>
      </c>
      <c r="T314" s="14">
        <v>1.69826404226926E-2</v>
      </c>
      <c r="U314" s="14">
        <v>1.877009175338E-2</v>
      </c>
      <c r="V314" s="14">
        <v>2.2228360842789101E-2</v>
      </c>
      <c r="W314" s="14">
        <v>6.5858291777530298E-3</v>
      </c>
      <c r="X314" s="14">
        <v>3.6385823805070598E-2</v>
      </c>
      <c r="Y314" s="14">
        <v>2.15182522400242E-2</v>
      </c>
      <c r="Z314" s="14">
        <v>1.1619012391560799E-2</v>
      </c>
      <c r="AA314" s="14">
        <v>2.7826873063459701E-2</v>
      </c>
      <c r="AB314" s="14">
        <v>3.51867895098322E-2</v>
      </c>
      <c r="AC314" s="14">
        <v>2.8806090291322799E-2</v>
      </c>
      <c r="AD314" s="14">
        <v>1.7577583014594299E-2</v>
      </c>
      <c r="AE314" s="14"/>
      <c r="AF314" s="14">
        <v>9.0511593217862708E-3</v>
      </c>
      <c r="AG314" s="14">
        <v>3.2537999049612201E-2</v>
      </c>
      <c r="AH314" s="14">
        <v>3.2983019517447497E-2</v>
      </c>
      <c r="AI314" s="14">
        <v>0</v>
      </c>
      <c r="AJ314" s="14">
        <v>2.2762181081819901E-2</v>
      </c>
      <c r="AK314" s="14"/>
      <c r="AL314" s="14">
        <v>1.39863714089659E-2</v>
      </c>
      <c r="AM314" s="14">
        <v>1.8027450917182199E-2</v>
      </c>
      <c r="AN314" s="14">
        <v>2.19748490585286E-2</v>
      </c>
      <c r="AO314" s="14">
        <v>1.23401634341672E-2</v>
      </c>
      <c r="AP314" s="14">
        <v>7.0638013584101003E-2</v>
      </c>
      <c r="AQ314" s="14"/>
      <c r="AR314" s="14">
        <v>2.2406857877474901E-2</v>
      </c>
      <c r="AS314" s="14">
        <v>1.53111827524936E-2</v>
      </c>
      <c r="AT314" s="14">
        <v>2.6697841726563198E-2</v>
      </c>
      <c r="AU314" s="14">
        <v>5.1423040675496398E-3</v>
      </c>
      <c r="AV314" s="14">
        <v>4.8364676302696398E-2</v>
      </c>
      <c r="AW314" s="14">
        <v>2.6996005623132702E-2</v>
      </c>
      <c r="AX314" s="14"/>
      <c r="AY314" s="14">
        <v>4.7284284721180701E-3</v>
      </c>
      <c r="AZ314" s="14">
        <v>2.1771518110099999E-2</v>
      </c>
      <c r="BA314" s="14">
        <v>3.5170302263770999E-2</v>
      </c>
      <c r="BB314" s="14">
        <v>3.1015257086198102E-2</v>
      </c>
      <c r="BC314" s="14">
        <v>0</v>
      </c>
      <c r="BD314" s="14"/>
      <c r="BE314" s="14">
        <v>0</v>
      </c>
      <c r="BF314" s="14">
        <v>4.9554828201986201E-2</v>
      </c>
      <c r="BG314" s="14">
        <v>1.9285290140380201E-2</v>
      </c>
      <c r="BH314" s="14">
        <v>2.8670826591719299E-2</v>
      </c>
      <c r="BI314" s="14">
        <v>1.9621602017035E-2</v>
      </c>
      <c r="BJ314" s="14">
        <v>1.8729797834673999E-2</v>
      </c>
      <c r="BK314" s="14">
        <v>2.2238600447460798E-2</v>
      </c>
      <c r="BL314" s="14">
        <v>1.9040894527846401E-2</v>
      </c>
      <c r="BM314" s="14">
        <v>2.1740145271673901E-2</v>
      </c>
      <c r="BN314" s="14">
        <v>6.8256708404605499E-3</v>
      </c>
      <c r="BO314" s="14">
        <v>3.5779033236791498E-2</v>
      </c>
      <c r="BP314" s="14">
        <v>4.0587065976500303E-2</v>
      </c>
      <c r="BQ314" s="14">
        <v>2.9469365044067702E-2</v>
      </c>
      <c r="BR314" s="14">
        <v>4.0966404416401203E-2</v>
      </c>
      <c r="BS314" s="14">
        <v>1.9178192642769799E-2</v>
      </c>
      <c r="BT314" s="14">
        <v>1.3298088341535E-2</v>
      </c>
      <c r="BU314" s="14"/>
      <c r="BV314" s="14">
        <v>2.0711079524061999E-2</v>
      </c>
      <c r="BW314" s="14">
        <v>1.40416183331207E-2</v>
      </c>
      <c r="BX314" s="14"/>
      <c r="BY314" s="14">
        <v>3.8557526563980202E-3</v>
      </c>
      <c r="BZ314" s="14"/>
      <c r="CA314" s="14">
        <v>2.5898128340008E-2</v>
      </c>
      <c r="CB314" s="14">
        <v>2.6322231850075699E-2</v>
      </c>
      <c r="CC314" s="14">
        <v>2.40048851215382E-2</v>
      </c>
      <c r="CD314" s="14">
        <v>2.2757511392600401E-2</v>
      </c>
      <c r="CE314" s="14">
        <v>0</v>
      </c>
    </row>
    <row r="315" spans="2:83" x14ac:dyDescent="0.3">
      <c r="B315" t="s">
        <v>110</v>
      </c>
      <c r="C315" s="14">
        <v>0.16259811937259999</v>
      </c>
      <c r="D315" s="14">
        <v>9.9646150175722106E-2</v>
      </c>
      <c r="E315" s="14">
        <v>0.223356822069531</v>
      </c>
      <c r="F315" s="14"/>
      <c r="G315" s="14">
        <v>0.148263324520404</v>
      </c>
      <c r="H315" s="14">
        <v>0.106554047233232</v>
      </c>
      <c r="I315" s="14">
        <v>0.17238097638810701</v>
      </c>
      <c r="J315" s="14">
        <v>0.201371780263124</v>
      </c>
      <c r="K315" s="14">
        <v>0.17133488937697999</v>
      </c>
      <c r="L315" s="14">
        <v>0.172435073845668</v>
      </c>
      <c r="M315" s="14"/>
      <c r="N315" s="14">
        <v>0.109868006265523</v>
      </c>
      <c r="O315" s="14">
        <v>0.14671660989709501</v>
      </c>
      <c r="P315" s="14">
        <v>0.182516019252112</v>
      </c>
      <c r="Q315" s="14">
        <v>0.22000814632331001</v>
      </c>
      <c r="R315" s="14"/>
      <c r="S315" s="14">
        <v>0.15072325041888401</v>
      </c>
      <c r="T315" s="14">
        <v>0.173460093022309</v>
      </c>
      <c r="U315" s="14">
        <v>0.150269474266781</v>
      </c>
      <c r="V315" s="14">
        <v>0.11429761855691099</v>
      </c>
      <c r="W315" s="14">
        <v>0.13560662636784901</v>
      </c>
      <c r="X315" s="14">
        <v>0.21042629039385199</v>
      </c>
      <c r="Y315" s="14">
        <v>0.172495504631203</v>
      </c>
      <c r="Z315" s="14">
        <v>0.12441058178453999</v>
      </c>
      <c r="AA315" s="14">
        <v>0.18518270792002001</v>
      </c>
      <c r="AB315" s="14">
        <v>0.16683590238000701</v>
      </c>
      <c r="AC315" s="14">
        <v>0.14887889627537501</v>
      </c>
      <c r="AD315" s="14">
        <v>0.21968348251491401</v>
      </c>
      <c r="AE315" s="14"/>
      <c r="AF315" s="14">
        <v>0.10607247068974</v>
      </c>
      <c r="AG315" s="14">
        <v>0.123643983103098</v>
      </c>
      <c r="AH315" s="14">
        <v>0.16032430778023801</v>
      </c>
      <c r="AI315" s="14">
        <v>0.166988532850876</v>
      </c>
      <c r="AJ315" s="14">
        <v>0.31586050799789001</v>
      </c>
      <c r="AK315" s="14"/>
      <c r="AL315" s="14">
        <v>0.116735402635294</v>
      </c>
      <c r="AM315" s="14">
        <v>0.122961317851934</v>
      </c>
      <c r="AN315" s="14">
        <v>0.157155268697068</v>
      </c>
      <c r="AO315" s="14">
        <v>0.1285614121334</v>
      </c>
      <c r="AP315" s="14">
        <v>0.28946519748299199</v>
      </c>
      <c r="AQ315" s="14"/>
      <c r="AR315" s="14">
        <v>9.96905938115418E-2</v>
      </c>
      <c r="AS315" s="14">
        <v>0.10557676854986101</v>
      </c>
      <c r="AT315" s="14">
        <v>0.13616852081661801</v>
      </c>
      <c r="AU315" s="14">
        <v>0.107112308377142</v>
      </c>
      <c r="AV315" s="14">
        <v>0.23404833245521101</v>
      </c>
      <c r="AW315" s="14">
        <v>0.34046972337776799</v>
      </c>
      <c r="AX315" s="14"/>
      <c r="AY315" s="14">
        <v>0.199384995831942</v>
      </c>
      <c r="AZ315" s="14">
        <v>0.19524659542737299</v>
      </c>
      <c r="BA315" s="14">
        <v>0.11017804327844399</v>
      </c>
      <c r="BB315" s="14">
        <v>0.124558943507561</v>
      </c>
      <c r="BC315" s="14">
        <v>0.118218181040235</v>
      </c>
      <c r="BD315" s="14"/>
      <c r="BE315" s="14">
        <v>0.193817277193091</v>
      </c>
      <c r="BF315" s="14">
        <v>0.264718592971598</v>
      </c>
      <c r="BG315" s="14">
        <v>0.21360059518576399</v>
      </c>
      <c r="BH315" s="14">
        <v>0.200598654550141</v>
      </c>
      <c r="BI315" s="14">
        <v>0.185185364325233</v>
      </c>
      <c r="BJ315" s="14">
        <v>0.16376533074169899</v>
      </c>
      <c r="BK315" s="14">
        <v>0.17743017541815601</v>
      </c>
      <c r="BL315" s="14">
        <v>0.160451431516207</v>
      </c>
      <c r="BM315" s="14">
        <v>0.13385118929864001</v>
      </c>
      <c r="BN315" s="14">
        <v>0.177950205092402</v>
      </c>
      <c r="BO315" s="14">
        <v>0.131786224457279</v>
      </c>
      <c r="BP315" s="14">
        <v>0.10880031269952101</v>
      </c>
      <c r="BQ315" s="14">
        <v>6.6344637786857993E-2</v>
      </c>
      <c r="BR315" s="14">
        <v>3.5304283102329997E-2</v>
      </c>
      <c r="BS315" s="14">
        <v>0.109275309771178</v>
      </c>
      <c r="BT315" s="14">
        <v>4.04955736702921E-2</v>
      </c>
      <c r="BU315" s="14"/>
      <c r="BV315" s="14">
        <v>0.10251899858574</v>
      </c>
      <c r="BW315" s="14">
        <v>0.15332306836245599</v>
      </c>
      <c r="BX315" s="14"/>
      <c r="BY315" s="14">
        <v>7.4100519050856101E-2</v>
      </c>
      <c r="BZ315" s="14"/>
      <c r="CA315" s="14">
        <v>0.215174760853343</v>
      </c>
      <c r="CB315" s="14">
        <v>0.16351791179789099</v>
      </c>
      <c r="CC315" s="14">
        <v>0.124587192869621</v>
      </c>
      <c r="CD315" s="14">
        <v>4.8035157715593302E-2</v>
      </c>
      <c r="CE315" s="14">
        <v>1.5296241922120399E-2</v>
      </c>
    </row>
    <row r="316" spans="2:83" x14ac:dyDescent="0.3">
      <c r="B316" t="s">
        <v>215</v>
      </c>
      <c r="C316" s="14">
        <v>0.73130626925953301</v>
      </c>
      <c r="D316" s="14">
        <v>0.806214928347596</v>
      </c>
      <c r="E316" s="14">
        <v>0.65959622597969703</v>
      </c>
      <c r="F316" s="14"/>
      <c r="G316" s="14">
        <v>0.72154252913172301</v>
      </c>
      <c r="H316" s="14">
        <v>0.79216925406197602</v>
      </c>
      <c r="I316" s="14">
        <v>0.73217140849344298</v>
      </c>
      <c r="J316" s="14">
        <v>0.694331682576244</v>
      </c>
      <c r="K316" s="14">
        <v>0.69107691058917597</v>
      </c>
      <c r="L316" s="14">
        <v>0.74459710182541405</v>
      </c>
      <c r="M316" s="14"/>
      <c r="N316" s="14">
        <v>0.81121856975380102</v>
      </c>
      <c r="O316" s="14">
        <v>0.72591059914483302</v>
      </c>
      <c r="P316" s="14">
        <v>0.70915102520183104</v>
      </c>
      <c r="Q316" s="14">
        <v>0.66817274424480799</v>
      </c>
      <c r="R316" s="14"/>
      <c r="S316" s="14">
        <v>0.75450431008010899</v>
      </c>
      <c r="T316" s="14">
        <v>0.73203768429528804</v>
      </c>
      <c r="U316" s="14">
        <v>0.72262358770039903</v>
      </c>
      <c r="V316" s="14">
        <v>0.72156181209655601</v>
      </c>
      <c r="W316" s="14">
        <v>0.79607039204917096</v>
      </c>
      <c r="X316" s="14">
        <v>0.68371705412221295</v>
      </c>
      <c r="Y316" s="14">
        <v>0.71941027955916304</v>
      </c>
      <c r="Z316" s="14">
        <v>0.81992838048412298</v>
      </c>
      <c r="AA316" s="14">
        <v>0.72156523685266605</v>
      </c>
      <c r="AB316" s="14">
        <v>0.72282610326589503</v>
      </c>
      <c r="AC316" s="14">
        <v>0.72420601395922302</v>
      </c>
      <c r="AD316" s="14">
        <v>0.65102430664798305</v>
      </c>
      <c r="AE316" s="14"/>
      <c r="AF316" s="14">
        <v>0.824383262318656</v>
      </c>
      <c r="AG316" s="14">
        <v>0.76697171962988497</v>
      </c>
      <c r="AH316" s="14">
        <v>0.67271865125632302</v>
      </c>
      <c r="AI316" s="14">
        <v>0.64605651753910298</v>
      </c>
      <c r="AJ316" s="14">
        <v>0.57284075457848105</v>
      </c>
      <c r="AK316" s="14"/>
      <c r="AL316" s="14">
        <v>0.81791449123856597</v>
      </c>
      <c r="AM316" s="14">
        <v>0.78126858346886596</v>
      </c>
      <c r="AN316" s="14">
        <v>0.70420325295667396</v>
      </c>
      <c r="AO316" s="14">
        <v>0.79490768302562498</v>
      </c>
      <c r="AP316" s="14">
        <v>0.47539267940572999</v>
      </c>
      <c r="AQ316" s="14"/>
      <c r="AR316" s="14">
        <v>0.80264903276934596</v>
      </c>
      <c r="AS316" s="14">
        <v>0.81505571191924397</v>
      </c>
      <c r="AT316" s="14">
        <v>0.74351337679501195</v>
      </c>
      <c r="AU316" s="14">
        <v>0.82443703486701303</v>
      </c>
      <c r="AV316" s="14">
        <v>0.55081874312900103</v>
      </c>
      <c r="AW316" s="14">
        <v>0.56251205065612297</v>
      </c>
      <c r="AX316" s="14"/>
      <c r="AY316" s="14">
        <v>0.70209826215084303</v>
      </c>
      <c r="AZ316" s="14">
        <v>0.68722385168379096</v>
      </c>
      <c r="BA316" s="14">
        <v>0.78245038853873505</v>
      </c>
      <c r="BB316" s="14">
        <v>0.75464760211800697</v>
      </c>
      <c r="BC316" s="14">
        <v>0.858152689964785</v>
      </c>
      <c r="BD316" s="14"/>
      <c r="BE316" s="14">
        <v>0.645337085066361</v>
      </c>
      <c r="BF316" s="14">
        <v>0.62025922127399402</v>
      </c>
      <c r="BG316" s="14">
        <v>0.63164261468868699</v>
      </c>
      <c r="BH316" s="14">
        <v>0.69702729340132896</v>
      </c>
      <c r="BI316" s="14">
        <v>0.72044761007049396</v>
      </c>
      <c r="BJ316" s="14">
        <v>0.71391306581964498</v>
      </c>
      <c r="BK316" s="14">
        <v>0.73061974059710799</v>
      </c>
      <c r="BL316" s="14">
        <v>0.70711498803700701</v>
      </c>
      <c r="BM316" s="14">
        <v>0.72653774549429895</v>
      </c>
      <c r="BN316" s="14">
        <v>0.73270203241618304</v>
      </c>
      <c r="BO316" s="14">
        <v>0.76594422666167306</v>
      </c>
      <c r="BP316" s="14">
        <v>0.77489039679909899</v>
      </c>
      <c r="BQ316" s="14">
        <v>0.84090456307688399</v>
      </c>
      <c r="BR316" s="14">
        <v>0.87308261626369699</v>
      </c>
      <c r="BS316" s="14">
        <v>0.84503782203885003</v>
      </c>
      <c r="BT316" s="14">
        <v>0.901320987560561</v>
      </c>
      <c r="BU316" s="14"/>
      <c r="BV316" s="14">
        <v>0.80166978676081102</v>
      </c>
      <c r="BW316" s="14">
        <v>0.75096790004842795</v>
      </c>
      <c r="BX316" s="14"/>
      <c r="BY316" s="14">
        <v>0.86352603594464905</v>
      </c>
      <c r="BZ316" s="14"/>
      <c r="CA316" s="14">
        <v>0.67566709998112096</v>
      </c>
      <c r="CB316" s="14">
        <v>0.70223075656684497</v>
      </c>
      <c r="CC316" s="14">
        <v>0.77605650601743303</v>
      </c>
      <c r="CD316" s="14">
        <v>0.84938658811546397</v>
      </c>
      <c r="CE316" s="14">
        <v>0.92866761544583298</v>
      </c>
    </row>
    <row r="317" spans="2:83" x14ac:dyDescent="0.3">
      <c r="B317" t="s">
        <v>216</v>
      </c>
      <c r="C317" s="14">
        <v>0.10609561136786699</v>
      </c>
      <c r="D317" s="14">
        <v>9.4138921476682E-2</v>
      </c>
      <c r="E317" s="14">
        <v>0.117046951950772</v>
      </c>
      <c r="F317" s="14"/>
      <c r="G317" s="14">
        <v>0.13019414634787299</v>
      </c>
      <c r="H317" s="14">
        <v>0.101276698704792</v>
      </c>
      <c r="I317" s="14">
        <v>9.5447615118450096E-2</v>
      </c>
      <c r="J317" s="14">
        <v>0.104296537160633</v>
      </c>
      <c r="K317" s="14">
        <v>0.137588200033844</v>
      </c>
      <c r="L317" s="14">
        <v>8.2967824328918305E-2</v>
      </c>
      <c r="M317" s="14"/>
      <c r="N317" s="14">
        <v>7.8913423980675898E-2</v>
      </c>
      <c r="O317" s="14">
        <v>0.127372790958072</v>
      </c>
      <c r="P317" s="14">
        <v>0.108332955546056</v>
      </c>
      <c r="Q317" s="14">
        <v>0.111819109431883</v>
      </c>
      <c r="R317" s="14"/>
      <c r="S317" s="14">
        <v>9.4772439501007402E-2</v>
      </c>
      <c r="T317" s="14">
        <v>9.4502222682402506E-2</v>
      </c>
      <c r="U317" s="14">
        <v>0.12710693803282</v>
      </c>
      <c r="V317" s="14">
        <v>0.16414056934653301</v>
      </c>
      <c r="W317" s="14">
        <v>6.8322981582979503E-2</v>
      </c>
      <c r="X317" s="14">
        <v>0.105856655483935</v>
      </c>
      <c r="Y317" s="14">
        <v>0.10809421580963401</v>
      </c>
      <c r="Z317" s="14">
        <v>5.5661037731336502E-2</v>
      </c>
      <c r="AA317" s="14">
        <v>9.3252055227314098E-2</v>
      </c>
      <c r="AB317" s="14">
        <v>0.110337994354098</v>
      </c>
      <c r="AC317" s="14">
        <v>0.126915089765402</v>
      </c>
      <c r="AD317" s="14">
        <v>0.12929221083710299</v>
      </c>
      <c r="AE317" s="14"/>
      <c r="AF317" s="14">
        <v>6.9544266991604195E-2</v>
      </c>
      <c r="AG317" s="14">
        <v>0.109384297267016</v>
      </c>
      <c r="AH317" s="14">
        <v>0.166957040963439</v>
      </c>
      <c r="AI317" s="14">
        <v>0.18695494961002199</v>
      </c>
      <c r="AJ317" s="14">
        <v>0.111298737423629</v>
      </c>
      <c r="AK317" s="14"/>
      <c r="AL317" s="14">
        <v>6.5350106126140603E-2</v>
      </c>
      <c r="AM317" s="14">
        <v>9.5770098679200402E-2</v>
      </c>
      <c r="AN317" s="14">
        <v>0.13864147834625801</v>
      </c>
      <c r="AO317" s="14">
        <v>7.6530904840974703E-2</v>
      </c>
      <c r="AP317" s="14">
        <v>0.235142123111277</v>
      </c>
      <c r="AQ317" s="14"/>
      <c r="AR317" s="14">
        <v>9.7660373419112004E-2</v>
      </c>
      <c r="AS317" s="14">
        <v>7.9367519530894395E-2</v>
      </c>
      <c r="AT317" s="14">
        <v>0.12031810238837</v>
      </c>
      <c r="AU317" s="14">
        <v>6.84506567558444E-2</v>
      </c>
      <c r="AV317" s="14">
        <v>0.21513292441578799</v>
      </c>
      <c r="AW317" s="14">
        <v>9.7018225966109095E-2</v>
      </c>
      <c r="AX317" s="14"/>
      <c r="AY317" s="14">
        <v>9.8516742017215206E-2</v>
      </c>
      <c r="AZ317" s="14">
        <v>0.117529552888837</v>
      </c>
      <c r="BA317" s="14">
        <v>0.10737156818282</v>
      </c>
      <c r="BB317" s="14">
        <v>0.12079345437443199</v>
      </c>
      <c r="BC317" s="14">
        <v>2.3629128994980399E-2</v>
      </c>
      <c r="BD317" s="14"/>
      <c r="BE317" s="14">
        <v>0.160845637740548</v>
      </c>
      <c r="BF317" s="14">
        <v>0.11502218575440799</v>
      </c>
      <c r="BG317" s="14">
        <v>0.15475679012554799</v>
      </c>
      <c r="BH317" s="14">
        <v>0.10237405204852899</v>
      </c>
      <c r="BI317" s="14">
        <v>9.4367025604272903E-2</v>
      </c>
      <c r="BJ317" s="14">
        <v>0.122321603438656</v>
      </c>
      <c r="BK317" s="14">
        <v>9.1950083984735906E-2</v>
      </c>
      <c r="BL317" s="14">
        <v>0.13243358044678599</v>
      </c>
      <c r="BM317" s="14">
        <v>0.13961106520706101</v>
      </c>
      <c r="BN317" s="14">
        <v>8.9347762491414406E-2</v>
      </c>
      <c r="BO317" s="14">
        <v>0.102269548881048</v>
      </c>
      <c r="BP317" s="14">
        <v>0.11630929050138</v>
      </c>
      <c r="BQ317" s="14">
        <v>9.2750799136258194E-2</v>
      </c>
      <c r="BR317" s="14">
        <v>9.1613100633972794E-2</v>
      </c>
      <c r="BS317" s="14">
        <v>4.5686868189972502E-2</v>
      </c>
      <c r="BT317" s="14">
        <v>5.8183438769146403E-2</v>
      </c>
      <c r="BU317" s="14"/>
      <c r="BV317" s="14">
        <v>9.5811214653449495E-2</v>
      </c>
      <c r="BW317" s="14">
        <v>9.5709031589116797E-2</v>
      </c>
      <c r="BX317" s="14"/>
      <c r="BY317" s="14">
        <v>6.2373445004495001E-2</v>
      </c>
      <c r="BZ317" s="14"/>
      <c r="CA317" s="14">
        <v>0.109158139165536</v>
      </c>
      <c r="CB317" s="14">
        <v>0.13425133163526301</v>
      </c>
      <c r="CC317" s="14">
        <v>9.9356301112945494E-2</v>
      </c>
      <c r="CD317" s="14">
        <v>0.10257825416894301</v>
      </c>
      <c r="CE317" s="14">
        <v>5.6036142632046697E-2</v>
      </c>
    </row>
    <row r="318" spans="2:83" x14ac:dyDescent="0.3">
      <c r="B318" t="s">
        <v>139</v>
      </c>
      <c r="C318" s="14">
        <v>0.62521065789166597</v>
      </c>
      <c r="D318" s="14">
        <v>0.71207600687091399</v>
      </c>
      <c r="E318" s="14">
        <v>0.54254927402892605</v>
      </c>
      <c r="F318" s="14"/>
      <c r="G318" s="14">
        <v>0.59134838278385005</v>
      </c>
      <c r="H318" s="14">
        <v>0.69089255535718397</v>
      </c>
      <c r="I318" s="14">
        <v>0.63672379337499296</v>
      </c>
      <c r="J318" s="14">
        <v>0.59003514541561097</v>
      </c>
      <c r="K318" s="14">
        <v>0.553488710555332</v>
      </c>
      <c r="L318" s="14">
        <v>0.66162927749649603</v>
      </c>
      <c r="M318" s="14"/>
      <c r="N318" s="14">
        <v>0.732305145773125</v>
      </c>
      <c r="O318" s="14">
        <v>0.59853780818676094</v>
      </c>
      <c r="P318" s="14">
        <v>0.600818069655775</v>
      </c>
      <c r="Q318" s="14">
        <v>0.55635363481292499</v>
      </c>
      <c r="R318" s="14"/>
      <c r="S318" s="14">
        <v>0.65973187057910099</v>
      </c>
      <c r="T318" s="14">
        <v>0.63753546161288599</v>
      </c>
      <c r="U318" s="14">
        <v>0.595516649667579</v>
      </c>
      <c r="V318" s="14">
        <v>0.55742124275002203</v>
      </c>
      <c r="W318" s="14">
        <v>0.72774741046619196</v>
      </c>
      <c r="X318" s="14">
        <v>0.57786039863827698</v>
      </c>
      <c r="Y318" s="14">
        <v>0.61131606374952896</v>
      </c>
      <c r="Z318" s="14">
        <v>0.76426734275278696</v>
      </c>
      <c r="AA318" s="14">
        <v>0.62831318162535199</v>
      </c>
      <c r="AB318" s="14">
        <v>0.61248810891179595</v>
      </c>
      <c r="AC318" s="14">
        <v>0.59729092419382002</v>
      </c>
      <c r="AD318" s="14">
        <v>0.52173209581088098</v>
      </c>
      <c r="AE318" s="14"/>
      <c r="AF318" s="14">
        <v>0.75483899532705101</v>
      </c>
      <c r="AG318" s="14">
        <v>0.65758742236286905</v>
      </c>
      <c r="AH318" s="14">
        <v>0.50576161029288502</v>
      </c>
      <c r="AI318" s="14">
        <v>0.45910156792908102</v>
      </c>
      <c r="AJ318" s="14">
        <v>0.46154201715485099</v>
      </c>
      <c r="AK318" s="14"/>
      <c r="AL318" s="14">
        <v>0.75256438511242496</v>
      </c>
      <c r="AM318" s="14">
        <v>0.68549848478966502</v>
      </c>
      <c r="AN318" s="14">
        <v>0.56556177461041601</v>
      </c>
      <c r="AO318" s="14">
        <v>0.71837677818465095</v>
      </c>
      <c r="AP318" s="14">
        <v>0.24025055629445299</v>
      </c>
      <c r="AQ318" s="14"/>
      <c r="AR318" s="14">
        <v>0.70498865935023403</v>
      </c>
      <c r="AS318" s="14">
        <v>0.73568819238835004</v>
      </c>
      <c r="AT318" s="14">
        <v>0.62319527440664202</v>
      </c>
      <c r="AU318" s="14">
        <v>0.75598637811116898</v>
      </c>
      <c r="AV318" s="14">
        <v>0.33568581871321401</v>
      </c>
      <c r="AW318" s="14">
        <v>0.46549382469001399</v>
      </c>
      <c r="AX318" s="14"/>
      <c r="AY318" s="14">
        <v>0.60358152013362798</v>
      </c>
      <c r="AZ318" s="14">
        <v>0.56969429879495403</v>
      </c>
      <c r="BA318" s="14">
        <v>0.67507882035591504</v>
      </c>
      <c r="BB318" s="14">
        <v>0.63385414774357596</v>
      </c>
      <c r="BC318" s="14">
        <v>0.83452356096980396</v>
      </c>
      <c r="BD318" s="14"/>
      <c r="BE318" s="14">
        <v>0.48449144732581301</v>
      </c>
      <c r="BF318" s="14">
        <v>0.50523703551958699</v>
      </c>
      <c r="BG318" s="14">
        <v>0.47688582456313899</v>
      </c>
      <c r="BH318" s="14">
        <v>0.59465324135279995</v>
      </c>
      <c r="BI318" s="14">
        <v>0.62608058446622095</v>
      </c>
      <c r="BJ318" s="14">
        <v>0.59159146238098803</v>
      </c>
      <c r="BK318" s="14">
        <v>0.63866965661237296</v>
      </c>
      <c r="BL318" s="14">
        <v>0.57468140759022102</v>
      </c>
      <c r="BM318" s="14">
        <v>0.58692668028723805</v>
      </c>
      <c r="BN318" s="14">
        <v>0.64335426992476896</v>
      </c>
      <c r="BO318" s="14">
        <v>0.66367467778062506</v>
      </c>
      <c r="BP318" s="14">
        <v>0.65858110629771904</v>
      </c>
      <c r="BQ318" s="14">
        <v>0.74815376394062605</v>
      </c>
      <c r="BR318" s="14">
        <v>0.781469515629725</v>
      </c>
      <c r="BS318" s="14">
        <v>0.799350953848877</v>
      </c>
      <c r="BT318" s="14">
        <v>0.843137548791415</v>
      </c>
      <c r="BU318" s="14"/>
      <c r="BV318" s="14">
        <v>0.70585857210736103</v>
      </c>
      <c r="BW318" s="14">
        <v>0.65525886845931103</v>
      </c>
      <c r="BX318" s="14"/>
      <c r="BY318" s="14">
        <v>0.80115259094015401</v>
      </c>
      <c r="BZ318" s="14"/>
      <c r="CA318" s="14">
        <v>0.566508960815584</v>
      </c>
      <c r="CB318" s="14">
        <v>0.56797942493158204</v>
      </c>
      <c r="CC318" s="14">
        <v>0.67670020490448801</v>
      </c>
      <c r="CD318" s="14">
        <v>0.74680833394652202</v>
      </c>
      <c r="CE318" s="14">
        <v>0.87263147281378595</v>
      </c>
    </row>
    <row r="319" spans="2:83" x14ac:dyDescent="0.3">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row>
    <row r="320" spans="2:83" x14ac:dyDescent="0.3">
      <c r="B320" s="6" t="s">
        <v>225</v>
      </c>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row>
    <row r="321" spans="2:83" x14ac:dyDescent="0.3">
      <c r="B321" s="24" t="s">
        <v>114</v>
      </c>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row>
    <row r="322" spans="2:83" x14ac:dyDescent="0.3">
      <c r="B322" t="s">
        <v>132</v>
      </c>
      <c r="C322" s="14">
        <v>0.24242960728082799</v>
      </c>
      <c r="D322" s="14">
        <v>0.30229563880789001</v>
      </c>
      <c r="E322" s="14">
        <v>0.18444923751668599</v>
      </c>
      <c r="F322" s="14"/>
      <c r="G322" s="14">
        <v>0.21983753466993999</v>
      </c>
      <c r="H322" s="14">
        <v>0.267479585760864</v>
      </c>
      <c r="I322" s="14">
        <v>0.225059532043871</v>
      </c>
      <c r="J322" s="14">
        <v>0.24619707997631901</v>
      </c>
      <c r="K322" s="14">
        <v>0.25795795553949602</v>
      </c>
      <c r="L322" s="14">
        <v>0.23751687868632301</v>
      </c>
      <c r="M322" s="14"/>
      <c r="N322" s="14">
        <v>0.278312202015288</v>
      </c>
      <c r="O322" s="14">
        <v>0.22836984574538099</v>
      </c>
      <c r="P322" s="14">
        <v>0.245446455195068</v>
      </c>
      <c r="Q322" s="14">
        <v>0.213374078172542</v>
      </c>
      <c r="R322" s="14"/>
      <c r="S322" s="14">
        <v>0.25008383487524699</v>
      </c>
      <c r="T322" s="14">
        <v>0.244534586039134</v>
      </c>
      <c r="U322" s="14">
        <v>0.27882429609634302</v>
      </c>
      <c r="V322" s="14">
        <v>0.208816529310795</v>
      </c>
      <c r="W322" s="14">
        <v>0.239664240611521</v>
      </c>
      <c r="X322" s="14">
        <v>0.23381897628567899</v>
      </c>
      <c r="Y322" s="14">
        <v>0.257133483900302</v>
      </c>
      <c r="Z322" s="14">
        <v>0.286541570539593</v>
      </c>
      <c r="AA322" s="14">
        <v>0.23860057592483799</v>
      </c>
      <c r="AB322" s="14">
        <v>0.24168289977535701</v>
      </c>
      <c r="AC322" s="14">
        <v>0.250820890196777</v>
      </c>
      <c r="AD322" s="14">
        <v>0.13903687184893901</v>
      </c>
      <c r="AE322" s="14"/>
      <c r="AF322" s="14">
        <v>0.319433728294436</v>
      </c>
      <c r="AG322" s="14">
        <v>0.228419495875338</v>
      </c>
      <c r="AH322" s="14">
        <v>0.19581484858938999</v>
      </c>
      <c r="AI322" s="14">
        <v>0.34674651475422802</v>
      </c>
      <c r="AJ322" s="14">
        <v>0.165266211988705</v>
      </c>
      <c r="AK322" s="14"/>
      <c r="AL322" s="14">
        <v>0.30912293355232001</v>
      </c>
      <c r="AM322" s="14">
        <v>0.24256009908586401</v>
      </c>
      <c r="AN322" s="14">
        <v>0.203679923062246</v>
      </c>
      <c r="AO322" s="14">
        <v>0.38378522297464002</v>
      </c>
      <c r="AP322" s="14">
        <v>0.13775028769277001</v>
      </c>
      <c r="AQ322" s="14"/>
      <c r="AR322" s="14">
        <v>0.24203923414077499</v>
      </c>
      <c r="AS322" s="14">
        <v>0.30356351245124802</v>
      </c>
      <c r="AT322" s="14">
        <v>0.213854601660284</v>
      </c>
      <c r="AU322" s="14">
        <v>0.38309782052811397</v>
      </c>
      <c r="AV322" s="14">
        <v>0.141228745578202</v>
      </c>
      <c r="AW322" s="14">
        <v>0.115681485315255</v>
      </c>
      <c r="AX322" s="14"/>
      <c r="AY322" s="14">
        <v>0.251704255937442</v>
      </c>
      <c r="AZ322" s="14">
        <v>0.20424625196635901</v>
      </c>
      <c r="BA322" s="14">
        <v>0.248141336066725</v>
      </c>
      <c r="BB322" s="14">
        <v>0.26350520068612598</v>
      </c>
      <c r="BC322" s="14">
        <v>0.515465538223844</v>
      </c>
      <c r="BD322" s="14"/>
      <c r="BE322" s="14">
        <v>0.15737963777136599</v>
      </c>
      <c r="BF322" s="14">
        <v>0.163841728132151</v>
      </c>
      <c r="BG322" s="14">
        <v>0.14882032947776</v>
      </c>
      <c r="BH322" s="14">
        <v>0.19996093874462301</v>
      </c>
      <c r="BI322" s="14">
        <v>0.242168694672976</v>
      </c>
      <c r="BJ322" s="14">
        <v>0.230540834518044</v>
      </c>
      <c r="BK322" s="14">
        <v>0.17106486252023201</v>
      </c>
      <c r="BL322" s="14">
        <v>0.21232661524827501</v>
      </c>
      <c r="BM322" s="14">
        <v>0.34166069164768398</v>
      </c>
      <c r="BN322" s="14">
        <v>0.254765021646709</v>
      </c>
      <c r="BO322" s="14">
        <v>0.27995237382476901</v>
      </c>
      <c r="BP322" s="14">
        <v>0.25053376299340102</v>
      </c>
      <c r="BQ322" s="14">
        <v>0.32054423846283903</v>
      </c>
      <c r="BR322" s="14">
        <v>0.37249166875795398</v>
      </c>
      <c r="BS322" s="14">
        <v>0.33788558238661198</v>
      </c>
      <c r="BT322" s="14">
        <v>0.340821625586467</v>
      </c>
      <c r="BU322" s="14"/>
      <c r="BV322" s="14">
        <v>0.24928402934129601</v>
      </c>
      <c r="BW322" s="14">
        <v>0.232573448833159</v>
      </c>
      <c r="BX322" s="14"/>
      <c r="BY322" s="14">
        <v>0.29333957170658598</v>
      </c>
      <c r="BZ322" s="14"/>
      <c r="CA322" s="14">
        <v>0.21849837965734001</v>
      </c>
      <c r="CB322" s="14">
        <v>0.208100184933353</v>
      </c>
      <c r="CC322" s="14">
        <v>0.26922077533904198</v>
      </c>
      <c r="CD322" s="14">
        <v>0.23789841102800799</v>
      </c>
      <c r="CE322" s="14">
        <v>0.53024443770364305</v>
      </c>
    </row>
    <row r="323" spans="2:83" x14ac:dyDescent="0.3">
      <c r="B323" t="s">
        <v>133</v>
      </c>
      <c r="C323" s="14">
        <v>0.47668707318008502</v>
      </c>
      <c r="D323" s="14">
        <v>0.45514571834893502</v>
      </c>
      <c r="E323" s="14">
        <v>0.49865564478711799</v>
      </c>
      <c r="F323" s="14"/>
      <c r="G323" s="14">
        <v>0.43835560567576398</v>
      </c>
      <c r="H323" s="14">
        <v>0.43942565502453901</v>
      </c>
      <c r="I323" s="14">
        <v>0.52032043918748705</v>
      </c>
      <c r="J323" s="14">
        <v>0.50042666034694006</v>
      </c>
      <c r="K323" s="14">
        <v>0.44127029845784599</v>
      </c>
      <c r="L323" s="14">
        <v>0.50160923781446498</v>
      </c>
      <c r="M323" s="14"/>
      <c r="N323" s="14">
        <v>0.49744710200663</v>
      </c>
      <c r="O323" s="14">
        <v>0.47883931880492497</v>
      </c>
      <c r="P323" s="14">
        <v>0.47482217007349897</v>
      </c>
      <c r="Q323" s="14">
        <v>0.45372255240427101</v>
      </c>
      <c r="R323" s="14"/>
      <c r="S323" s="14">
        <v>0.47366526669502701</v>
      </c>
      <c r="T323" s="14">
        <v>0.45412939964960702</v>
      </c>
      <c r="U323" s="14">
        <v>0.40913785164149302</v>
      </c>
      <c r="V323" s="14">
        <v>0.50801597357107298</v>
      </c>
      <c r="W323" s="14">
        <v>0.45446747643892799</v>
      </c>
      <c r="X323" s="14">
        <v>0.48541232319279098</v>
      </c>
      <c r="Y323" s="14">
        <v>0.47221052641009198</v>
      </c>
      <c r="Z323" s="14">
        <v>0.54322085654514196</v>
      </c>
      <c r="AA323" s="14">
        <v>0.479532678045066</v>
      </c>
      <c r="AB323" s="14">
        <v>0.46307174523859401</v>
      </c>
      <c r="AC323" s="14">
        <v>0.47410716643411199</v>
      </c>
      <c r="AD323" s="14">
        <v>0.65612937905067203</v>
      </c>
      <c r="AE323" s="14"/>
      <c r="AF323" s="14">
        <v>0.491064444062702</v>
      </c>
      <c r="AG323" s="14">
        <v>0.48750288509358902</v>
      </c>
      <c r="AH323" s="14">
        <v>0.49383044548743898</v>
      </c>
      <c r="AI323" s="14">
        <v>0.32758714762297098</v>
      </c>
      <c r="AJ323" s="14">
        <v>0.42514693449539598</v>
      </c>
      <c r="AK323" s="14"/>
      <c r="AL323" s="14">
        <v>0.47568202163366102</v>
      </c>
      <c r="AM323" s="14">
        <v>0.49823399629337101</v>
      </c>
      <c r="AN323" s="14">
        <v>0.47866900609134799</v>
      </c>
      <c r="AO323" s="14">
        <v>0.43707438363305201</v>
      </c>
      <c r="AP323" s="14">
        <v>0.44004757895847801</v>
      </c>
      <c r="AQ323" s="14"/>
      <c r="AR323" s="14">
        <v>0.50408835435150001</v>
      </c>
      <c r="AS323" s="14">
        <v>0.474135965623672</v>
      </c>
      <c r="AT323" s="14">
        <v>0.49657511191762099</v>
      </c>
      <c r="AU323" s="14">
        <v>0.45517659579192099</v>
      </c>
      <c r="AV323" s="14">
        <v>0.43181749146406601</v>
      </c>
      <c r="AW323" s="14">
        <v>0.463598577885869</v>
      </c>
      <c r="AX323" s="14"/>
      <c r="AY323" s="14">
        <v>0.49177425656413498</v>
      </c>
      <c r="AZ323" s="14">
        <v>0.46447163859707002</v>
      </c>
      <c r="BA323" s="14">
        <v>0.472804243790578</v>
      </c>
      <c r="BB323" s="14">
        <v>0.48100059010528701</v>
      </c>
      <c r="BC323" s="14">
        <v>0.28853404030548102</v>
      </c>
      <c r="BD323" s="14"/>
      <c r="BE323" s="14">
        <v>0.43958181960946602</v>
      </c>
      <c r="BF323" s="14">
        <v>0.49144536716682802</v>
      </c>
      <c r="BG323" s="14">
        <v>0.46990048748438301</v>
      </c>
      <c r="BH323" s="14">
        <v>0.51111255631438501</v>
      </c>
      <c r="BI323" s="14">
        <v>0.483337086255546</v>
      </c>
      <c r="BJ323" s="14">
        <v>0.43773918996274902</v>
      </c>
      <c r="BK323" s="14">
        <v>0.48267246373462103</v>
      </c>
      <c r="BL323" s="14">
        <v>0.47058270502328298</v>
      </c>
      <c r="BM323" s="14">
        <v>0.375737986291032</v>
      </c>
      <c r="BN323" s="14">
        <v>0.484988023503795</v>
      </c>
      <c r="BO323" s="14">
        <v>0.49999799011511198</v>
      </c>
      <c r="BP323" s="14">
        <v>0.55677431694051105</v>
      </c>
      <c r="BQ323" s="14">
        <v>0.48900450334617701</v>
      </c>
      <c r="BR323" s="14">
        <v>0.49844564012715298</v>
      </c>
      <c r="BS323" s="14">
        <v>0.41980480412884102</v>
      </c>
      <c r="BT323" s="14">
        <v>0.51599770234690601</v>
      </c>
      <c r="BU323" s="14"/>
      <c r="BV323" s="14">
        <v>0.50661988924358603</v>
      </c>
      <c r="BW323" s="14">
        <v>0.48577893254806298</v>
      </c>
      <c r="BX323" s="14"/>
      <c r="BY323" s="14">
        <v>0.50959585946402097</v>
      </c>
      <c r="BZ323" s="14"/>
      <c r="CA323" s="14">
        <v>0.47782962422564002</v>
      </c>
      <c r="CB323" s="14">
        <v>0.49923122454893798</v>
      </c>
      <c r="CC323" s="14">
        <v>0.47449713368708402</v>
      </c>
      <c r="CD323" s="14">
        <v>0.53229448445668304</v>
      </c>
      <c r="CE323" s="14">
        <v>0.33851123020427298</v>
      </c>
    </row>
    <row r="324" spans="2:83" x14ac:dyDescent="0.3">
      <c r="B324" t="s">
        <v>134</v>
      </c>
      <c r="C324" s="14">
        <v>0.17276346673507001</v>
      </c>
      <c r="D324" s="14">
        <v>0.15717130177401401</v>
      </c>
      <c r="E324" s="14">
        <v>0.18832706807813401</v>
      </c>
      <c r="F324" s="14"/>
      <c r="G324" s="14">
        <v>0.199914835654636</v>
      </c>
      <c r="H324" s="14">
        <v>0.156817619472196</v>
      </c>
      <c r="I324" s="14">
        <v>0.17795392808722399</v>
      </c>
      <c r="J324" s="14">
        <v>0.161299136140822</v>
      </c>
      <c r="K324" s="14">
        <v>0.19247184645152601</v>
      </c>
      <c r="L324" s="14">
        <v>0.15963996456916901</v>
      </c>
      <c r="M324" s="14"/>
      <c r="N324" s="14">
        <v>0.15444736876981999</v>
      </c>
      <c r="O324" s="14">
        <v>0.183857602502603</v>
      </c>
      <c r="P324" s="14">
        <v>0.17236064523557099</v>
      </c>
      <c r="Q324" s="14">
        <v>0.18327906827288301</v>
      </c>
      <c r="R324" s="14"/>
      <c r="S324" s="14">
        <v>0.15671962787600499</v>
      </c>
      <c r="T324" s="14">
        <v>0.189861605794826</v>
      </c>
      <c r="U324" s="14">
        <v>0.14553055662598999</v>
      </c>
      <c r="V324" s="14">
        <v>0.20392070192021799</v>
      </c>
      <c r="W324" s="14">
        <v>0.219054859578416</v>
      </c>
      <c r="X324" s="14">
        <v>0.16371068329052699</v>
      </c>
      <c r="Y324" s="14">
        <v>0.16249163945463799</v>
      </c>
      <c r="Z324" s="14">
        <v>8.2844157441241698E-2</v>
      </c>
      <c r="AA324" s="14">
        <v>0.18510458378379499</v>
      </c>
      <c r="AB324" s="14">
        <v>0.17519803443187601</v>
      </c>
      <c r="AC324" s="14">
        <v>0.19817404671710001</v>
      </c>
      <c r="AD324" s="14">
        <v>0.124651523296213</v>
      </c>
      <c r="AE324" s="14"/>
      <c r="AF324" s="14">
        <v>0.140155166699901</v>
      </c>
      <c r="AG324" s="14">
        <v>0.16506822605803201</v>
      </c>
      <c r="AH324" s="14">
        <v>0.173035221894141</v>
      </c>
      <c r="AI324" s="14">
        <v>0.20272618245086199</v>
      </c>
      <c r="AJ324" s="14">
        <v>0.238263310627816</v>
      </c>
      <c r="AK324" s="14"/>
      <c r="AL324" s="14">
        <v>0.14862095764422401</v>
      </c>
      <c r="AM324" s="14">
        <v>0.17056908029000301</v>
      </c>
      <c r="AN324" s="14">
        <v>0.197183972434649</v>
      </c>
      <c r="AO324" s="14">
        <v>0.115269023180011</v>
      </c>
      <c r="AP324" s="14">
        <v>0.22588724962763601</v>
      </c>
      <c r="AQ324" s="14"/>
      <c r="AR324" s="14">
        <v>0.17991006104303101</v>
      </c>
      <c r="AS324" s="14">
        <v>0.151181508896333</v>
      </c>
      <c r="AT324" s="14">
        <v>0.174534957126733</v>
      </c>
      <c r="AU324" s="14">
        <v>0.104384738760966</v>
      </c>
      <c r="AV324" s="14">
        <v>0.21895332996318401</v>
      </c>
      <c r="AW324" s="14">
        <v>0.244657694009734</v>
      </c>
      <c r="AX324" s="14"/>
      <c r="AY324" s="14">
        <v>0.17315600585042301</v>
      </c>
      <c r="AZ324" s="14">
        <v>0.20439761747808999</v>
      </c>
      <c r="BA324" s="14">
        <v>0.14803298108453999</v>
      </c>
      <c r="BB324" s="14">
        <v>0.149411451712195</v>
      </c>
      <c r="BC324" s="14">
        <v>0.19600042147067601</v>
      </c>
      <c r="BD324" s="14"/>
      <c r="BE324" s="14">
        <v>0.19427528704958</v>
      </c>
      <c r="BF324" s="14">
        <v>0.17063581893670199</v>
      </c>
      <c r="BG324" s="14">
        <v>0.236374993017339</v>
      </c>
      <c r="BH324" s="14">
        <v>0.19286654157862301</v>
      </c>
      <c r="BI324" s="14">
        <v>0.163450181167172</v>
      </c>
      <c r="BJ324" s="14">
        <v>0.17874371484993301</v>
      </c>
      <c r="BK324" s="14">
        <v>0.223585832745854</v>
      </c>
      <c r="BL324" s="14">
        <v>0.21104706450527</v>
      </c>
      <c r="BM324" s="14">
        <v>0.19765314623065799</v>
      </c>
      <c r="BN324" s="14">
        <v>0.141210582498627</v>
      </c>
      <c r="BO324" s="14">
        <v>0.13102408817299999</v>
      </c>
      <c r="BP324" s="14">
        <v>0.117378040443223</v>
      </c>
      <c r="BQ324" s="14">
        <v>0.171929070124273</v>
      </c>
      <c r="BR324" s="14">
        <v>7.0404392730087098E-2</v>
      </c>
      <c r="BS324" s="14">
        <v>0.12550843442572701</v>
      </c>
      <c r="BT324" s="14">
        <v>8.4252544143108093E-2</v>
      </c>
      <c r="BU324" s="14"/>
      <c r="BV324" s="14">
        <v>0.16708400456505601</v>
      </c>
      <c r="BW324" s="14">
        <v>0.175745254201254</v>
      </c>
      <c r="BX324" s="14"/>
      <c r="BY324" s="14">
        <v>0.14172886527318301</v>
      </c>
      <c r="BZ324" s="14"/>
      <c r="CA324" s="14">
        <v>0.18350633415637399</v>
      </c>
      <c r="CB324" s="14">
        <v>0.18004282900038199</v>
      </c>
      <c r="CC324" s="14">
        <v>0.16158482651956099</v>
      </c>
      <c r="CD324" s="14">
        <v>0.14942508225446099</v>
      </c>
      <c r="CE324" s="14">
        <v>7.0846223636836E-2</v>
      </c>
    </row>
    <row r="325" spans="2:83" x14ac:dyDescent="0.3">
      <c r="B325" t="s">
        <v>135</v>
      </c>
      <c r="C325" s="14">
        <v>4.4326789621135197E-2</v>
      </c>
      <c r="D325" s="14">
        <v>4.0356834741448397E-2</v>
      </c>
      <c r="E325" s="14">
        <v>4.8290136777786E-2</v>
      </c>
      <c r="F325" s="14"/>
      <c r="G325" s="14">
        <v>5.3361546828090002E-2</v>
      </c>
      <c r="H325" s="14">
        <v>5.5876080636666901E-2</v>
      </c>
      <c r="I325" s="14">
        <v>2.50136819834408E-2</v>
      </c>
      <c r="J325" s="14">
        <v>3.3247365141282001E-2</v>
      </c>
      <c r="K325" s="14">
        <v>4.74651757500308E-2</v>
      </c>
      <c r="L325" s="14">
        <v>5.1477211907491202E-2</v>
      </c>
      <c r="M325" s="14"/>
      <c r="N325" s="14">
        <v>2.9982495349451299E-2</v>
      </c>
      <c r="O325" s="14">
        <v>5.21316904907764E-2</v>
      </c>
      <c r="P325" s="14">
        <v>4.1235411814408103E-2</v>
      </c>
      <c r="Q325" s="14">
        <v>5.5369399795500797E-2</v>
      </c>
      <c r="R325" s="14"/>
      <c r="S325" s="14">
        <v>6.4059184008854395E-2</v>
      </c>
      <c r="T325" s="14">
        <v>4.0979342239753601E-2</v>
      </c>
      <c r="U325" s="14">
        <v>8.3699696144674596E-2</v>
      </c>
      <c r="V325" s="14">
        <v>4.23513904862921E-2</v>
      </c>
      <c r="W325" s="14">
        <v>3.2154516047958E-2</v>
      </c>
      <c r="X325" s="14">
        <v>3.7466134095819101E-2</v>
      </c>
      <c r="Y325" s="14">
        <v>2.16584339698601E-2</v>
      </c>
      <c r="Z325" s="14">
        <v>4.3251933919817798E-2</v>
      </c>
      <c r="AA325" s="14">
        <v>4.82873913106001E-2</v>
      </c>
      <c r="AB325" s="14">
        <v>4.1519604599350002E-2</v>
      </c>
      <c r="AC325" s="14">
        <v>1.9244172143700701E-2</v>
      </c>
      <c r="AD325" s="14">
        <v>1.45471305036206E-2</v>
      </c>
      <c r="AE325" s="14"/>
      <c r="AF325" s="14">
        <v>2.8262509921741001E-2</v>
      </c>
      <c r="AG325" s="14">
        <v>5.7690053079432403E-2</v>
      </c>
      <c r="AH325" s="14">
        <v>9.6869120645679194E-2</v>
      </c>
      <c r="AI325" s="14">
        <v>2.5207284391836299E-2</v>
      </c>
      <c r="AJ325" s="14">
        <v>4.5682320164904901E-2</v>
      </c>
      <c r="AK325" s="14"/>
      <c r="AL325" s="14">
        <v>4.2015951790906697E-2</v>
      </c>
      <c r="AM325" s="14">
        <v>4.2950176544650401E-2</v>
      </c>
      <c r="AN325" s="14">
        <v>8.7051254830119898E-2</v>
      </c>
      <c r="AO325" s="14">
        <v>1.27736606094232E-2</v>
      </c>
      <c r="AP325" s="14">
        <v>5.3778689929127002E-2</v>
      </c>
      <c r="AQ325" s="14"/>
      <c r="AR325" s="14">
        <v>3.6557327342486602E-2</v>
      </c>
      <c r="AS325" s="14">
        <v>4.4378806495972797E-2</v>
      </c>
      <c r="AT325" s="14">
        <v>7.5022453211377502E-2</v>
      </c>
      <c r="AU325" s="14">
        <v>2.2184674992187101E-2</v>
      </c>
      <c r="AV325" s="14">
        <v>7.4913470497762494E-2</v>
      </c>
      <c r="AW325" s="14">
        <v>3.7097058927712798E-2</v>
      </c>
      <c r="AX325" s="14"/>
      <c r="AY325" s="14">
        <v>2.41318358253719E-2</v>
      </c>
      <c r="AZ325" s="14">
        <v>4.0515651327730898E-2</v>
      </c>
      <c r="BA325" s="14">
        <v>7.0405814664641297E-2</v>
      </c>
      <c r="BB325" s="14">
        <v>4.4243638439920803E-2</v>
      </c>
      <c r="BC325" s="14">
        <v>0</v>
      </c>
      <c r="BD325" s="14"/>
      <c r="BE325" s="14">
        <v>6.5147565576279501E-2</v>
      </c>
      <c r="BF325" s="14">
        <v>7.6872455310288607E-2</v>
      </c>
      <c r="BG325" s="14">
        <v>6.0723149266122899E-2</v>
      </c>
      <c r="BH325" s="14">
        <v>3.1034378546841698E-2</v>
      </c>
      <c r="BI325" s="14">
        <v>5.5958046448797198E-2</v>
      </c>
      <c r="BJ325" s="14">
        <v>5.2235052626187099E-2</v>
      </c>
      <c r="BK325" s="14">
        <v>3.7314035097968698E-2</v>
      </c>
      <c r="BL325" s="14">
        <v>4.6392212425436299E-2</v>
      </c>
      <c r="BM325" s="14">
        <v>6.2271353725496997E-2</v>
      </c>
      <c r="BN325" s="14">
        <v>4.9162763868580303E-2</v>
      </c>
      <c r="BO325" s="14">
        <v>2.74181188497945E-2</v>
      </c>
      <c r="BP325" s="14">
        <v>3.80824623081411E-2</v>
      </c>
      <c r="BQ325" s="14">
        <v>1.8522188066711801E-2</v>
      </c>
      <c r="BR325" s="14">
        <v>2.3715596436468499E-2</v>
      </c>
      <c r="BS325" s="14">
        <v>5.6936642682603497E-2</v>
      </c>
      <c r="BT325" s="14">
        <v>3.0799123880600601E-2</v>
      </c>
      <c r="BU325" s="14"/>
      <c r="BV325" s="14">
        <v>3.7172028544915803E-2</v>
      </c>
      <c r="BW325" s="14">
        <v>5.1532113148631001E-2</v>
      </c>
      <c r="BX325" s="14"/>
      <c r="BY325" s="14">
        <v>3.8161799407282398E-2</v>
      </c>
      <c r="BZ325" s="14"/>
      <c r="CA325" s="14">
        <v>4.40973663077249E-2</v>
      </c>
      <c r="CB325" s="14">
        <v>5.0058832838707101E-2</v>
      </c>
      <c r="CC325" s="14">
        <v>4.3653835172411899E-2</v>
      </c>
      <c r="CD325" s="14">
        <v>3.70901923961671E-2</v>
      </c>
      <c r="CE325" s="14">
        <v>6.0398108455248602E-2</v>
      </c>
    </row>
    <row r="326" spans="2:83" x14ac:dyDescent="0.3">
      <c r="B326" t="s">
        <v>136</v>
      </c>
      <c r="C326" s="14">
        <v>2.0904994891224601E-2</v>
      </c>
      <c r="D326" s="14">
        <v>2.4470253066653298E-2</v>
      </c>
      <c r="E326" s="14">
        <v>1.7464716424048801E-2</v>
      </c>
      <c r="F326" s="14"/>
      <c r="G326" s="14">
        <v>3.4215510610058203E-2</v>
      </c>
      <c r="H326" s="14">
        <v>2.9514723428280099E-2</v>
      </c>
      <c r="I326" s="14">
        <v>9.6652437360090597E-3</v>
      </c>
      <c r="J326" s="14">
        <v>1.42836285369667E-2</v>
      </c>
      <c r="K326" s="14">
        <v>3.6616258947825601E-2</v>
      </c>
      <c r="L326" s="14">
        <v>8.9933466736888401E-3</v>
      </c>
      <c r="M326" s="14"/>
      <c r="N326" s="14">
        <v>1.32292457377095E-2</v>
      </c>
      <c r="O326" s="14">
        <v>2.2994403688729799E-2</v>
      </c>
      <c r="P326" s="14">
        <v>2.6169972393261E-2</v>
      </c>
      <c r="Q326" s="14">
        <v>2.2838234527031501E-2</v>
      </c>
      <c r="R326" s="14"/>
      <c r="S326" s="14">
        <v>2.49045049464462E-2</v>
      </c>
      <c r="T326" s="14">
        <v>2.68894060881231E-2</v>
      </c>
      <c r="U326" s="14">
        <v>2.5405278744482399E-2</v>
      </c>
      <c r="V326" s="14">
        <v>2.63190299894209E-2</v>
      </c>
      <c r="W326" s="14">
        <v>6.7209874128458403E-3</v>
      </c>
      <c r="X326" s="14">
        <v>1.2953448373721499E-2</v>
      </c>
      <c r="Y326" s="14">
        <v>6.2409128778203402E-3</v>
      </c>
      <c r="Z326" s="14">
        <v>1.1113481229160701E-2</v>
      </c>
      <c r="AA326" s="14">
        <v>2.90255338082358E-2</v>
      </c>
      <c r="AB326" s="14">
        <v>3.6519251665846998E-2</v>
      </c>
      <c r="AC326" s="14">
        <v>9.1844252186869604E-3</v>
      </c>
      <c r="AD326" s="14">
        <v>0</v>
      </c>
      <c r="AE326" s="14"/>
      <c r="AF326" s="14">
        <v>7.3524173720192704E-3</v>
      </c>
      <c r="AG326" s="14">
        <v>2.8582337563652999E-2</v>
      </c>
      <c r="AH326" s="14">
        <v>1.9291750142383299E-2</v>
      </c>
      <c r="AI326" s="14">
        <v>6.9031397734350394E-2</v>
      </c>
      <c r="AJ326" s="14">
        <v>2.3037942955866399E-2</v>
      </c>
      <c r="AK326" s="14"/>
      <c r="AL326" s="14">
        <v>4.7977222407776096E-3</v>
      </c>
      <c r="AM326" s="14">
        <v>1.35802494336753E-2</v>
      </c>
      <c r="AN326" s="14">
        <v>1.3196612082115901E-2</v>
      </c>
      <c r="AO326" s="14">
        <v>2.48358668185958E-2</v>
      </c>
      <c r="AP326" s="14">
        <v>8.9136200657432996E-2</v>
      </c>
      <c r="AQ326" s="14"/>
      <c r="AR326" s="14">
        <v>1.82619829339359E-2</v>
      </c>
      <c r="AS326" s="14">
        <v>7.91632594886711E-3</v>
      </c>
      <c r="AT326" s="14">
        <v>1.9801079212167599E-2</v>
      </c>
      <c r="AU326" s="14">
        <v>1.1758162145538599E-2</v>
      </c>
      <c r="AV326" s="14">
        <v>6.8035248058174999E-2</v>
      </c>
      <c r="AW326" s="14">
        <v>1.8886429397760401E-2</v>
      </c>
      <c r="AX326" s="14"/>
      <c r="AY326" s="14">
        <v>1.16089877698707E-2</v>
      </c>
      <c r="AZ326" s="14">
        <v>2.27791369757121E-2</v>
      </c>
      <c r="BA326" s="14">
        <v>2.6821693968531998E-2</v>
      </c>
      <c r="BB326" s="14">
        <v>2.7626335964738499E-2</v>
      </c>
      <c r="BC326" s="14">
        <v>0</v>
      </c>
      <c r="BD326" s="14"/>
      <c r="BE326" s="14">
        <v>7.7982368142829994E-2</v>
      </c>
      <c r="BF326" s="14">
        <v>0</v>
      </c>
      <c r="BG326" s="14">
        <v>2.1793797453333302E-2</v>
      </c>
      <c r="BH326" s="14">
        <v>2.5119552061543499E-2</v>
      </c>
      <c r="BI326" s="14">
        <v>4.7299495037577896E-3</v>
      </c>
      <c r="BJ326" s="14">
        <v>4.4014921019553899E-2</v>
      </c>
      <c r="BK326" s="14">
        <v>3.4691504762282097E-2</v>
      </c>
      <c r="BL326" s="14">
        <v>4.1065773135505503E-2</v>
      </c>
      <c r="BM326" s="14">
        <v>6.8147186683335101E-3</v>
      </c>
      <c r="BN326" s="14">
        <v>9.2049606490751095E-3</v>
      </c>
      <c r="BO326" s="14">
        <v>1.8081980462572301E-2</v>
      </c>
      <c r="BP326" s="14">
        <v>8.7076998290736198E-3</v>
      </c>
      <c r="BQ326" s="14">
        <v>0</v>
      </c>
      <c r="BR326" s="14">
        <v>0</v>
      </c>
      <c r="BS326" s="14">
        <v>1.9178192642769799E-2</v>
      </c>
      <c r="BT326" s="14">
        <v>2.81290040429177E-2</v>
      </c>
      <c r="BU326" s="14"/>
      <c r="BV326" s="14">
        <v>1.8328691099044701E-2</v>
      </c>
      <c r="BW326" s="14">
        <v>6.5276738780175496E-3</v>
      </c>
      <c r="BX326" s="14"/>
      <c r="BY326" s="14">
        <v>5.5206069675408998E-3</v>
      </c>
      <c r="BZ326" s="14"/>
      <c r="CA326" s="14">
        <v>2.7339518733743899E-2</v>
      </c>
      <c r="CB326" s="14">
        <v>2.7510613107810899E-2</v>
      </c>
      <c r="CC326" s="14">
        <v>1.5653114246969101E-2</v>
      </c>
      <c r="CD326" s="14">
        <v>1.8321247804270399E-2</v>
      </c>
      <c r="CE326" s="14">
        <v>0</v>
      </c>
    </row>
    <row r="327" spans="2:83" x14ac:dyDescent="0.3">
      <c r="B327" t="s">
        <v>53</v>
      </c>
      <c r="C327" s="14">
        <v>4.2888068291657498E-2</v>
      </c>
      <c r="D327" s="14">
        <v>2.05602532610587E-2</v>
      </c>
      <c r="E327" s="14">
        <v>6.2813196416227193E-2</v>
      </c>
      <c r="F327" s="14"/>
      <c r="G327" s="14">
        <v>5.4314966561511198E-2</v>
      </c>
      <c r="H327" s="14">
        <v>5.0886335677454E-2</v>
      </c>
      <c r="I327" s="14">
        <v>4.1987174961968202E-2</v>
      </c>
      <c r="J327" s="14">
        <v>4.4546129857670799E-2</v>
      </c>
      <c r="K327" s="14">
        <v>2.42184648532754E-2</v>
      </c>
      <c r="L327" s="14">
        <v>4.0763360348863097E-2</v>
      </c>
      <c r="M327" s="14"/>
      <c r="N327" s="14">
        <v>2.6581586121100599E-2</v>
      </c>
      <c r="O327" s="14">
        <v>3.3807138767584802E-2</v>
      </c>
      <c r="P327" s="14">
        <v>3.9965345288193302E-2</v>
      </c>
      <c r="Q327" s="14">
        <v>7.1416666827771605E-2</v>
      </c>
      <c r="R327" s="14"/>
      <c r="S327" s="14">
        <v>3.0567581598420698E-2</v>
      </c>
      <c r="T327" s="14">
        <v>4.3605660188555898E-2</v>
      </c>
      <c r="U327" s="14">
        <v>5.7402320747016303E-2</v>
      </c>
      <c r="V327" s="14">
        <v>1.05763747222008E-2</v>
      </c>
      <c r="W327" s="14">
        <v>4.7937919910331098E-2</v>
      </c>
      <c r="X327" s="14">
        <v>6.6638434761462195E-2</v>
      </c>
      <c r="Y327" s="14">
        <v>8.0265003387287204E-2</v>
      </c>
      <c r="Z327" s="14">
        <v>3.3028000325044597E-2</v>
      </c>
      <c r="AA327" s="14">
        <v>1.9449237127465099E-2</v>
      </c>
      <c r="AB327" s="14">
        <v>4.2008464288976498E-2</v>
      </c>
      <c r="AC327" s="14">
        <v>4.84692992896225E-2</v>
      </c>
      <c r="AD327" s="14">
        <v>6.5635095300556001E-2</v>
      </c>
      <c r="AE327" s="14"/>
      <c r="AF327" s="14">
        <v>1.37317336492007E-2</v>
      </c>
      <c r="AG327" s="14">
        <v>3.2737002329954697E-2</v>
      </c>
      <c r="AH327" s="14">
        <v>2.11586132409665E-2</v>
      </c>
      <c r="AI327" s="14">
        <v>2.8701473045752601E-2</v>
      </c>
      <c r="AJ327" s="14">
        <v>0.102603279767312</v>
      </c>
      <c r="AK327" s="14"/>
      <c r="AL327" s="14">
        <v>1.976041313811E-2</v>
      </c>
      <c r="AM327" s="14">
        <v>3.2106398352437102E-2</v>
      </c>
      <c r="AN327" s="14">
        <v>2.02192314995218E-2</v>
      </c>
      <c r="AO327" s="14">
        <v>2.6261842784277501E-2</v>
      </c>
      <c r="AP327" s="14">
        <v>5.3399993134555603E-2</v>
      </c>
      <c r="AQ327" s="14"/>
      <c r="AR327" s="14">
        <v>1.9143040188271201E-2</v>
      </c>
      <c r="AS327" s="14">
        <v>1.8823880583907101E-2</v>
      </c>
      <c r="AT327" s="14">
        <v>2.0211796871816502E-2</v>
      </c>
      <c r="AU327" s="14">
        <v>2.33980077812737E-2</v>
      </c>
      <c r="AV327" s="14">
        <v>6.5051714438610894E-2</v>
      </c>
      <c r="AW327" s="14">
        <v>0.120078754463669</v>
      </c>
      <c r="AX327" s="14"/>
      <c r="AY327" s="14">
        <v>4.7624658052757299E-2</v>
      </c>
      <c r="AZ327" s="14">
        <v>6.3589703655037605E-2</v>
      </c>
      <c r="BA327" s="14">
        <v>3.3793930424983701E-2</v>
      </c>
      <c r="BB327" s="14">
        <v>3.4212783091733201E-2</v>
      </c>
      <c r="BC327" s="14">
        <v>0</v>
      </c>
      <c r="BD327" s="14"/>
      <c r="BE327" s="14">
        <v>6.5633321850478196E-2</v>
      </c>
      <c r="BF327" s="14">
        <v>9.7204630454030397E-2</v>
      </c>
      <c r="BG327" s="14">
        <v>6.2387243301062101E-2</v>
      </c>
      <c r="BH327" s="14">
        <v>3.9906032753984001E-2</v>
      </c>
      <c r="BI327" s="14">
        <v>5.0356041951751203E-2</v>
      </c>
      <c r="BJ327" s="14">
        <v>5.6726287023532801E-2</v>
      </c>
      <c r="BK327" s="14">
        <v>5.06713011390423E-2</v>
      </c>
      <c r="BL327" s="14">
        <v>1.8585629662231099E-2</v>
      </c>
      <c r="BM327" s="14">
        <v>1.5862103436794901E-2</v>
      </c>
      <c r="BN327" s="14">
        <v>6.06686478332134E-2</v>
      </c>
      <c r="BO327" s="14">
        <v>4.3525448574752303E-2</v>
      </c>
      <c r="BP327" s="14">
        <v>2.8523717485650298E-2</v>
      </c>
      <c r="BQ327" s="14">
        <v>0</v>
      </c>
      <c r="BR327" s="14">
        <v>3.4942701948337797E-2</v>
      </c>
      <c r="BS327" s="14">
        <v>4.0686343733446699E-2</v>
      </c>
      <c r="BT327" s="14">
        <v>0</v>
      </c>
      <c r="BU327" s="14"/>
      <c r="BV327" s="14">
        <v>2.1511357206101402E-2</v>
      </c>
      <c r="BW327" s="14">
        <v>4.7842577390875503E-2</v>
      </c>
      <c r="BX327" s="14"/>
      <c r="BY327" s="14">
        <v>1.16532971813868E-2</v>
      </c>
      <c r="BZ327" s="14"/>
      <c r="CA327" s="14">
        <v>4.8728776919176701E-2</v>
      </c>
      <c r="CB327" s="14">
        <v>3.5056315570808398E-2</v>
      </c>
      <c r="CC327" s="14">
        <v>3.5390315034932E-2</v>
      </c>
      <c r="CD327" s="14">
        <v>2.4970582060411299E-2</v>
      </c>
      <c r="CE327" s="14">
        <v>0</v>
      </c>
    </row>
    <row r="328" spans="2:83" x14ac:dyDescent="0.3">
      <c r="B328" t="s">
        <v>137</v>
      </c>
      <c r="C328" s="14">
        <v>0.71911668046091304</v>
      </c>
      <c r="D328" s="14">
        <v>0.75744135715682503</v>
      </c>
      <c r="E328" s="14">
        <v>0.68310488230380395</v>
      </c>
      <c r="F328" s="14"/>
      <c r="G328" s="14">
        <v>0.65819314034570398</v>
      </c>
      <c r="H328" s="14">
        <v>0.70690524078540296</v>
      </c>
      <c r="I328" s="14">
        <v>0.74537997123135802</v>
      </c>
      <c r="J328" s="14">
        <v>0.74662374032325896</v>
      </c>
      <c r="K328" s="14">
        <v>0.69922825399734201</v>
      </c>
      <c r="L328" s="14">
        <v>0.73912611650078797</v>
      </c>
      <c r="M328" s="14"/>
      <c r="N328" s="14">
        <v>0.77575930402191795</v>
      </c>
      <c r="O328" s="14">
        <v>0.70720916455030602</v>
      </c>
      <c r="P328" s="14">
        <v>0.72026862526856705</v>
      </c>
      <c r="Q328" s="14">
        <v>0.66709663057681301</v>
      </c>
      <c r="R328" s="14"/>
      <c r="S328" s="14">
        <v>0.72374910157027394</v>
      </c>
      <c r="T328" s="14">
        <v>0.698663985688741</v>
      </c>
      <c r="U328" s="14">
        <v>0.68796214773783604</v>
      </c>
      <c r="V328" s="14">
        <v>0.71683250288186795</v>
      </c>
      <c r="W328" s="14">
        <v>0.69413171705044896</v>
      </c>
      <c r="X328" s="14">
        <v>0.71923129947846998</v>
      </c>
      <c r="Y328" s="14">
        <v>0.72934401031039497</v>
      </c>
      <c r="Z328" s="14">
        <v>0.82976242708473502</v>
      </c>
      <c r="AA328" s="14">
        <v>0.71813325396990402</v>
      </c>
      <c r="AB328" s="14">
        <v>0.70475464501395102</v>
      </c>
      <c r="AC328" s="14">
        <v>0.724928056630889</v>
      </c>
      <c r="AD328" s="14">
        <v>0.79516625089961102</v>
      </c>
      <c r="AE328" s="14"/>
      <c r="AF328" s="14">
        <v>0.81049817235713795</v>
      </c>
      <c r="AG328" s="14">
        <v>0.71592238096892802</v>
      </c>
      <c r="AH328" s="14">
        <v>0.68964529407682995</v>
      </c>
      <c r="AI328" s="14">
        <v>0.67433366237719905</v>
      </c>
      <c r="AJ328" s="14">
        <v>0.59041314648410104</v>
      </c>
      <c r="AK328" s="14"/>
      <c r="AL328" s="14">
        <v>0.78480495518598103</v>
      </c>
      <c r="AM328" s="14">
        <v>0.74079409537923402</v>
      </c>
      <c r="AN328" s="14">
        <v>0.68234892915359402</v>
      </c>
      <c r="AO328" s="14">
        <v>0.82085960660769297</v>
      </c>
      <c r="AP328" s="14">
        <v>0.57779786665124799</v>
      </c>
      <c r="AQ328" s="14"/>
      <c r="AR328" s="14">
        <v>0.74612758849227501</v>
      </c>
      <c r="AS328" s="14">
        <v>0.77769947807492001</v>
      </c>
      <c r="AT328" s="14">
        <v>0.71042971357790596</v>
      </c>
      <c r="AU328" s="14">
        <v>0.83827441632003497</v>
      </c>
      <c r="AV328" s="14">
        <v>0.57304623704226798</v>
      </c>
      <c r="AW328" s="14">
        <v>0.57928006320112502</v>
      </c>
      <c r="AX328" s="14"/>
      <c r="AY328" s="14">
        <v>0.74347851250157704</v>
      </c>
      <c r="AZ328" s="14">
        <v>0.66871789056342901</v>
      </c>
      <c r="BA328" s="14">
        <v>0.72094557985730201</v>
      </c>
      <c r="BB328" s="14">
        <v>0.74450579079141299</v>
      </c>
      <c r="BC328" s="14">
        <v>0.80399957852932402</v>
      </c>
      <c r="BD328" s="14"/>
      <c r="BE328" s="14">
        <v>0.59696145738083195</v>
      </c>
      <c r="BF328" s="14">
        <v>0.65528709529897899</v>
      </c>
      <c r="BG328" s="14">
        <v>0.61872081696214298</v>
      </c>
      <c r="BH328" s="14">
        <v>0.71107349505900697</v>
      </c>
      <c r="BI328" s="14">
        <v>0.72550578092852203</v>
      </c>
      <c r="BJ328" s="14">
        <v>0.66828002448079404</v>
      </c>
      <c r="BK328" s="14">
        <v>0.65373732625485304</v>
      </c>
      <c r="BL328" s="14">
        <v>0.68290932027155704</v>
      </c>
      <c r="BM328" s="14">
        <v>0.71739867793871703</v>
      </c>
      <c r="BN328" s="14">
        <v>0.739753045150504</v>
      </c>
      <c r="BO328" s="14">
        <v>0.77995036393988104</v>
      </c>
      <c r="BP328" s="14">
        <v>0.80730807993391196</v>
      </c>
      <c r="BQ328" s="14">
        <v>0.80954874180901504</v>
      </c>
      <c r="BR328" s="14">
        <v>0.87093730888510701</v>
      </c>
      <c r="BS328" s="14">
        <v>0.75769038651545295</v>
      </c>
      <c r="BT328" s="14">
        <v>0.85681932793337401</v>
      </c>
      <c r="BU328" s="14"/>
      <c r="BV328" s="14">
        <v>0.75590391858488204</v>
      </c>
      <c r="BW328" s="14">
        <v>0.71835238138122204</v>
      </c>
      <c r="BX328" s="14"/>
      <c r="BY328" s="14">
        <v>0.80293543117060695</v>
      </c>
      <c r="BZ328" s="14"/>
      <c r="CA328" s="14">
        <v>0.69632800388298</v>
      </c>
      <c r="CB328" s="14">
        <v>0.70733140948229101</v>
      </c>
      <c r="CC328" s="14">
        <v>0.743717909026127</v>
      </c>
      <c r="CD328" s="14">
        <v>0.77019289548469005</v>
      </c>
      <c r="CE328" s="14">
        <v>0.86875566790791503</v>
      </c>
    </row>
    <row r="329" spans="2:83" x14ac:dyDescent="0.3">
      <c r="B329" t="s">
        <v>138</v>
      </c>
      <c r="C329" s="14">
        <v>6.5231784512359794E-2</v>
      </c>
      <c r="D329" s="14">
        <v>6.4827087808101702E-2</v>
      </c>
      <c r="E329" s="14">
        <v>6.5754853201834801E-2</v>
      </c>
      <c r="F329" s="14"/>
      <c r="G329" s="14">
        <v>8.7577057438148198E-2</v>
      </c>
      <c r="H329" s="14">
        <v>8.5390804064947007E-2</v>
      </c>
      <c r="I329" s="14">
        <v>3.4678925719449798E-2</v>
      </c>
      <c r="J329" s="14">
        <v>4.7530993678248701E-2</v>
      </c>
      <c r="K329" s="14">
        <v>8.4081434697856394E-2</v>
      </c>
      <c r="L329" s="14">
        <v>6.0470558581180098E-2</v>
      </c>
      <c r="M329" s="14"/>
      <c r="N329" s="14">
        <v>4.3211741087160797E-2</v>
      </c>
      <c r="O329" s="14">
        <v>7.5126094179506206E-2</v>
      </c>
      <c r="P329" s="14">
        <v>6.7405384207669103E-2</v>
      </c>
      <c r="Q329" s="14">
        <v>7.8207634322532305E-2</v>
      </c>
      <c r="R329" s="14"/>
      <c r="S329" s="14">
        <v>8.8963688955300699E-2</v>
      </c>
      <c r="T329" s="14">
        <v>6.7868748327876594E-2</v>
      </c>
      <c r="U329" s="14">
        <v>0.10910497488915701</v>
      </c>
      <c r="V329" s="14">
        <v>6.8670420475713104E-2</v>
      </c>
      <c r="W329" s="14">
        <v>3.8875503460803901E-2</v>
      </c>
      <c r="X329" s="14">
        <v>5.0419582469540598E-2</v>
      </c>
      <c r="Y329" s="14">
        <v>2.78993468476804E-2</v>
      </c>
      <c r="Z329" s="14">
        <v>5.4365415148978503E-2</v>
      </c>
      <c r="AA329" s="14">
        <v>7.7312925118835904E-2</v>
      </c>
      <c r="AB329" s="14">
        <v>7.8038856265197007E-2</v>
      </c>
      <c r="AC329" s="14">
        <v>2.84285973623877E-2</v>
      </c>
      <c r="AD329" s="14">
        <v>1.45471305036206E-2</v>
      </c>
      <c r="AE329" s="14"/>
      <c r="AF329" s="14">
        <v>3.5614927293760298E-2</v>
      </c>
      <c r="AG329" s="14">
        <v>8.6272390643085395E-2</v>
      </c>
      <c r="AH329" s="14">
        <v>0.116160870788063</v>
      </c>
      <c r="AI329" s="14">
        <v>9.4238682126186704E-2</v>
      </c>
      <c r="AJ329" s="14">
        <v>6.8720263120771299E-2</v>
      </c>
      <c r="AK329" s="14"/>
      <c r="AL329" s="14">
        <v>4.6813674031684301E-2</v>
      </c>
      <c r="AM329" s="14">
        <v>5.6530425978325603E-2</v>
      </c>
      <c r="AN329" s="14">
        <v>0.100247866912236</v>
      </c>
      <c r="AO329" s="14">
        <v>3.7609527428018999E-2</v>
      </c>
      <c r="AP329" s="14">
        <v>0.14291489058656001</v>
      </c>
      <c r="AQ329" s="14"/>
      <c r="AR329" s="14">
        <v>5.4819310276422499E-2</v>
      </c>
      <c r="AS329" s="14">
        <v>5.2295132444839902E-2</v>
      </c>
      <c r="AT329" s="14">
        <v>9.4823532423545201E-2</v>
      </c>
      <c r="AU329" s="14">
        <v>3.39428371377258E-2</v>
      </c>
      <c r="AV329" s="14">
        <v>0.14294871855593699</v>
      </c>
      <c r="AW329" s="14">
        <v>5.5983488325473202E-2</v>
      </c>
      <c r="AX329" s="14"/>
      <c r="AY329" s="14">
        <v>3.57408235952427E-2</v>
      </c>
      <c r="AZ329" s="14">
        <v>6.3294788303442998E-2</v>
      </c>
      <c r="BA329" s="14">
        <v>9.7227508633173296E-2</v>
      </c>
      <c r="BB329" s="14">
        <v>7.1869974404659295E-2</v>
      </c>
      <c r="BC329" s="14">
        <v>0</v>
      </c>
      <c r="BD329" s="14"/>
      <c r="BE329" s="14">
        <v>0.14312993371911001</v>
      </c>
      <c r="BF329" s="14">
        <v>7.6872455310288607E-2</v>
      </c>
      <c r="BG329" s="14">
        <v>8.2516946719456197E-2</v>
      </c>
      <c r="BH329" s="14">
        <v>5.6153930608385201E-2</v>
      </c>
      <c r="BI329" s="14">
        <v>6.0687995952555002E-2</v>
      </c>
      <c r="BJ329" s="14">
        <v>9.6249973645741005E-2</v>
      </c>
      <c r="BK329" s="14">
        <v>7.2005539860250795E-2</v>
      </c>
      <c r="BL329" s="14">
        <v>8.7457985560941795E-2</v>
      </c>
      <c r="BM329" s="14">
        <v>6.9086072393830494E-2</v>
      </c>
      <c r="BN329" s="14">
        <v>5.83677245176554E-2</v>
      </c>
      <c r="BO329" s="14">
        <v>4.5500099312366801E-2</v>
      </c>
      <c r="BP329" s="14">
        <v>4.6790162137214701E-2</v>
      </c>
      <c r="BQ329" s="14">
        <v>1.8522188066711801E-2</v>
      </c>
      <c r="BR329" s="14">
        <v>2.3715596436468499E-2</v>
      </c>
      <c r="BS329" s="14">
        <v>7.6114835325373303E-2</v>
      </c>
      <c r="BT329" s="14">
        <v>5.89281279235183E-2</v>
      </c>
      <c r="BU329" s="14"/>
      <c r="BV329" s="14">
        <v>5.5500719643960403E-2</v>
      </c>
      <c r="BW329" s="14">
        <v>5.8059787026648497E-2</v>
      </c>
      <c r="BX329" s="14"/>
      <c r="BY329" s="14">
        <v>4.3682406374823297E-2</v>
      </c>
      <c r="BZ329" s="14"/>
      <c r="CA329" s="14">
        <v>7.1436885041468903E-2</v>
      </c>
      <c r="CB329" s="14">
        <v>7.7569445946518004E-2</v>
      </c>
      <c r="CC329" s="14">
        <v>5.9306949419381E-2</v>
      </c>
      <c r="CD329" s="14">
        <v>5.5411440200437499E-2</v>
      </c>
      <c r="CE329" s="14">
        <v>6.0398108455248602E-2</v>
      </c>
    </row>
    <row r="330" spans="2:83" x14ac:dyDescent="0.3">
      <c r="B330" t="s">
        <v>139</v>
      </c>
      <c r="C330" s="14">
        <v>0.65388489594855304</v>
      </c>
      <c r="D330" s="14">
        <v>0.69261426934872405</v>
      </c>
      <c r="E330" s="14">
        <v>0.61735002910196901</v>
      </c>
      <c r="F330" s="14"/>
      <c r="G330" s="14">
        <v>0.57061608290755605</v>
      </c>
      <c r="H330" s="14">
        <v>0.62151443672045603</v>
      </c>
      <c r="I330" s="14">
        <v>0.71070104551190805</v>
      </c>
      <c r="J330" s="14">
        <v>0.69909274664500998</v>
      </c>
      <c r="K330" s="14">
        <v>0.615146819299485</v>
      </c>
      <c r="L330" s="14">
        <v>0.67865555791960797</v>
      </c>
      <c r="M330" s="14"/>
      <c r="N330" s="14">
        <v>0.73254756293475798</v>
      </c>
      <c r="O330" s="14">
        <v>0.63208307037080003</v>
      </c>
      <c r="P330" s="14">
        <v>0.65286324106089799</v>
      </c>
      <c r="Q330" s="14">
        <v>0.58888899625428104</v>
      </c>
      <c r="R330" s="14"/>
      <c r="S330" s="14">
        <v>0.63478541261497301</v>
      </c>
      <c r="T330" s="14">
        <v>0.63079523736086496</v>
      </c>
      <c r="U330" s="14">
        <v>0.57885717284867899</v>
      </c>
      <c r="V330" s="14">
        <v>0.64816208240615503</v>
      </c>
      <c r="W330" s="14">
        <v>0.65525621358964503</v>
      </c>
      <c r="X330" s="14">
        <v>0.66881171700892905</v>
      </c>
      <c r="Y330" s="14">
        <v>0.70144466346271395</v>
      </c>
      <c r="Z330" s="14">
        <v>0.77539701193575705</v>
      </c>
      <c r="AA330" s="14">
        <v>0.64082032885106799</v>
      </c>
      <c r="AB330" s="14">
        <v>0.626715788748754</v>
      </c>
      <c r="AC330" s="14">
        <v>0.69649945926850199</v>
      </c>
      <c r="AD330" s="14">
        <v>0.78061912039599002</v>
      </c>
      <c r="AE330" s="14"/>
      <c r="AF330" s="14">
        <v>0.77488324506337802</v>
      </c>
      <c r="AG330" s="14">
        <v>0.62964999032584201</v>
      </c>
      <c r="AH330" s="14">
        <v>0.57348442328876703</v>
      </c>
      <c r="AI330" s="14">
        <v>0.58009498025101203</v>
      </c>
      <c r="AJ330" s="14">
        <v>0.52169288336332897</v>
      </c>
      <c r="AK330" s="14"/>
      <c r="AL330" s="14">
        <v>0.73799128115429702</v>
      </c>
      <c r="AM330" s="14">
        <v>0.68426366940090899</v>
      </c>
      <c r="AN330" s="14">
        <v>0.58210106224135805</v>
      </c>
      <c r="AO330" s="14">
        <v>0.78325007917967304</v>
      </c>
      <c r="AP330" s="14">
        <v>0.43488297606468801</v>
      </c>
      <c r="AQ330" s="14"/>
      <c r="AR330" s="14">
        <v>0.69130827821585294</v>
      </c>
      <c r="AS330" s="14">
        <v>0.72540434563008005</v>
      </c>
      <c r="AT330" s="14">
        <v>0.61560618115436005</v>
      </c>
      <c r="AU330" s="14">
        <v>0.80433157918230902</v>
      </c>
      <c r="AV330" s="14">
        <v>0.43009751848633099</v>
      </c>
      <c r="AW330" s="14">
        <v>0.52329657487565195</v>
      </c>
      <c r="AX330" s="14"/>
      <c r="AY330" s="14">
        <v>0.70773768890633404</v>
      </c>
      <c r="AZ330" s="14">
        <v>0.60542310225998597</v>
      </c>
      <c r="BA330" s="14">
        <v>0.62371807122412903</v>
      </c>
      <c r="BB330" s="14">
        <v>0.67263581638675296</v>
      </c>
      <c r="BC330" s="14">
        <v>0.80399957852932402</v>
      </c>
      <c r="BD330" s="14"/>
      <c r="BE330" s="14">
        <v>0.45383152366172302</v>
      </c>
      <c r="BF330" s="14">
        <v>0.57841463998869003</v>
      </c>
      <c r="BG330" s="14">
        <v>0.53620387024268701</v>
      </c>
      <c r="BH330" s="14">
        <v>0.65491956445062205</v>
      </c>
      <c r="BI330" s="14">
        <v>0.664817784975967</v>
      </c>
      <c r="BJ330" s="14">
        <v>0.57203005083505298</v>
      </c>
      <c r="BK330" s="14">
        <v>0.58173178639460199</v>
      </c>
      <c r="BL330" s="14">
        <v>0.59545133471061495</v>
      </c>
      <c r="BM330" s="14">
        <v>0.64831260554488601</v>
      </c>
      <c r="BN330" s="14">
        <v>0.68138532063284896</v>
      </c>
      <c r="BO330" s="14">
        <v>0.73445026462751395</v>
      </c>
      <c r="BP330" s="14">
        <v>0.76051791779669697</v>
      </c>
      <c r="BQ330" s="14">
        <v>0.79102655374230302</v>
      </c>
      <c r="BR330" s="14">
        <v>0.84722171244863798</v>
      </c>
      <c r="BS330" s="14">
        <v>0.68157555119007895</v>
      </c>
      <c r="BT330" s="14">
        <v>0.79789120000985503</v>
      </c>
      <c r="BU330" s="14"/>
      <c r="BV330" s="14">
        <v>0.70040319894092196</v>
      </c>
      <c r="BW330" s="14">
        <v>0.66029259435457399</v>
      </c>
      <c r="BX330" s="14"/>
      <c r="BY330" s="14">
        <v>0.75925302479578405</v>
      </c>
      <c r="BZ330" s="14"/>
      <c r="CA330" s="14">
        <v>0.62489111884151205</v>
      </c>
      <c r="CB330" s="14">
        <v>0.62976196353577296</v>
      </c>
      <c r="CC330" s="14">
        <v>0.68441095960674603</v>
      </c>
      <c r="CD330" s="14">
        <v>0.71478145528425296</v>
      </c>
      <c r="CE330" s="14">
        <v>0.80835755945266696</v>
      </c>
    </row>
    <row r="331" spans="2:83" x14ac:dyDescent="0.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row>
    <row r="332" spans="2:83" x14ac:dyDescent="0.3">
      <c r="B332" s="6" t="s">
        <v>226</v>
      </c>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row>
    <row r="333" spans="2:83" x14ac:dyDescent="0.3">
      <c r="B333" s="24" t="s">
        <v>114</v>
      </c>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row>
    <row r="334" spans="2:83" x14ac:dyDescent="0.3">
      <c r="B334" t="s">
        <v>132</v>
      </c>
      <c r="C334" s="14">
        <v>0.239198324650431</v>
      </c>
      <c r="D334" s="14">
        <v>0.29074805841888401</v>
      </c>
      <c r="E334" s="14">
        <v>0.18933200357582</v>
      </c>
      <c r="F334" s="14"/>
      <c r="G334" s="14">
        <v>0.21268079209659299</v>
      </c>
      <c r="H334" s="14">
        <v>0.293088095200571</v>
      </c>
      <c r="I334" s="14">
        <v>0.22085131888951301</v>
      </c>
      <c r="J334" s="14">
        <v>0.26616485334506201</v>
      </c>
      <c r="K334" s="14">
        <v>0.23382900981312901</v>
      </c>
      <c r="L334" s="14">
        <v>0.20938768497412699</v>
      </c>
      <c r="M334" s="14"/>
      <c r="N334" s="14">
        <v>0.276584282878515</v>
      </c>
      <c r="O334" s="14">
        <v>0.23285565787991999</v>
      </c>
      <c r="P334" s="14">
        <v>0.215116267119011</v>
      </c>
      <c r="Q334" s="14">
        <v>0.222234035273598</v>
      </c>
      <c r="R334" s="14"/>
      <c r="S334" s="14">
        <v>0.26435879926369299</v>
      </c>
      <c r="T334" s="14">
        <v>0.231537480046275</v>
      </c>
      <c r="U334" s="14">
        <v>0.19674984637041901</v>
      </c>
      <c r="V334" s="14">
        <v>0.20460382836677399</v>
      </c>
      <c r="W334" s="14">
        <v>0.21761628074054601</v>
      </c>
      <c r="X334" s="14">
        <v>0.26073972535827999</v>
      </c>
      <c r="Y334" s="14">
        <v>0.226538889413885</v>
      </c>
      <c r="Z334" s="14">
        <v>0.32704610431026798</v>
      </c>
      <c r="AA334" s="14">
        <v>0.232498688396928</v>
      </c>
      <c r="AB334" s="14">
        <v>0.24471507030165099</v>
      </c>
      <c r="AC334" s="14">
        <v>0.27285053222149103</v>
      </c>
      <c r="AD334" s="14">
        <v>0.22537262303577199</v>
      </c>
      <c r="AE334" s="14"/>
      <c r="AF334" s="14">
        <v>0.30334370967820001</v>
      </c>
      <c r="AG334" s="14">
        <v>0.234816904875573</v>
      </c>
      <c r="AH334" s="14">
        <v>0.228217991260909</v>
      </c>
      <c r="AI334" s="14">
        <v>0.25305165607917002</v>
      </c>
      <c r="AJ334" s="14">
        <v>0.15483593252407801</v>
      </c>
      <c r="AK334" s="14"/>
      <c r="AL334" s="14">
        <v>0.28832418439803897</v>
      </c>
      <c r="AM334" s="14">
        <v>0.23388270145863299</v>
      </c>
      <c r="AN334" s="14">
        <v>0.197910608309356</v>
      </c>
      <c r="AO334" s="14">
        <v>0.36791584069759597</v>
      </c>
      <c r="AP334" s="14">
        <v>0.129269102498697</v>
      </c>
      <c r="AQ334" s="14"/>
      <c r="AR334" s="14">
        <v>0.24354099926254499</v>
      </c>
      <c r="AS334" s="14">
        <v>0.27296989155479401</v>
      </c>
      <c r="AT334" s="14">
        <v>0.24380305714886599</v>
      </c>
      <c r="AU334" s="14">
        <v>0.35407532578168299</v>
      </c>
      <c r="AV334" s="14">
        <v>0.13991589231503601</v>
      </c>
      <c r="AW334" s="14">
        <v>0.124549894307159</v>
      </c>
      <c r="AX334" s="14"/>
      <c r="AY334" s="14">
        <v>0.242259185444686</v>
      </c>
      <c r="AZ334" s="14">
        <v>0.20151666728158801</v>
      </c>
      <c r="BA334" s="14">
        <v>0.25321186159534398</v>
      </c>
      <c r="BB334" s="14">
        <v>0.26946550818498399</v>
      </c>
      <c r="BC334" s="14">
        <v>0.45788703026829702</v>
      </c>
      <c r="BD334" s="14"/>
      <c r="BE334" s="14">
        <v>0.22120748152084299</v>
      </c>
      <c r="BF334" s="14">
        <v>0.198082309400123</v>
      </c>
      <c r="BG334" s="14">
        <v>0.19352550873416399</v>
      </c>
      <c r="BH334" s="14">
        <v>0.25179757574649397</v>
      </c>
      <c r="BI334" s="14">
        <v>0.21528389751270099</v>
      </c>
      <c r="BJ334" s="14">
        <v>0.222666072895435</v>
      </c>
      <c r="BK334" s="14">
        <v>0.18970354445176399</v>
      </c>
      <c r="BL334" s="14">
        <v>0.23080572764110899</v>
      </c>
      <c r="BM334" s="14">
        <v>0.25567899656715498</v>
      </c>
      <c r="BN334" s="14">
        <v>0.25084324302441002</v>
      </c>
      <c r="BO334" s="14">
        <v>0.238655886255036</v>
      </c>
      <c r="BP334" s="14">
        <v>0.222797457931318</v>
      </c>
      <c r="BQ334" s="14">
        <v>0.27145236466329897</v>
      </c>
      <c r="BR334" s="14">
        <v>0.42870403184831601</v>
      </c>
      <c r="BS334" s="14">
        <v>0.400866458666782</v>
      </c>
      <c r="BT334" s="14">
        <v>0.32406973057870397</v>
      </c>
      <c r="BU334" s="14"/>
      <c r="BV334" s="14">
        <v>0.23841790219367001</v>
      </c>
      <c r="BW334" s="14">
        <v>0.22714683986488199</v>
      </c>
      <c r="BX334" s="14"/>
      <c r="BY334" s="14">
        <v>0.31927382343730298</v>
      </c>
      <c r="BZ334" s="14"/>
      <c r="CA334" s="14">
        <v>0.21063358342574701</v>
      </c>
      <c r="CB334" s="14">
        <v>0.20226080415498701</v>
      </c>
      <c r="CC334" s="14">
        <v>0.261930351443462</v>
      </c>
      <c r="CD334" s="14">
        <v>0.25799667712779101</v>
      </c>
      <c r="CE334" s="14">
        <v>0.588928951481549</v>
      </c>
    </row>
    <row r="335" spans="2:83" x14ac:dyDescent="0.3">
      <c r="B335" t="s">
        <v>133</v>
      </c>
      <c r="C335" s="14">
        <v>0.49775598840470803</v>
      </c>
      <c r="D335" s="14">
        <v>0.49770474716450303</v>
      </c>
      <c r="E335" s="14">
        <v>0.49785030896292198</v>
      </c>
      <c r="F335" s="14"/>
      <c r="G335" s="14">
        <v>0.45418545377678599</v>
      </c>
      <c r="H335" s="14">
        <v>0.45745434149994402</v>
      </c>
      <c r="I335" s="14">
        <v>0.54129927485743801</v>
      </c>
      <c r="J335" s="14">
        <v>0.46991587092332299</v>
      </c>
      <c r="K335" s="14">
        <v>0.47913298266451099</v>
      </c>
      <c r="L335" s="14">
        <v>0.55930450222363004</v>
      </c>
      <c r="M335" s="14"/>
      <c r="N335" s="14">
        <v>0.51505587364884298</v>
      </c>
      <c r="O335" s="14">
        <v>0.50264064123358698</v>
      </c>
      <c r="P335" s="14">
        <v>0.51186902663860401</v>
      </c>
      <c r="Q335" s="14">
        <v>0.46430160733211001</v>
      </c>
      <c r="R335" s="14"/>
      <c r="S335" s="14">
        <v>0.50456036737693899</v>
      </c>
      <c r="T335" s="14">
        <v>0.48069778863465201</v>
      </c>
      <c r="U335" s="14">
        <v>0.54843505871736098</v>
      </c>
      <c r="V335" s="14">
        <v>0.51895603571111304</v>
      </c>
      <c r="W335" s="14">
        <v>0.507764567510959</v>
      </c>
      <c r="X335" s="14">
        <v>0.44784757842157902</v>
      </c>
      <c r="Y335" s="14">
        <v>0.505978088168063</v>
      </c>
      <c r="Z335" s="14">
        <v>0.54755153159938996</v>
      </c>
      <c r="AA335" s="14">
        <v>0.51207679919607496</v>
      </c>
      <c r="AB335" s="14">
        <v>0.45633190658535899</v>
      </c>
      <c r="AC335" s="14">
        <v>0.44952436682425601</v>
      </c>
      <c r="AD335" s="14">
        <v>0.53198321011732497</v>
      </c>
      <c r="AE335" s="14"/>
      <c r="AF335" s="14">
        <v>0.53562020549475997</v>
      </c>
      <c r="AG335" s="14">
        <v>0.50891178827327699</v>
      </c>
      <c r="AH335" s="14">
        <v>0.48584587462483197</v>
      </c>
      <c r="AI335" s="14">
        <v>0.48613986447830299</v>
      </c>
      <c r="AJ335" s="14">
        <v>0.45404092583811401</v>
      </c>
      <c r="AK335" s="14"/>
      <c r="AL335" s="14">
        <v>0.54467503845256704</v>
      </c>
      <c r="AM335" s="14">
        <v>0.54544217147533502</v>
      </c>
      <c r="AN335" s="14">
        <v>0.51542592961054301</v>
      </c>
      <c r="AO335" s="14">
        <v>0.40974871900071203</v>
      </c>
      <c r="AP335" s="14">
        <v>0.44296565480234001</v>
      </c>
      <c r="AQ335" s="14"/>
      <c r="AR335" s="14">
        <v>0.54542423521920103</v>
      </c>
      <c r="AS335" s="14">
        <v>0.55149185593596195</v>
      </c>
      <c r="AT335" s="14">
        <v>0.48714059922438002</v>
      </c>
      <c r="AU335" s="14">
        <v>0.45174116787867102</v>
      </c>
      <c r="AV335" s="14">
        <v>0.44420423856062702</v>
      </c>
      <c r="AW335" s="14">
        <v>0.51076589956294705</v>
      </c>
      <c r="AX335" s="14"/>
      <c r="AY335" s="14">
        <v>0.49939744201878999</v>
      </c>
      <c r="AZ335" s="14">
        <v>0.50679343484984196</v>
      </c>
      <c r="BA335" s="14">
        <v>0.50838307665391902</v>
      </c>
      <c r="BB335" s="14">
        <v>0.49675646405514401</v>
      </c>
      <c r="BC335" s="14">
        <v>0.42973925186563899</v>
      </c>
      <c r="BD335" s="14"/>
      <c r="BE335" s="14">
        <v>0.21730134037266499</v>
      </c>
      <c r="BF335" s="14">
        <v>0.451912543286138</v>
      </c>
      <c r="BG335" s="14">
        <v>0.47468480422108</v>
      </c>
      <c r="BH335" s="14">
        <v>0.45835073313395802</v>
      </c>
      <c r="BI335" s="14">
        <v>0.56169105200715896</v>
      </c>
      <c r="BJ335" s="14">
        <v>0.45914926102750397</v>
      </c>
      <c r="BK335" s="14">
        <v>0.46544834493228798</v>
      </c>
      <c r="BL335" s="14">
        <v>0.49899222790565601</v>
      </c>
      <c r="BM335" s="14">
        <v>0.475634182239001</v>
      </c>
      <c r="BN335" s="14">
        <v>0.494892561438733</v>
      </c>
      <c r="BO335" s="14">
        <v>0.50838405741362602</v>
      </c>
      <c r="BP335" s="14">
        <v>0.62996005683054501</v>
      </c>
      <c r="BQ335" s="14">
        <v>0.58487823449456</v>
      </c>
      <c r="BR335" s="14">
        <v>0.41435689010529902</v>
      </c>
      <c r="BS335" s="14">
        <v>0.37742956536225197</v>
      </c>
      <c r="BT335" s="14">
        <v>0.60089027793400895</v>
      </c>
      <c r="BU335" s="14"/>
      <c r="BV335" s="14">
        <v>0.55533302393922002</v>
      </c>
      <c r="BW335" s="14">
        <v>0.53075188164401099</v>
      </c>
      <c r="BX335" s="14"/>
      <c r="BY335" s="14">
        <v>0.51077695946639901</v>
      </c>
      <c r="BZ335" s="14"/>
      <c r="CA335" s="14">
        <v>0.50067312256120899</v>
      </c>
      <c r="CB335" s="14">
        <v>0.53269742504262096</v>
      </c>
      <c r="CC335" s="14">
        <v>0.49570734739633199</v>
      </c>
      <c r="CD335" s="14">
        <v>0.55274374791087499</v>
      </c>
      <c r="CE335" s="14">
        <v>0.32463703697549201</v>
      </c>
    </row>
    <row r="336" spans="2:83" x14ac:dyDescent="0.3">
      <c r="B336" t="s">
        <v>134</v>
      </c>
      <c r="C336" s="14">
        <v>0.16486430785064399</v>
      </c>
      <c r="D336" s="14">
        <v>0.13733528099263001</v>
      </c>
      <c r="E336" s="14">
        <v>0.192068076983505</v>
      </c>
      <c r="F336" s="14"/>
      <c r="G336" s="14">
        <v>0.17464412302466401</v>
      </c>
      <c r="H336" s="14">
        <v>0.14512017533281399</v>
      </c>
      <c r="I336" s="14">
        <v>0.152865048300308</v>
      </c>
      <c r="J336" s="14">
        <v>0.17711354735804799</v>
      </c>
      <c r="K336" s="14">
        <v>0.18294237019975801</v>
      </c>
      <c r="L336" s="14">
        <v>0.162081626556806</v>
      </c>
      <c r="M336" s="14"/>
      <c r="N336" s="14">
        <v>0.146021481664553</v>
      </c>
      <c r="O336" s="14">
        <v>0.161929045442117</v>
      </c>
      <c r="P336" s="14">
        <v>0.18526077754276901</v>
      </c>
      <c r="Q336" s="14">
        <v>0.17188244638026101</v>
      </c>
      <c r="R336" s="14"/>
      <c r="S336" s="14">
        <v>0.13522904866354801</v>
      </c>
      <c r="T336" s="14">
        <v>0.175440089936026</v>
      </c>
      <c r="U336" s="14">
        <v>0.141451623017434</v>
      </c>
      <c r="V336" s="14">
        <v>0.206705069227335</v>
      </c>
      <c r="W336" s="14">
        <v>0.16612378865826799</v>
      </c>
      <c r="X336" s="14">
        <v>0.16307594132123199</v>
      </c>
      <c r="Y336" s="14">
        <v>0.16124393384927499</v>
      </c>
      <c r="Z336" s="14">
        <v>6.02685862275135E-2</v>
      </c>
      <c r="AA336" s="14">
        <v>0.17440387154762499</v>
      </c>
      <c r="AB336" s="14">
        <v>0.20510455079429801</v>
      </c>
      <c r="AC336" s="14">
        <v>0.20260134849915501</v>
      </c>
      <c r="AD336" s="14">
        <v>0.12730677501353799</v>
      </c>
      <c r="AE336" s="14"/>
      <c r="AF336" s="14">
        <v>0.12969448838025499</v>
      </c>
      <c r="AG336" s="14">
        <v>0.164258217117949</v>
      </c>
      <c r="AH336" s="14">
        <v>0.154068842794059</v>
      </c>
      <c r="AI336" s="14">
        <v>0.206899722004938</v>
      </c>
      <c r="AJ336" s="14">
        <v>0.208516794910897</v>
      </c>
      <c r="AK336" s="14"/>
      <c r="AL336" s="14">
        <v>0.123186714370054</v>
      </c>
      <c r="AM336" s="14">
        <v>0.15190379483057601</v>
      </c>
      <c r="AN336" s="14">
        <v>0.17118379186416499</v>
      </c>
      <c r="AO336" s="14">
        <v>0.151889312572587</v>
      </c>
      <c r="AP336" s="14">
        <v>0.24600529803995499</v>
      </c>
      <c r="AQ336" s="14"/>
      <c r="AR336" s="14">
        <v>0.143759901663155</v>
      </c>
      <c r="AS336" s="14">
        <v>0.136158918136777</v>
      </c>
      <c r="AT336" s="14">
        <v>0.16881713820934499</v>
      </c>
      <c r="AU336" s="14">
        <v>0.13965104814443699</v>
      </c>
      <c r="AV336" s="14">
        <v>0.22810521705547501</v>
      </c>
      <c r="AW336" s="14">
        <v>0.180183301220041</v>
      </c>
      <c r="AX336" s="14"/>
      <c r="AY336" s="14">
        <v>0.16736094832279799</v>
      </c>
      <c r="AZ336" s="14">
        <v>0.177201460539988</v>
      </c>
      <c r="BA336" s="14">
        <v>0.14295825551942601</v>
      </c>
      <c r="BB336" s="14">
        <v>0.137268114733335</v>
      </c>
      <c r="BC336" s="14">
        <v>0.112373717866064</v>
      </c>
      <c r="BD336" s="14"/>
      <c r="BE336" s="14">
        <v>0.41787548811318398</v>
      </c>
      <c r="BF336" s="14">
        <v>0.15416363537511199</v>
      </c>
      <c r="BG336" s="14">
        <v>0.22234588178491499</v>
      </c>
      <c r="BH336" s="14">
        <v>0.16945257181829099</v>
      </c>
      <c r="BI336" s="14">
        <v>0.136817724793833</v>
      </c>
      <c r="BJ336" s="14">
        <v>0.17974599844873701</v>
      </c>
      <c r="BK336" s="14">
        <v>0.19939991635378501</v>
      </c>
      <c r="BL336" s="14">
        <v>0.17971215901754001</v>
      </c>
      <c r="BM336" s="14">
        <v>0.219969014945227</v>
      </c>
      <c r="BN336" s="14">
        <v>0.14501059087519699</v>
      </c>
      <c r="BO336" s="14">
        <v>0.18709640341827499</v>
      </c>
      <c r="BP336" s="14">
        <v>9.7310746454568497E-2</v>
      </c>
      <c r="BQ336" s="14">
        <v>7.6231729798738601E-2</v>
      </c>
      <c r="BR336" s="14">
        <v>0.10479655353983899</v>
      </c>
      <c r="BS336" s="14">
        <v>0.16183943959475</v>
      </c>
      <c r="BT336" s="14">
        <v>5.0482671710091499E-2</v>
      </c>
      <c r="BU336" s="14"/>
      <c r="BV336" s="14">
        <v>0.142434427931899</v>
      </c>
      <c r="BW336" s="14">
        <v>0.165968077436007</v>
      </c>
      <c r="BX336" s="14"/>
      <c r="BY336" s="14">
        <v>0.13299527620164101</v>
      </c>
      <c r="BZ336" s="14"/>
      <c r="CA336" s="14">
        <v>0.178545626377005</v>
      </c>
      <c r="CB336" s="14">
        <v>0.16595850624723199</v>
      </c>
      <c r="CC336" s="14">
        <v>0.15778984930044701</v>
      </c>
      <c r="CD336" s="14">
        <v>0.11930347310011501</v>
      </c>
      <c r="CE336" s="14">
        <v>8.6434011542959696E-2</v>
      </c>
    </row>
    <row r="337" spans="2:83" x14ac:dyDescent="0.3">
      <c r="B337" t="s">
        <v>135</v>
      </c>
      <c r="C337" s="14">
        <v>3.8489485188356397E-2</v>
      </c>
      <c r="D337" s="14">
        <v>3.7015300648673199E-2</v>
      </c>
      <c r="E337" s="14">
        <v>4.0004411003133601E-2</v>
      </c>
      <c r="F337" s="14"/>
      <c r="G337" s="14">
        <v>5.1586245511828402E-2</v>
      </c>
      <c r="H337" s="14">
        <v>3.2886707722316E-2</v>
      </c>
      <c r="I337" s="14">
        <v>3.5220408486612099E-2</v>
      </c>
      <c r="J337" s="14">
        <v>3.1150614980753399E-2</v>
      </c>
      <c r="K337" s="14">
        <v>4.3105711786985801E-2</v>
      </c>
      <c r="L337" s="14">
        <v>3.98967739602323E-2</v>
      </c>
      <c r="M337" s="14"/>
      <c r="N337" s="14">
        <v>2.2937311887774401E-2</v>
      </c>
      <c r="O337" s="14">
        <v>4.75767712932283E-2</v>
      </c>
      <c r="P337" s="14">
        <v>2.5327063578633301E-2</v>
      </c>
      <c r="Q337" s="14">
        <v>5.8224851531779399E-2</v>
      </c>
      <c r="R337" s="14"/>
      <c r="S337" s="14">
        <v>3.7133172799059699E-2</v>
      </c>
      <c r="T337" s="14">
        <v>4.8907133805686398E-2</v>
      </c>
      <c r="U337" s="14">
        <v>3.72057819503014E-2</v>
      </c>
      <c r="V337" s="14">
        <v>4.09742992270207E-2</v>
      </c>
      <c r="W337" s="14">
        <v>3.9885786789271502E-2</v>
      </c>
      <c r="X337" s="14">
        <v>3.8349494601275402E-2</v>
      </c>
      <c r="Y337" s="14">
        <v>3.8056668625594203E-2</v>
      </c>
      <c r="Z337" s="14">
        <v>4.37328447644224E-2</v>
      </c>
      <c r="AA337" s="14">
        <v>3.1914411761919101E-2</v>
      </c>
      <c r="AB337" s="14">
        <v>3.7127301172992698E-2</v>
      </c>
      <c r="AC337" s="14">
        <v>2.8266445772672798E-2</v>
      </c>
      <c r="AD337" s="14">
        <v>3.2124713518214901E-2</v>
      </c>
      <c r="AE337" s="14"/>
      <c r="AF337" s="14">
        <v>1.6038786716816002E-2</v>
      </c>
      <c r="AG337" s="14">
        <v>4.2787872393624998E-2</v>
      </c>
      <c r="AH337" s="14">
        <v>8.3885985248901396E-2</v>
      </c>
      <c r="AI337" s="14">
        <v>2.5207284391836299E-2</v>
      </c>
      <c r="AJ337" s="14">
        <v>5.3101924479997599E-2</v>
      </c>
      <c r="AK337" s="14"/>
      <c r="AL337" s="14">
        <v>2.0865292152703899E-2</v>
      </c>
      <c r="AM337" s="14">
        <v>2.7868507247334601E-2</v>
      </c>
      <c r="AN337" s="14">
        <v>6.9924998175544595E-2</v>
      </c>
      <c r="AO337" s="14">
        <v>3.44274268442811E-2</v>
      </c>
      <c r="AP337" s="14">
        <v>6.7418847703703405E-2</v>
      </c>
      <c r="AQ337" s="14"/>
      <c r="AR337" s="14">
        <v>3.04890937189E-2</v>
      </c>
      <c r="AS337" s="14">
        <v>2.05962793430821E-2</v>
      </c>
      <c r="AT337" s="14">
        <v>5.9916589618450602E-2</v>
      </c>
      <c r="AU337" s="14">
        <v>2.71668515295467E-2</v>
      </c>
      <c r="AV337" s="14">
        <v>8.3120176451755706E-2</v>
      </c>
      <c r="AW337" s="14">
        <v>2.6771356309103801E-2</v>
      </c>
      <c r="AX337" s="14"/>
      <c r="AY337" s="14">
        <v>4.0424451535299E-2</v>
      </c>
      <c r="AZ337" s="14">
        <v>5.3281762987510098E-2</v>
      </c>
      <c r="BA337" s="14">
        <v>2.7500688348443301E-2</v>
      </c>
      <c r="BB337" s="14">
        <v>3.2208251234792401E-2</v>
      </c>
      <c r="BC337" s="14">
        <v>0</v>
      </c>
      <c r="BD337" s="14"/>
      <c r="BE337" s="14">
        <v>0</v>
      </c>
      <c r="BF337" s="14">
        <v>6.6614221359105996E-2</v>
      </c>
      <c r="BG337" s="14">
        <v>4.5811334544778502E-2</v>
      </c>
      <c r="BH337" s="14">
        <v>5.6193947193341802E-2</v>
      </c>
      <c r="BI337" s="14">
        <v>4.01290860762782E-2</v>
      </c>
      <c r="BJ337" s="14">
        <v>5.4559967137033698E-2</v>
      </c>
      <c r="BK337" s="14">
        <v>4.1033930651000403E-2</v>
      </c>
      <c r="BL337" s="14">
        <v>5.2784210628349197E-2</v>
      </c>
      <c r="BM337" s="14">
        <v>1.0068284889175501E-2</v>
      </c>
      <c r="BN337" s="14">
        <v>4.7970716308194203E-2</v>
      </c>
      <c r="BO337" s="14">
        <v>4.2034171323241297E-2</v>
      </c>
      <c r="BP337" s="14">
        <v>0</v>
      </c>
      <c r="BQ337" s="14">
        <v>5.7398129985124398E-2</v>
      </c>
      <c r="BR337" s="14">
        <v>1.7199822558208001E-2</v>
      </c>
      <c r="BS337" s="14">
        <v>0</v>
      </c>
      <c r="BT337" s="14">
        <v>8.3050571145063205E-3</v>
      </c>
      <c r="BU337" s="14"/>
      <c r="BV337" s="14">
        <v>2.7233067699030999E-2</v>
      </c>
      <c r="BW337" s="14">
        <v>2.8812287489629201E-2</v>
      </c>
      <c r="BX337" s="14"/>
      <c r="BY337" s="14">
        <v>2.2041375329433399E-2</v>
      </c>
      <c r="BZ337" s="14"/>
      <c r="CA337" s="14">
        <v>4.6522392498636503E-2</v>
      </c>
      <c r="CB337" s="14">
        <v>4.0264370183023902E-2</v>
      </c>
      <c r="CC337" s="14">
        <v>3.5127674469617003E-2</v>
      </c>
      <c r="CD337" s="14">
        <v>1.90459341636901E-2</v>
      </c>
      <c r="CE337" s="14">
        <v>0</v>
      </c>
    </row>
    <row r="338" spans="2:83" x14ac:dyDescent="0.3">
      <c r="B338" t="s">
        <v>136</v>
      </c>
      <c r="C338" s="14">
        <v>1.90439360897573E-2</v>
      </c>
      <c r="D338" s="14">
        <v>1.8252605918856898E-2</v>
      </c>
      <c r="E338" s="14">
        <v>1.9853965436591701E-2</v>
      </c>
      <c r="F338" s="14"/>
      <c r="G338" s="14">
        <v>3.0179899206877699E-2</v>
      </c>
      <c r="H338" s="14">
        <v>2.30608448984202E-2</v>
      </c>
      <c r="I338" s="14">
        <v>1.7115787806385702E-2</v>
      </c>
      <c r="J338" s="14">
        <v>1.4083269271194E-2</v>
      </c>
      <c r="K338" s="14">
        <v>3.6629502281203999E-2</v>
      </c>
      <c r="L338" s="14">
        <v>2.1575693569549298E-3</v>
      </c>
      <c r="M338" s="14"/>
      <c r="N338" s="14">
        <v>1.6673966905478999E-2</v>
      </c>
      <c r="O338" s="14">
        <v>2.3658813357680001E-2</v>
      </c>
      <c r="P338" s="14">
        <v>1.8367220938999999E-2</v>
      </c>
      <c r="Q338" s="14">
        <v>1.7819579743127398E-2</v>
      </c>
      <c r="R338" s="14"/>
      <c r="S338" s="14">
        <v>2.3169383339135801E-2</v>
      </c>
      <c r="T338" s="14">
        <v>1.5485125867308901E-2</v>
      </c>
      <c r="U338" s="14">
        <v>3.8232505471203097E-2</v>
      </c>
      <c r="V338" s="14">
        <v>5.2545027157944596E-3</v>
      </c>
      <c r="W338" s="14">
        <v>2.03345105833155E-2</v>
      </c>
      <c r="X338" s="14">
        <v>2.6513603466160801E-2</v>
      </c>
      <c r="Y338" s="14">
        <v>5.92739928498668E-3</v>
      </c>
      <c r="Z338" s="14">
        <v>0</v>
      </c>
      <c r="AA338" s="14">
        <v>2.4400558151309901E-2</v>
      </c>
      <c r="AB338" s="14">
        <v>2.5626352570449099E-2</v>
      </c>
      <c r="AC338" s="14">
        <v>9.1844252186869604E-3</v>
      </c>
      <c r="AD338" s="14">
        <v>1.7577583014594299E-2</v>
      </c>
      <c r="AE338" s="14"/>
      <c r="AF338" s="14">
        <v>4.4358380507434599E-3</v>
      </c>
      <c r="AG338" s="14">
        <v>2.8290953407503799E-2</v>
      </c>
      <c r="AH338" s="14">
        <v>2.6822692830332898E-2</v>
      </c>
      <c r="AI338" s="14">
        <v>0</v>
      </c>
      <c r="AJ338" s="14">
        <v>2.34901621593528E-2</v>
      </c>
      <c r="AK338" s="14"/>
      <c r="AL338" s="14">
        <v>2.3140954364404202E-3</v>
      </c>
      <c r="AM338" s="14">
        <v>1.6855611119073501E-2</v>
      </c>
      <c r="AN338" s="14">
        <v>2.5930396350595401E-2</v>
      </c>
      <c r="AO338" s="14">
        <v>1.3892044170958601E-2</v>
      </c>
      <c r="AP338" s="14">
        <v>7.8032043486310598E-2</v>
      </c>
      <c r="AQ338" s="14"/>
      <c r="AR338" s="14">
        <v>2.15631983714345E-2</v>
      </c>
      <c r="AS338" s="14">
        <v>5.6217664161225204E-3</v>
      </c>
      <c r="AT338" s="14">
        <v>2.5139067082284201E-2</v>
      </c>
      <c r="AU338" s="14">
        <v>1.05298719646763E-2</v>
      </c>
      <c r="AV338" s="14">
        <v>5.9773870201415398E-2</v>
      </c>
      <c r="AW338" s="14">
        <v>1.47372410238023E-2</v>
      </c>
      <c r="AX338" s="14"/>
      <c r="AY338" s="14">
        <v>7.0539021600802302E-3</v>
      </c>
      <c r="AZ338" s="14">
        <v>9.0361964240509192E-3</v>
      </c>
      <c r="BA338" s="14">
        <v>3.47112813468788E-2</v>
      </c>
      <c r="BB338" s="14">
        <v>2.7330742805611999E-2</v>
      </c>
      <c r="BC338" s="14">
        <v>0</v>
      </c>
      <c r="BD338" s="14"/>
      <c r="BE338" s="14">
        <v>7.7982368142829994E-2</v>
      </c>
      <c r="BF338" s="14">
        <v>1.5915646212755399E-2</v>
      </c>
      <c r="BG338" s="14">
        <v>2.14219603898997E-2</v>
      </c>
      <c r="BH338" s="14">
        <v>2.3884111911722E-2</v>
      </c>
      <c r="BI338" s="14">
        <v>1.55910786609903E-2</v>
      </c>
      <c r="BJ338" s="14">
        <v>2.3525536226157599E-2</v>
      </c>
      <c r="BK338" s="14">
        <v>4.0606704255411699E-2</v>
      </c>
      <c r="BL338" s="14">
        <v>2.5248661499387402E-2</v>
      </c>
      <c r="BM338" s="14">
        <v>1.5343476909902501E-2</v>
      </c>
      <c r="BN338" s="14">
        <v>9.2049606490751095E-3</v>
      </c>
      <c r="BO338" s="14">
        <v>0</v>
      </c>
      <c r="BP338" s="14">
        <v>3.1167136726373602E-2</v>
      </c>
      <c r="BQ338" s="14">
        <v>0</v>
      </c>
      <c r="BR338" s="14">
        <v>0</v>
      </c>
      <c r="BS338" s="14">
        <v>1.9178192642769799E-2</v>
      </c>
      <c r="BT338" s="14">
        <v>8.1397254645420806E-3</v>
      </c>
      <c r="BU338" s="14"/>
      <c r="BV338" s="14">
        <v>1.9475717536582698E-2</v>
      </c>
      <c r="BW338" s="14">
        <v>1.29641242323098E-2</v>
      </c>
      <c r="BX338" s="14"/>
      <c r="BY338" s="14">
        <v>7.2489977886071198E-3</v>
      </c>
      <c r="BZ338" s="14"/>
      <c r="CA338" s="14">
        <v>2.09366283931504E-2</v>
      </c>
      <c r="CB338" s="14">
        <v>3.0657438716603699E-2</v>
      </c>
      <c r="CC338" s="14">
        <v>1.2623327039547201E-2</v>
      </c>
      <c r="CD338" s="14">
        <v>1.9893565304208799E-2</v>
      </c>
      <c r="CE338" s="14">
        <v>0</v>
      </c>
    </row>
    <row r="339" spans="2:83" x14ac:dyDescent="0.3">
      <c r="B339" t="s">
        <v>53</v>
      </c>
      <c r="C339" s="14">
        <v>4.0647957816103801E-2</v>
      </c>
      <c r="D339" s="14">
        <v>1.89440068564527E-2</v>
      </c>
      <c r="E339" s="14">
        <v>6.0891234038027098E-2</v>
      </c>
      <c r="F339" s="14"/>
      <c r="G339" s="14">
        <v>7.6723486383251799E-2</v>
      </c>
      <c r="H339" s="14">
        <v>4.8389835345934003E-2</v>
      </c>
      <c r="I339" s="14">
        <v>3.26481616597439E-2</v>
      </c>
      <c r="J339" s="14">
        <v>4.1571844121619697E-2</v>
      </c>
      <c r="K339" s="14">
        <v>2.4360423254412001E-2</v>
      </c>
      <c r="L339" s="14">
        <v>2.7171842928249701E-2</v>
      </c>
      <c r="M339" s="14"/>
      <c r="N339" s="14">
        <v>2.27270830148362E-2</v>
      </c>
      <c r="O339" s="14">
        <v>3.1339070793467802E-2</v>
      </c>
      <c r="P339" s="14">
        <v>4.4059644181983201E-2</v>
      </c>
      <c r="Q339" s="14">
        <v>6.5537479739124604E-2</v>
      </c>
      <c r="R339" s="14"/>
      <c r="S339" s="14">
        <v>3.5549228557624102E-2</v>
      </c>
      <c r="T339" s="14">
        <v>4.7932381710051902E-2</v>
      </c>
      <c r="U339" s="14">
        <v>3.7925184473281998E-2</v>
      </c>
      <c r="V339" s="14">
        <v>2.3506264751963001E-2</v>
      </c>
      <c r="W339" s="14">
        <v>4.8275065717640897E-2</v>
      </c>
      <c r="X339" s="14">
        <v>6.3473656831472602E-2</v>
      </c>
      <c r="Y339" s="14">
        <v>6.2255020658195603E-2</v>
      </c>
      <c r="Z339" s="14">
        <v>2.1400933098406599E-2</v>
      </c>
      <c r="AA339" s="14">
        <v>2.4705670946143E-2</v>
      </c>
      <c r="AB339" s="14">
        <v>3.10948185752505E-2</v>
      </c>
      <c r="AC339" s="14">
        <v>3.7572881463738897E-2</v>
      </c>
      <c r="AD339" s="14">
        <v>6.5635095300556001E-2</v>
      </c>
      <c r="AE339" s="14"/>
      <c r="AF339" s="14">
        <v>1.08669716792261E-2</v>
      </c>
      <c r="AG339" s="14">
        <v>2.09342639320712E-2</v>
      </c>
      <c r="AH339" s="14">
        <v>2.11586132409665E-2</v>
      </c>
      <c r="AI339" s="14">
        <v>2.8701473045752601E-2</v>
      </c>
      <c r="AJ339" s="14">
        <v>0.10601426008756</v>
      </c>
      <c r="AK339" s="14"/>
      <c r="AL339" s="14">
        <v>2.0634675190196301E-2</v>
      </c>
      <c r="AM339" s="14">
        <v>2.4047213869048401E-2</v>
      </c>
      <c r="AN339" s="14">
        <v>1.96242756897963E-2</v>
      </c>
      <c r="AO339" s="14">
        <v>2.2126656713865801E-2</v>
      </c>
      <c r="AP339" s="14">
        <v>3.6309053468993401E-2</v>
      </c>
      <c r="AQ339" s="14"/>
      <c r="AR339" s="14">
        <v>1.5222571764763699E-2</v>
      </c>
      <c r="AS339" s="14">
        <v>1.31612886132623E-2</v>
      </c>
      <c r="AT339" s="14">
        <v>1.5183548716674201E-2</v>
      </c>
      <c r="AU339" s="14">
        <v>1.6835734700986298E-2</v>
      </c>
      <c r="AV339" s="14">
        <v>4.4880605415691298E-2</v>
      </c>
      <c r="AW339" s="14">
        <v>0.142992307576947</v>
      </c>
      <c r="AX339" s="14"/>
      <c r="AY339" s="14">
        <v>4.3504070518346399E-2</v>
      </c>
      <c r="AZ339" s="14">
        <v>5.2170477917020799E-2</v>
      </c>
      <c r="BA339" s="14">
        <v>3.32348365359895E-2</v>
      </c>
      <c r="BB339" s="14">
        <v>3.69709189861318E-2</v>
      </c>
      <c r="BC339" s="14">
        <v>0</v>
      </c>
      <c r="BD339" s="14"/>
      <c r="BE339" s="14">
        <v>6.5633321850478196E-2</v>
      </c>
      <c r="BF339" s="14">
        <v>0.113311644366766</v>
      </c>
      <c r="BG339" s="14">
        <v>4.2210510325162799E-2</v>
      </c>
      <c r="BH339" s="14">
        <v>4.03210601961927E-2</v>
      </c>
      <c r="BI339" s="14">
        <v>3.0487160949038701E-2</v>
      </c>
      <c r="BJ339" s="14">
        <v>6.0353164265132903E-2</v>
      </c>
      <c r="BK339" s="14">
        <v>6.3807559355751206E-2</v>
      </c>
      <c r="BL339" s="14">
        <v>1.24570133079582E-2</v>
      </c>
      <c r="BM339" s="14">
        <v>2.3306044449539601E-2</v>
      </c>
      <c r="BN339" s="14">
        <v>5.2077927704391701E-2</v>
      </c>
      <c r="BO339" s="14">
        <v>2.38294815898209E-2</v>
      </c>
      <c r="BP339" s="14">
        <v>1.87646020571944E-2</v>
      </c>
      <c r="BQ339" s="14">
        <v>1.0039541058277901E-2</v>
      </c>
      <c r="BR339" s="14">
        <v>3.4942701948337797E-2</v>
      </c>
      <c r="BS339" s="14">
        <v>4.0686343733446699E-2</v>
      </c>
      <c r="BT339" s="14">
        <v>8.1125371981473505E-3</v>
      </c>
      <c r="BU339" s="14"/>
      <c r="BV339" s="14">
        <v>1.7105860699596499E-2</v>
      </c>
      <c r="BW339" s="14">
        <v>3.4356789333161303E-2</v>
      </c>
      <c r="BX339" s="14"/>
      <c r="BY339" s="14">
        <v>7.6635677766167002E-3</v>
      </c>
      <c r="BZ339" s="14"/>
      <c r="CA339" s="14">
        <v>4.2688646744251803E-2</v>
      </c>
      <c r="CB339" s="14">
        <v>2.81614556555323E-2</v>
      </c>
      <c r="CC339" s="14">
        <v>3.6821450350595503E-2</v>
      </c>
      <c r="CD339" s="14">
        <v>3.1016602393319902E-2</v>
      </c>
      <c r="CE339" s="14">
        <v>0</v>
      </c>
    </row>
    <row r="340" spans="2:83" x14ac:dyDescent="0.3">
      <c r="B340" t="s">
        <v>137</v>
      </c>
      <c r="C340" s="14">
        <v>0.73695431305513903</v>
      </c>
      <c r="D340" s="14">
        <v>0.78845280558338704</v>
      </c>
      <c r="E340" s="14">
        <v>0.68718231253874296</v>
      </c>
      <c r="F340" s="14"/>
      <c r="G340" s="14">
        <v>0.66686624587337895</v>
      </c>
      <c r="H340" s="14">
        <v>0.75054243670051501</v>
      </c>
      <c r="I340" s="14">
        <v>0.76215059374695004</v>
      </c>
      <c r="J340" s="14">
        <v>0.736080724268385</v>
      </c>
      <c r="K340" s="14">
        <v>0.71296199247764003</v>
      </c>
      <c r="L340" s="14">
        <v>0.768692187197757</v>
      </c>
      <c r="M340" s="14"/>
      <c r="N340" s="14">
        <v>0.79164015652735797</v>
      </c>
      <c r="O340" s="14">
        <v>0.735496299113507</v>
      </c>
      <c r="P340" s="14">
        <v>0.726985293757615</v>
      </c>
      <c r="Q340" s="14">
        <v>0.68653564260570799</v>
      </c>
      <c r="R340" s="14"/>
      <c r="S340" s="14">
        <v>0.76891916664063198</v>
      </c>
      <c r="T340" s="14">
        <v>0.71223526868092701</v>
      </c>
      <c r="U340" s="14">
        <v>0.74518490508778001</v>
      </c>
      <c r="V340" s="14">
        <v>0.72355986407788697</v>
      </c>
      <c r="W340" s="14">
        <v>0.72538084825150395</v>
      </c>
      <c r="X340" s="14">
        <v>0.70858730377985901</v>
      </c>
      <c r="Y340" s="14">
        <v>0.732516977581948</v>
      </c>
      <c r="Z340" s="14">
        <v>0.874597635909657</v>
      </c>
      <c r="AA340" s="14">
        <v>0.74457548759300296</v>
      </c>
      <c r="AB340" s="14">
        <v>0.70104697688701001</v>
      </c>
      <c r="AC340" s="14">
        <v>0.72237489904574703</v>
      </c>
      <c r="AD340" s="14">
        <v>0.75735583315309696</v>
      </c>
      <c r="AE340" s="14"/>
      <c r="AF340" s="14">
        <v>0.83896391517295998</v>
      </c>
      <c r="AG340" s="14">
        <v>0.74372869314885104</v>
      </c>
      <c r="AH340" s="14">
        <v>0.714063865885741</v>
      </c>
      <c r="AI340" s="14">
        <v>0.73919152055747295</v>
      </c>
      <c r="AJ340" s="14">
        <v>0.60887685836219196</v>
      </c>
      <c r="AK340" s="14"/>
      <c r="AL340" s="14">
        <v>0.83299922285060601</v>
      </c>
      <c r="AM340" s="14">
        <v>0.77932487293396802</v>
      </c>
      <c r="AN340" s="14">
        <v>0.71333653791989904</v>
      </c>
      <c r="AO340" s="14">
        <v>0.77766455969830695</v>
      </c>
      <c r="AP340" s="14">
        <v>0.57223475730103701</v>
      </c>
      <c r="AQ340" s="14"/>
      <c r="AR340" s="14">
        <v>0.78896523448174605</v>
      </c>
      <c r="AS340" s="14">
        <v>0.82446174749075596</v>
      </c>
      <c r="AT340" s="14">
        <v>0.73094365637324599</v>
      </c>
      <c r="AU340" s="14">
        <v>0.80581649366035402</v>
      </c>
      <c r="AV340" s="14">
        <v>0.58412013087566195</v>
      </c>
      <c r="AW340" s="14">
        <v>0.63531579387010695</v>
      </c>
      <c r="AX340" s="14"/>
      <c r="AY340" s="14">
        <v>0.74165662746347605</v>
      </c>
      <c r="AZ340" s="14">
        <v>0.70831010213142998</v>
      </c>
      <c r="BA340" s="14">
        <v>0.76159493824926205</v>
      </c>
      <c r="BB340" s="14">
        <v>0.766221972240129</v>
      </c>
      <c r="BC340" s="14">
        <v>0.88762628213393602</v>
      </c>
      <c r="BD340" s="14"/>
      <c r="BE340" s="14">
        <v>0.43850882189350798</v>
      </c>
      <c r="BF340" s="14">
        <v>0.64999485268626001</v>
      </c>
      <c r="BG340" s="14">
        <v>0.66821031295524402</v>
      </c>
      <c r="BH340" s="14">
        <v>0.71014830888045199</v>
      </c>
      <c r="BI340" s="14">
        <v>0.77697494951986001</v>
      </c>
      <c r="BJ340" s="14">
        <v>0.68181533392293903</v>
      </c>
      <c r="BK340" s="14">
        <v>0.655151889384052</v>
      </c>
      <c r="BL340" s="14">
        <v>0.72979795554676496</v>
      </c>
      <c r="BM340" s="14">
        <v>0.73131317880615598</v>
      </c>
      <c r="BN340" s="14">
        <v>0.74573580446314203</v>
      </c>
      <c r="BO340" s="14">
        <v>0.747039943668662</v>
      </c>
      <c r="BP340" s="14">
        <v>0.85275751476186301</v>
      </c>
      <c r="BQ340" s="14">
        <v>0.85633059915785903</v>
      </c>
      <c r="BR340" s="14">
        <v>0.84306092195361504</v>
      </c>
      <c r="BS340" s="14">
        <v>0.77829602402903397</v>
      </c>
      <c r="BT340" s="14">
        <v>0.92496000851271298</v>
      </c>
      <c r="BU340" s="14"/>
      <c r="BV340" s="14">
        <v>0.79375092613289</v>
      </c>
      <c r="BW340" s="14">
        <v>0.75789872150889304</v>
      </c>
      <c r="BX340" s="14"/>
      <c r="BY340" s="14">
        <v>0.83005078290370204</v>
      </c>
      <c r="BZ340" s="14"/>
      <c r="CA340" s="14">
        <v>0.711306705986956</v>
      </c>
      <c r="CB340" s="14">
        <v>0.734958229197608</v>
      </c>
      <c r="CC340" s="14">
        <v>0.75763769883979304</v>
      </c>
      <c r="CD340" s="14">
        <v>0.81074042503866595</v>
      </c>
      <c r="CE340" s="14">
        <v>0.91356598845703996</v>
      </c>
    </row>
    <row r="341" spans="2:83" x14ac:dyDescent="0.3">
      <c r="B341" t="s">
        <v>138</v>
      </c>
      <c r="C341" s="14">
        <v>5.7533421278113603E-2</v>
      </c>
      <c r="D341" s="14">
        <v>5.5267906567530098E-2</v>
      </c>
      <c r="E341" s="14">
        <v>5.9858376439725303E-2</v>
      </c>
      <c r="F341" s="14"/>
      <c r="G341" s="14">
        <v>8.1766144718705996E-2</v>
      </c>
      <c r="H341" s="14">
        <v>5.59475526207363E-2</v>
      </c>
      <c r="I341" s="14">
        <v>5.2336196292997801E-2</v>
      </c>
      <c r="J341" s="14">
        <v>4.5233884251947402E-2</v>
      </c>
      <c r="K341" s="14">
        <v>7.97352140681898E-2</v>
      </c>
      <c r="L341" s="14">
        <v>4.2054343317187298E-2</v>
      </c>
      <c r="M341" s="14"/>
      <c r="N341" s="14">
        <v>3.96112787932534E-2</v>
      </c>
      <c r="O341" s="14">
        <v>7.1235584650908304E-2</v>
      </c>
      <c r="P341" s="14">
        <v>4.3694284517633297E-2</v>
      </c>
      <c r="Q341" s="14">
        <v>7.6044431274906704E-2</v>
      </c>
      <c r="R341" s="14"/>
      <c r="S341" s="14">
        <v>6.0302556138195497E-2</v>
      </c>
      <c r="T341" s="14">
        <v>6.4392259672995306E-2</v>
      </c>
      <c r="U341" s="14">
        <v>7.5438287421504505E-2</v>
      </c>
      <c r="V341" s="14">
        <v>4.6228801942815201E-2</v>
      </c>
      <c r="W341" s="14">
        <v>6.0220297372587002E-2</v>
      </c>
      <c r="X341" s="14">
        <v>6.4863098067436106E-2</v>
      </c>
      <c r="Y341" s="14">
        <v>4.3984067910580897E-2</v>
      </c>
      <c r="Z341" s="14">
        <v>4.37328447644224E-2</v>
      </c>
      <c r="AA341" s="14">
        <v>5.6314969913228999E-2</v>
      </c>
      <c r="AB341" s="14">
        <v>6.2753653743441898E-2</v>
      </c>
      <c r="AC341" s="14">
        <v>3.74508709913597E-2</v>
      </c>
      <c r="AD341" s="14">
        <v>4.97022965328092E-2</v>
      </c>
      <c r="AE341" s="14"/>
      <c r="AF341" s="14">
        <v>2.0474624767559499E-2</v>
      </c>
      <c r="AG341" s="14">
        <v>7.10788258011288E-2</v>
      </c>
      <c r="AH341" s="14">
        <v>0.110708678079234</v>
      </c>
      <c r="AI341" s="14">
        <v>2.5207284391836299E-2</v>
      </c>
      <c r="AJ341" s="14">
        <v>7.6592086639350396E-2</v>
      </c>
      <c r="AK341" s="14"/>
      <c r="AL341" s="14">
        <v>2.3179387589144299E-2</v>
      </c>
      <c r="AM341" s="14">
        <v>4.4724118366408099E-2</v>
      </c>
      <c r="AN341" s="14">
        <v>9.5855394526140003E-2</v>
      </c>
      <c r="AO341" s="14">
        <v>4.8319471015239701E-2</v>
      </c>
      <c r="AP341" s="14">
        <v>0.145450891190014</v>
      </c>
      <c r="AQ341" s="14"/>
      <c r="AR341" s="14">
        <v>5.2052292090334497E-2</v>
      </c>
      <c r="AS341" s="14">
        <v>2.6218045759204701E-2</v>
      </c>
      <c r="AT341" s="14">
        <v>8.5055656700734797E-2</v>
      </c>
      <c r="AU341" s="14">
        <v>3.7696723494223101E-2</v>
      </c>
      <c r="AV341" s="14">
        <v>0.14289404665317099</v>
      </c>
      <c r="AW341" s="14">
        <v>4.15085973329061E-2</v>
      </c>
      <c r="AX341" s="14"/>
      <c r="AY341" s="14">
        <v>4.74783536953792E-2</v>
      </c>
      <c r="AZ341" s="14">
        <v>6.2317959411561E-2</v>
      </c>
      <c r="BA341" s="14">
        <v>6.2211969695322097E-2</v>
      </c>
      <c r="BB341" s="14">
        <v>5.95389940404044E-2</v>
      </c>
      <c r="BC341" s="14">
        <v>0</v>
      </c>
      <c r="BD341" s="14"/>
      <c r="BE341" s="14">
        <v>7.7982368142829994E-2</v>
      </c>
      <c r="BF341" s="14">
        <v>8.2529867571861398E-2</v>
      </c>
      <c r="BG341" s="14">
        <v>6.7233294934678195E-2</v>
      </c>
      <c r="BH341" s="14">
        <v>8.0078059105063701E-2</v>
      </c>
      <c r="BI341" s="14">
        <v>5.5720164737268499E-2</v>
      </c>
      <c r="BJ341" s="14">
        <v>7.8085503363191394E-2</v>
      </c>
      <c r="BK341" s="14">
        <v>8.1640634906412005E-2</v>
      </c>
      <c r="BL341" s="14">
        <v>7.8032872127736602E-2</v>
      </c>
      <c r="BM341" s="14">
        <v>2.5411761799078E-2</v>
      </c>
      <c r="BN341" s="14">
        <v>5.71756769572693E-2</v>
      </c>
      <c r="BO341" s="14">
        <v>4.2034171323241297E-2</v>
      </c>
      <c r="BP341" s="14">
        <v>3.1167136726373602E-2</v>
      </c>
      <c r="BQ341" s="14">
        <v>5.7398129985124398E-2</v>
      </c>
      <c r="BR341" s="14">
        <v>1.7199822558208001E-2</v>
      </c>
      <c r="BS341" s="14">
        <v>1.9178192642769799E-2</v>
      </c>
      <c r="BT341" s="14">
        <v>1.6444782579048401E-2</v>
      </c>
      <c r="BU341" s="14"/>
      <c r="BV341" s="14">
        <v>4.6708785235613698E-2</v>
      </c>
      <c r="BW341" s="14">
        <v>4.1776411721939001E-2</v>
      </c>
      <c r="BX341" s="14"/>
      <c r="BY341" s="14">
        <v>2.9290373118040499E-2</v>
      </c>
      <c r="BZ341" s="14"/>
      <c r="CA341" s="14">
        <v>6.7459020891786903E-2</v>
      </c>
      <c r="CB341" s="14">
        <v>7.0921808899627597E-2</v>
      </c>
      <c r="CC341" s="14">
        <v>4.7751001509164198E-2</v>
      </c>
      <c r="CD341" s="14">
        <v>3.8939499467898799E-2</v>
      </c>
      <c r="CE341" s="14">
        <v>0</v>
      </c>
    </row>
    <row r="342" spans="2:83" x14ac:dyDescent="0.3">
      <c r="B342" t="s">
        <v>139</v>
      </c>
      <c r="C342" s="14">
        <v>0.67942089177702503</v>
      </c>
      <c r="D342" s="14">
        <v>0.73318489901585704</v>
      </c>
      <c r="E342" s="14">
        <v>0.62732393609901704</v>
      </c>
      <c r="F342" s="14"/>
      <c r="G342" s="14">
        <v>0.58510010115467204</v>
      </c>
      <c r="H342" s="14">
        <v>0.69459488407977898</v>
      </c>
      <c r="I342" s="14">
        <v>0.70981439745395203</v>
      </c>
      <c r="J342" s="14">
        <v>0.69084684001643704</v>
      </c>
      <c r="K342" s="14">
        <v>0.63322677840944996</v>
      </c>
      <c r="L342" s="14">
        <v>0.72663784388056996</v>
      </c>
      <c r="M342" s="14"/>
      <c r="N342" s="14">
        <v>0.75202887773410398</v>
      </c>
      <c r="O342" s="14">
        <v>0.66426071446259904</v>
      </c>
      <c r="P342" s="14">
        <v>0.68329100923998198</v>
      </c>
      <c r="Q342" s="14">
        <v>0.61049121133080098</v>
      </c>
      <c r="R342" s="14"/>
      <c r="S342" s="14">
        <v>0.70861661050243696</v>
      </c>
      <c r="T342" s="14">
        <v>0.64784300900793101</v>
      </c>
      <c r="U342" s="14">
        <v>0.66974661766627497</v>
      </c>
      <c r="V342" s="14">
        <v>0.67733106213507099</v>
      </c>
      <c r="W342" s="14">
        <v>0.66516055087891701</v>
      </c>
      <c r="X342" s="14">
        <v>0.64372420571242295</v>
      </c>
      <c r="Y342" s="14">
        <v>0.68853290967136704</v>
      </c>
      <c r="Z342" s="14">
        <v>0.83086479114523504</v>
      </c>
      <c r="AA342" s="14">
        <v>0.68826051767977403</v>
      </c>
      <c r="AB342" s="14">
        <v>0.63829332314356801</v>
      </c>
      <c r="AC342" s="14">
        <v>0.68492402805438701</v>
      </c>
      <c r="AD342" s="14">
        <v>0.70765353662028796</v>
      </c>
      <c r="AE342" s="14"/>
      <c r="AF342" s="14">
        <v>0.81848929040539997</v>
      </c>
      <c r="AG342" s="14">
        <v>0.67264986734772203</v>
      </c>
      <c r="AH342" s="14">
        <v>0.60335518780650599</v>
      </c>
      <c r="AI342" s="14">
        <v>0.713984236165637</v>
      </c>
      <c r="AJ342" s="14">
        <v>0.53228477172284205</v>
      </c>
      <c r="AK342" s="14"/>
      <c r="AL342" s="14">
        <v>0.80981983526146195</v>
      </c>
      <c r="AM342" s="14">
        <v>0.73460075456756002</v>
      </c>
      <c r="AN342" s="14">
        <v>0.61748114339375904</v>
      </c>
      <c r="AO342" s="14">
        <v>0.72934508868306802</v>
      </c>
      <c r="AP342" s="14">
        <v>0.42678386611102298</v>
      </c>
      <c r="AQ342" s="14"/>
      <c r="AR342" s="14">
        <v>0.73691294239141203</v>
      </c>
      <c r="AS342" s="14">
        <v>0.79824370173155101</v>
      </c>
      <c r="AT342" s="14">
        <v>0.64588799967251098</v>
      </c>
      <c r="AU342" s="14">
        <v>0.76811977016613098</v>
      </c>
      <c r="AV342" s="14">
        <v>0.44122608422249099</v>
      </c>
      <c r="AW342" s="14">
        <v>0.59380719653720004</v>
      </c>
      <c r="AX342" s="14"/>
      <c r="AY342" s="14">
        <v>0.69417827376809704</v>
      </c>
      <c r="AZ342" s="14">
        <v>0.64599214271986904</v>
      </c>
      <c r="BA342" s="14">
        <v>0.69938296855394</v>
      </c>
      <c r="BB342" s="14">
        <v>0.70668297819972403</v>
      </c>
      <c r="BC342" s="14">
        <v>0.88762628213393602</v>
      </c>
      <c r="BD342" s="14"/>
      <c r="BE342" s="14">
        <v>0.36052645375067799</v>
      </c>
      <c r="BF342" s="14">
        <v>0.56746498511439902</v>
      </c>
      <c r="BG342" s="14">
        <v>0.60097701802056602</v>
      </c>
      <c r="BH342" s="14">
        <v>0.63007024977538795</v>
      </c>
      <c r="BI342" s="14">
        <v>0.72125478478259197</v>
      </c>
      <c r="BJ342" s="14">
        <v>0.60372983055974705</v>
      </c>
      <c r="BK342" s="14">
        <v>0.57351125447763995</v>
      </c>
      <c r="BL342" s="14">
        <v>0.65176508341902895</v>
      </c>
      <c r="BM342" s="14">
        <v>0.70590141700707798</v>
      </c>
      <c r="BN342" s="14">
        <v>0.68856012750587303</v>
      </c>
      <c r="BO342" s="14">
        <v>0.70500577234542094</v>
      </c>
      <c r="BP342" s="14">
        <v>0.82159037803548995</v>
      </c>
      <c r="BQ342" s="14">
        <v>0.79893246917273497</v>
      </c>
      <c r="BR342" s="14">
        <v>0.82586109939540697</v>
      </c>
      <c r="BS342" s="14">
        <v>0.75911783138626399</v>
      </c>
      <c r="BT342" s="14">
        <v>0.90851522593366396</v>
      </c>
      <c r="BU342" s="14"/>
      <c r="BV342" s="14">
        <v>0.74704214089727705</v>
      </c>
      <c r="BW342" s="14">
        <v>0.71612230978695401</v>
      </c>
      <c r="BX342" s="14"/>
      <c r="BY342" s="14">
        <v>0.80076040978566099</v>
      </c>
      <c r="BZ342" s="14"/>
      <c r="CA342" s="14">
        <v>0.64384768509516899</v>
      </c>
      <c r="CB342" s="14">
        <v>0.66403642029798104</v>
      </c>
      <c r="CC342" s="14">
        <v>0.70988669733062904</v>
      </c>
      <c r="CD342" s="14">
        <v>0.77180092557076696</v>
      </c>
      <c r="CE342" s="14">
        <v>0.91356598845703996</v>
      </c>
    </row>
    <row r="343" spans="2:83" x14ac:dyDescent="0.3">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row>
    <row r="344" spans="2:83" x14ac:dyDescent="0.3">
      <c r="B344" s="6" t="s">
        <v>227</v>
      </c>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row>
    <row r="345" spans="2:83" x14ac:dyDescent="0.3">
      <c r="B345" s="24" t="s">
        <v>114</v>
      </c>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row>
    <row r="346" spans="2:83" x14ac:dyDescent="0.3">
      <c r="B346" t="s">
        <v>132</v>
      </c>
      <c r="C346" s="14">
        <v>0.141985354914061</v>
      </c>
      <c r="D346" s="14">
        <v>0.17608726467288999</v>
      </c>
      <c r="E346" s="14">
        <v>0.108965212427134</v>
      </c>
      <c r="F346" s="14"/>
      <c r="G346" s="14">
        <v>0.142055670701565</v>
      </c>
      <c r="H346" s="14">
        <v>0.18154987285625199</v>
      </c>
      <c r="I346" s="14">
        <v>0.13901932493583999</v>
      </c>
      <c r="J346" s="14">
        <v>0.117082257682878</v>
      </c>
      <c r="K346" s="14">
        <v>0.118838052072472</v>
      </c>
      <c r="L346" s="14">
        <v>0.14792130581819901</v>
      </c>
      <c r="M346" s="14"/>
      <c r="N346" s="14">
        <v>0.16375417938350401</v>
      </c>
      <c r="O346" s="14">
        <v>0.11230660702956601</v>
      </c>
      <c r="P346" s="14">
        <v>0.168604633197973</v>
      </c>
      <c r="Q346" s="14">
        <v>0.12537356315853199</v>
      </c>
      <c r="R346" s="14"/>
      <c r="S346" s="14">
        <v>0.14449478212303701</v>
      </c>
      <c r="T346" s="14">
        <v>0.13366392156503401</v>
      </c>
      <c r="U346" s="14">
        <v>0.14860852368055699</v>
      </c>
      <c r="V346" s="14">
        <v>0.144169993313252</v>
      </c>
      <c r="W346" s="14">
        <v>0.13716655276358999</v>
      </c>
      <c r="X346" s="14">
        <v>0.127982109774571</v>
      </c>
      <c r="Y346" s="14">
        <v>0.17887100193271599</v>
      </c>
      <c r="Z346" s="14">
        <v>0.21519279479549799</v>
      </c>
      <c r="AA346" s="14">
        <v>0.123077441472476</v>
      </c>
      <c r="AB346" s="14">
        <v>0.13443369671072899</v>
      </c>
      <c r="AC346" s="14">
        <v>0.15000480388155099</v>
      </c>
      <c r="AD346" s="14">
        <v>7.8631183975855196E-2</v>
      </c>
      <c r="AE346" s="14"/>
      <c r="AF346" s="14">
        <v>0.18780691966739299</v>
      </c>
      <c r="AG346" s="14">
        <v>0.13161230397540999</v>
      </c>
      <c r="AH346" s="14">
        <v>0.123955830697651</v>
      </c>
      <c r="AI346" s="14">
        <v>0.14298832875192199</v>
      </c>
      <c r="AJ346" s="14">
        <v>0.106543854658916</v>
      </c>
      <c r="AK346" s="14"/>
      <c r="AL346" s="14">
        <v>0.19684489917364201</v>
      </c>
      <c r="AM346" s="14">
        <v>0.14073600143507101</v>
      </c>
      <c r="AN346" s="14">
        <v>0.107255475695632</v>
      </c>
      <c r="AO346" s="14">
        <v>0.19841085695527</v>
      </c>
      <c r="AP346" s="14">
        <v>6.3570055941299705E-2</v>
      </c>
      <c r="AQ346" s="14"/>
      <c r="AR346" s="14">
        <v>0.160556037691515</v>
      </c>
      <c r="AS346" s="14">
        <v>0.18009262572458501</v>
      </c>
      <c r="AT346" s="14">
        <v>0.11628322796314899</v>
      </c>
      <c r="AU346" s="14">
        <v>0.21635674949136999</v>
      </c>
      <c r="AV346" s="14">
        <v>4.86719807808925E-2</v>
      </c>
      <c r="AW346" s="14">
        <v>6.6265502238645704E-2</v>
      </c>
      <c r="AX346" s="14"/>
      <c r="AY346" s="14">
        <v>0.14961607488304501</v>
      </c>
      <c r="AZ346" s="14">
        <v>0.13385727038755099</v>
      </c>
      <c r="BA346" s="14">
        <v>0.14077092970973001</v>
      </c>
      <c r="BB346" s="14">
        <v>0.14589603474766299</v>
      </c>
      <c r="BC346" s="14">
        <v>0.27486301102981098</v>
      </c>
      <c r="BD346" s="14"/>
      <c r="BE346" s="14">
        <v>0.131622544875973</v>
      </c>
      <c r="BF346" s="14">
        <v>0.125922460008661</v>
      </c>
      <c r="BG346" s="14">
        <v>8.0224637296205104E-2</v>
      </c>
      <c r="BH346" s="14">
        <v>0.13523825150285801</v>
      </c>
      <c r="BI346" s="14">
        <v>0.18591882510583799</v>
      </c>
      <c r="BJ346" s="14">
        <v>9.3802497974956794E-2</v>
      </c>
      <c r="BK346" s="14">
        <v>8.0803440183840405E-2</v>
      </c>
      <c r="BL346" s="14">
        <v>0.123982543116337</v>
      </c>
      <c r="BM346" s="14">
        <v>0.17789622983440201</v>
      </c>
      <c r="BN346" s="14">
        <v>0.21511592969712201</v>
      </c>
      <c r="BO346" s="14">
        <v>0.15952518379603101</v>
      </c>
      <c r="BP346" s="14">
        <v>0.14097649495276199</v>
      </c>
      <c r="BQ346" s="14">
        <v>0.166350415962005</v>
      </c>
      <c r="BR346" s="14">
        <v>0.21484837601973</v>
      </c>
      <c r="BS346" s="14">
        <v>0.16704915646457</v>
      </c>
      <c r="BT346" s="14">
        <v>0.19956943615641001</v>
      </c>
      <c r="BU346" s="14"/>
      <c r="BV346" s="14">
        <v>0.158749830313303</v>
      </c>
      <c r="BW346" s="14">
        <v>0.113981142017305</v>
      </c>
      <c r="BX346" s="14"/>
      <c r="BY346" s="14">
        <v>0.189861092772317</v>
      </c>
      <c r="BZ346" s="14"/>
      <c r="CA346" s="14">
        <v>0.13133507745265299</v>
      </c>
      <c r="CB346" s="14">
        <v>9.6112680366537098E-2</v>
      </c>
      <c r="CC346" s="14">
        <v>0.151327771006905</v>
      </c>
      <c r="CD346" s="14">
        <v>0.19399595528420299</v>
      </c>
      <c r="CE346" s="14">
        <v>0.350041500825165</v>
      </c>
    </row>
    <row r="347" spans="2:83" x14ac:dyDescent="0.3">
      <c r="B347" t="s">
        <v>133</v>
      </c>
      <c r="C347" s="14">
        <v>0.414712868702384</v>
      </c>
      <c r="D347" s="14">
        <v>0.45823264183889301</v>
      </c>
      <c r="E347" s="14">
        <v>0.37303148739038</v>
      </c>
      <c r="F347" s="14"/>
      <c r="G347" s="14">
        <v>0.34649372108271298</v>
      </c>
      <c r="H347" s="14">
        <v>0.354741404619002</v>
      </c>
      <c r="I347" s="14">
        <v>0.403448945227391</v>
      </c>
      <c r="J347" s="14">
        <v>0.462583309582841</v>
      </c>
      <c r="K347" s="14">
        <v>0.447835721689118</v>
      </c>
      <c r="L347" s="14">
        <v>0.45663629976958098</v>
      </c>
      <c r="M347" s="14"/>
      <c r="N347" s="14">
        <v>0.452327871408717</v>
      </c>
      <c r="O347" s="14">
        <v>0.426127718438846</v>
      </c>
      <c r="P347" s="14">
        <v>0.38223386764672901</v>
      </c>
      <c r="Q347" s="14">
        <v>0.39381177652160998</v>
      </c>
      <c r="R347" s="14"/>
      <c r="S347" s="14">
        <v>0.39344464140881802</v>
      </c>
      <c r="T347" s="14">
        <v>0.42376058530703098</v>
      </c>
      <c r="U347" s="14">
        <v>0.42556525901276099</v>
      </c>
      <c r="V347" s="14">
        <v>0.39153928408982802</v>
      </c>
      <c r="W347" s="14">
        <v>0.42987632846930601</v>
      </c>
      <c r="X347" s="14">
        <v>0.40674621261716298</v>
      </c>
      <c r="Y347" s="14">
        <v>0.41392624267351302</v>
      </c>
      <c r="Z347" s="14">
        <v>0.43644692043098898</v>
      </c>
      <c r="AA347" s="14">
        <v>0.40965031938931801</v>
      </c>
      <c r="AB347" s="14">
        <v>0.43159646396303902</v>
      </c>
      <c r="AC347" s="14">
        <v>0.383216068780312</v>
      </c>
      <c r="AD347" s="14">
        <v>0.49698659017682101</v>
      </c>
      <c r="AE347" s="14"/>
      <c r="AF347" s="14">
        <v>0.46741144420745401</v>
      </c>
      <c r="AG347" s="14">
        <v>0.409329868875073</v>
      </c>
      <c r="AH347" s="14">
        <v>0.40460520720732002</v>
      </c>
      <c r="AI347" s="14">
        <v>0.37480761872433299</v>
      </c>
      <c r="AJ347" s="14">
        <v>0.34010811129660001</v>
      </c>
      <c r="AK347" s="14"/>
      <c r="AL347" s="14">
        <v>0.44879893325602499</v>
      </c>
      <c r="AM347" s="14">
        <v>0.43454741181781698</v>
      </c>
      <c r="AN347" s="14">
        <v>0.37812675633328002</v>
      </c>
      <c r="AO347" s="14">
        <v>0.44252323282991102</v>
      </c>
      <c r="AP347" s="14">
        <v>0.34393252590710899</v>
      </c>
      <c r="AQ347" s="14"/>
      <c r="AR347" s="14">
        <v>0.40686190512506498</v>
      </c>
      <c r="AS347" s="14">
        <v>0.46373858329189599</v>
      </c>
      <c r="AT347" s="14">
        <v>0.44294059978155398</v>
      </c>
      <c r="AU347" s="14">
        <v>0.438907249161473</v>
      </c>
      <c r="AV347" s="14">
        <v>0.34958331841325602</v>
      </c>
      <c r="AW347" s="14">
        <v>0.351946745200033</v>
      </c>
      <c r="AX347" s="14"/>
      <c r="AY347" s="14">
        <v>0.44599842473792001</v>
      </c>
      <c r="AZ347" s="14">
        <v>0.37783711275009502</v>
      </c>
      <c r="BA347" s="14">
        <v>0.433042059390295</v>
      </c>
      <c r="BB347" s="14">
        <v>0.42058253607447998</v>
      </c>
      <c r="BC347" s="14">
        <v>0.42069373456486903</v>
      </c>
      <c r="BD347" s="14"/>
      <c r="BE347" s="14">
        <v>0.15908908622131501</v>
      </c>
      <c r="BF347" s="14">
        <v>0.359395742295333</v>
      </c>
      <c r="BG347" s="14">
        <v>0.328818159316841</v>
      </c>
      <c r="BH347" s="14">
        <v>0.46092376120719403</v>
      </c>
      <c r="BI347" s="14">
        <v>0.37366642301964897</v>
      </c>
      <c r="BJ347" s="14">
        <v>0.45527599504782301</v>
      </c>
      <c r="BK347" s="14">
        <v>0.37588420135550299</v>
      </c>
      <c r="BL347" s="14">
        <v>0.40793938938886198</v>
      </c>
      <c r="BM347" s="14">
        <v>0.34059932576381602</v>
      </c>
      <c r="BN347" s="14">
        <v>0.43620444189843799</v>
      </c>
      <c r="BO347" s="14">
        <v>0.44160723169662403</v>
      </c>
      <c r="BP347" s="14">
        <v>0.49599318949739102</v>
      </c>
      <c r="BQ347" s="14">
        <v>0.45795208878994698</v>
      </c>
      <c r="BR347" s="14">
        <v>0.48685494723735101</v>
      </c>
      <c r="BS347" s="14">
        <v>0.49070304457001301</v>
      </c>
      <c r="BT347" s="14">
        <v>0.52585722179829497</v>
      </c>
      <c r="BU347" s="14"/>
      <c r="BV347" s="14">
        <v>0.43075140780181798</v>
      </c>
      <c r="BW347" s="14">
        <v>0.44018538886777497</v>
      </c>
      <c r="BX347" s="14"/>
      <c r="BY347" s="14">
        <v>0.44694973206664501</v>
      </c>
      <c r="BZ347" s="14"/>
      <c r="CA347" s="14">
        <v>0.39336552576151101</v>
      </c>
      <c r="CB347" s="14">
        <v>0.45850350839799198</v>
      </c>
      <c r="CC347" s="14">
        <v>0.42172067264693203</v>
      </c>
      <c r="CD347" s="14">
        <v>0.44623010094034599</v>
      </c>
      <c r="CE347" s="14">
        <v>0.37044381720891201</v>
      </c>
    </row>
    <row r="348" spans="2:83" x14ac:dyDescent="0.3">
      <c r="B348" t="s">
        <v>134</v>
      </c>
      <c r="C348" s="14">
        <v>0.26681511384228801</v>
      </c>
      <c r="D348" s="14">
        <v>0.24452579333520399</v>
      </c>
      <c r="E348" s="14">
        <v>0.28910251623886202</v>
      </c>
      <c r="F348" s="14"/>
      <c r="G348" s="14">
        <v>0.29575255995644001</v>
      </c>
      <c r="H348" s="14">
        <v>0.27574480742649199</v>
      </c>
      <c r="I348" s="14">
        <v>0.276586891755776</v>
      </c>
      <c r="J348" s="14">
        <v>0.25999264031195901</v>
      </c>
      <c r="K348" s="14">
        <v>0.25368990853887202</v>
      </c>
      <c r="L348" s="14">
        <v>0.246859716012927</v>
      </c>
      <c r="M348" s="14"/>
      <c r="N348" s="14">
        <v>0.243959183134623</v>
      </c>
      <c r="O348" s="14">
        <v>0.28093391961884201</v>
      </c>
      <c r="P348" s="14">
        <v>0.27344436907738001</v>
      </c>
      <c r="Q348" s="14">
        <v>0.26874029191012899</v>
      </c>
      <c r="R348" s="14"/>
      <c r="S348" s="14">
        <v>0.28331031672989598</v>
      </c>
      <c r="T348" s="14">
        <v>0.26517280751427902</v>
      </c>
      <c r="U348" s="14">
        <v>0.23898169890690099</v>
      </c>
      <c r="V348" s="14">
        <v>0.30427940294010802</v>
      </c>
      <c r="W348" s="14">
        <v>0.295799054585974</v>
      </c>
      <c r="X348" s="14">
        <v>0.25369944961264701</v>
      </c>
      <c r="Y348" s="14">
        <v>0.24932908484003499</v>
      </c>
      <c r="Z348" s="14">
        <v>0.210855498395179</v>
      </c>
      <c r="AA348" s="14">
        <v>0.28383051924778002</v>
      </c>
      <c r="AB348" s="14">
        <v>0.23944349979739399</v>
      </c>
      <c r="AC348" s="14">
        <v>0.29123103898977198</v>
      </c>
      <c r="AD348" s="14">
        <v>0.23097572426962801</v>
      </c>
      <c r="AE348" s="14"/>
      <c r="AF348" s="14">
        <v>0.238724097997807</v>
      </c>
      <c r="AG348" s="14">
        <v>0.28616300147464702</v>
      </c>
      <c r="AH348" s="14">
        <v>0.28448021590377898</v>
      </c>
      <c r="AI348" s="14">
        <v>0.30375594737902101</v>
      </c>
      <c r="AJ348" s="14">
        <v>0.29974189853835098</v>
      </c>
      <c r="AK348" s="14"/>
      <c r="AL348" s="14">
        <v>0.24550458300164299</v>
      </c>
      <c r="AM348" s="14">
        <v>0.28145127059144598</v>
      </c>
      <c r="AN348" s="14">
        <v>0.30413515154925103</v>
      </c>
      <c r="AO348" s="14">
        <v>0.223567997460968</v>
      </c>
      <c r="AP348" s="14">
        <v>0.29444142240684401</v>
      </c>
      <c r="AQ348" s="14"/>
      <c r="AR348" s="14">
        <v>0.29673263424375501</v>
      </c>
      <c r="AS348" s="14">
        <v>0.244198096283088</v>
      </c>
      <c r="AT348" s="14">
        <v>0.24826311908357701</v>
      </c>
      <c r="AU348" s="14">
        <v>0.21896356277923701</v>
      </c>
      <c r="AV348" s="14">
        <v>0.32158457616237102</v>
      </c>
      <c r="AW348" s="14">
        <v>0.314426981794583</v>
      </c>
      <c r="AX348" s="14"/>
      <c r="AY348" s="14">
        <v>0.26513452566771101</v>
      </c>
      <c r="AZ348" s="14">
        <v>0.25850465421771501</v>
      </c>
      <c r="BA348" s="14">
        <v>0.26147658700893001</v>
      </c>
      <c r="BB348" s="14">
        <v>0.24408737308602799</v>
      </c>
      <c r="BC348" s="14">
        <v>0.25362256172606201</v>
      </c>
      <c r="BD348" s="14"/>
      <c r="BE348" s="14">
        <v>0.35723210060007499</v>
      </c>
      <c r="BF348" s="14">
        <v>0.20243936759348599</v>
      </c>
      <c r="BG348" s="14">
        <v>0.35158439553989401</v>
      </c>
      <c r="BH348" s="14">
        <v>0.22953076989058099</v>
      </c>
      <c r="BI348" s="14">
        <v>0.270605814352265</v>
      </c>
      <c r="BJ348" s="14">
        <v>0.25172406868655001</v>
      </c>
      <c r="BK348" s="14">
        <v>0.357468609931898</v>
      </c>
      <c r="BL348" s="14">
        <v>0.249633371597379</v>
      </c>
      <c r="BM348" s="14">
        <v>0.27068313385758902</v>
      </c>
      <c r="BN348" s="14">
        <v>0.22100828622572999</v>
      </c>
      <c r="BO348" s="14">
        <v>0.29214256627496898</v>
      </c>
      <c r="BP348" s="14">
        <v>0.24904912047571701</v>
      </c>
      <c r="BQ348" s="14">
        <v>0.20686089997121401</v>
      </c>
      <c r="BR348" s="14">
        <v>0.24396382532299701</v>
      </c>
      <c r="BS348" s="14">
        <v>0.20230129809592201</v>
      </c>
      <c r="BT348" s="14">
        <v>0.18774727003073</v>
      </c>
      <c r="BU348" s="14"/>
      <c r="BV348" s="14">
        <v>0.29007595292413602</v>
      </c>
      <c r="BW348" s="14">
        <v>0.26864154730086798</v>
      </c>
      <c r="BX348" s="14"/>
      <c r="BY348" s="14">
        <v>0.26212109940906902</v>
      </c>
      <c r="BZ348" s="14"/>
      <c r="CA348" s="14">
        <v>0.27086193729894797</v>
      </c>
      <c r="CB348" s="14">
        <v>0.23625231075221201</v>
      </c>
      <c r="CC348" s="14">
        <v>0.28149673096144501</v>
      </c>
      <c r="CD348" s="14">
        <v>0.26894413205111001</v>
      </c>
      <c r="CE348" s="14">
        <v>0.231563469654856</v>
      </c>
    </row>
    <row r="349" spans="2:83" x14ac:dyDescent="0.3">
      <c r="B349" t="s">
        <v>135</v>
      </c>
      <c r="C349" s="14">
        <v>8.8261435254340007E-2</v>
      </c>
      <c r="D349" s="14">
        <v>6.7344881388763198E-2</v>
      </c>
      <c r="E349" s="14">
        <v>0.107926596590742</v>
      </c>
      <c r="F349" s="14"/>
      <c r="G349" s="14">
        <v>9.5740047639713596E-2</v>
      </c>
      <c r="H349" s="14">
        <v>9.3818654816749905E-2</v>
      </c>
      <c r="I349" s="14">
        <v>8.4546847748266193E-2</v>
      </c>
      <c r="J349" s="14">
        <v>8.9468115761833097E-2</v>
      </c>
      <c r="K349" s="14">
        <v>9.1286177905842994E-2</v>
      </c>
      <c r="L349" s="14">
        <v>7.8778061743971103E-2</v>
      </c>
      <c r="M349" s="14"/>
      <c r="N349" s="14">
        <v>7.9081066387101107E-2</v>
      </c>
      <c r="O349" s="14">
        <v>9.8063125093349995E-2</v>
      </c>
      <c r="P349" s="14">
        <v>9.3149065775215506E-2</v>
      </c>
      <c r="Q349" s="14">
        <v>8.3673617495401795E-2</v>
      </c>
      <c r="R349" s="14"/>
      <c r="S349" s="14">
        <v>9.6803774667912901E-2</v>
      </c>
      <c r="T349" s="14">
        <v>6.9991624282625606E-2</v>
      </c>
      <c r="U349" s="14">
        <v>9.5643420756959599E-2</v>
      </c>
      <c r="V349" s="14">
        <v>8.5145541757099694E-2</v>
      </c>
      <c r="W349" s="14">
        <v>6.1839010228043598E-2</v>
      </c>
      <c r="X349" s="14">
        <v>0.111084880433187</v>
      </c>
      <c r="Y349" s="14">
        <v>6.1774938826729402E-2</v>
      </c>
      <c r="Z349" s="14">
        <v>9.2923887720225598E-2</v>
      </c>
      <c r="AA349" s="14">
        <v>8.5428474313224395E-2</v>
      </c>
      <c r="AB349" s="14">
        <v>0.11036260538505401</v>
      </c>
      <c r="AC349" s="14">
        <v>9.0789476485054796E-2</v>
      </c>
      <c r="AD349" s="14">
        <v>0.114109004774764</v>
      </c>
      <c r="AE349" s="14"/>
      <c r="AF349" s="14">
        <v>5.7898155750023002E-2</v>
      </c>
      <c r="AG349" s="14">
        <v>0.103518001625985</v>
      </c>
      <c r="AH349" s="14">
        <v>8.78733072765535E-2</v>
      </c>
      <c r="AI349" s="14">
        <v>8.0715234364620705E-2</v>
      </c>
      <c r="AJ349" s="14">
        <v>0.100017605108839</v>
      </c>
      <c r="AK349" s="14"/>
      <c r="AL349" s="14">
        <v>5.8834059008219197E-2</v>
      </c>
      <c r="AM349" s="14">
        <v>7.7921366870634196E-2</v>
      </c>
      <c r="AN349" s="14">
        <v>0.120508507884029</v>
      </c>
      <c r="AO349" s="14">
        <v>6.1157394462198103E-2</v>
      </c>
      <c r="AP349" s="14">
        <v>0.117976402093313</v>
      </c>
      <c r="AQ349" s="14"/>
      <c r="AR349" s="14">
        <v>8.9204908289201995E-2</v>
      </c>
      <c r="AS349" s="14">
        <v>6.4135242093865494E-2</v>
      </c>
      <c r="AT349" s="14">
        <v>0.11387270035889401</v>
      </c>
      <c r="AU349" s="14">
        <v>6.7272160434386899E-2</v>
      </c>
      <c r="AV349" s="14">
        <v>0.12266252287754</v>
      </c>
      <c r="AW349" s="14">
        <v>7.8408352343180499E-2</v>
      </c>
      <c r="AX349" s="14"/>
      <c r="AY349" s="14">
        <v>6.01222172774959E-2</v>
      </c>
      <c r="AZ349" s="14">
        <v>0.12182243545645</v>
      </c>
      <c r="BA349" s="14">
        <v>7.3705355330077493E-2</v>
      </c>
      <c r="BB349" s="14">
        <v>0.10272624390752701</v>
      </c>
      <c r="BC349" s="14">
        <v>2.3629128994980399E-2</v>
      </c>
      <c r="BD349" s="14"/>
      <c r="BE349" s="14">
        <v>0.20844057830932899</v>
      </c>
      <c r="BF349" s="14">
        <v>0.135346445510898</v>
      </c>
      <c r="BG349" s="14">
        <v>0.113271235002614</v>
      </c>
      <c r="BH349" s="14">
        <v>7.7474005751606595E-2</v>
      </c>
      <c r="BI349" s="14">
        <v>0.12286835865963799</v>
      </c>
      <c r="BJ349" s="14">
        <v>0.102390315547303</v>
      </c>
      <c r="BK349" s="14">
        <v>8.2863498287694806E-2</v>
      </c>
      <c r="BL349" s="14">
        <v>0.13502470277985501</v>
      </c>
      <c r="BM349" s="14">
        <v>0.12416261379884901</v>
      </c>
      <c r="BN349" s="14">
        <v>2.9128547476620598E-2</v>
      </c>
      <c r="BO349" s="14">
        <v>3.0490715887123099E-2</v>
      </c>
      <c r="BP349" s="14">
        <v>4.8234277548130498E-2</v>
      </c>
      <c r="BQ349" s="14">
        <v>0.13985874713726601</v>
      </c>
      <c r="BR349" s="14">
        <v>3.6824529148624399E-2</v>
      </c>
      <c r="BS349" s="14">
        <v>6.0205102391502403E-2</v>
      </c>
      <c r="BT349" s="14">
        <v>3.9836825141882699E-2</v>
      </c>
      <c r="BU349" s="14"/>
      <c r="BV349" s="14">
        <v>7.0168302368266905E-2</v>
      </c>
      <c r="BW349" s="14">
        <v>8.9436528484518996E-2</v>
      </c>
      <c r="BX349" s="14"/>
      <c r="BY349" s="14">
        <v>4.38272937134455E-2</v>
      </c>
      <c r="BZ349" s="14"/>
      <c r="CA349" s="14">
        <v>0.102009265788907</v>
      </c>
      <c r="CB349" s="14">
        <v>0.11372082287856</v>
      </c>
      <c r="CC349" s="14">
        <v>8.21605041770294E-2</v>
      </c>
      <c r="CD349" s="14">
        <v>4.3332033119203903E-2</v>
      </c>
      <c r="CE349" s="14">
        <v>2.3501727693882299E-2</v>
      </c>
    </row>
    <row r="350" spans="2:83" x14ac:dyDescent="0.3">
      <c r="B350" t="s">
        <v>136</v>
      </c>
      <c r="C350" s="14">
        <v>3.1404559827667801E-2</v>
      </c>
      <c r="D350" s="14">
        <v>3.5009886873360797E-2</v>
      </c>
      <c r="E350" s="14">
        <v>2.79457438475024E-2</v>
      </c>
      <c r="F350" s="14"/>
      <c r="G350" s="14">
        <v>4.15280566497883E-2</v>
      </c>
      <c r="H350" s="14">
        <v>3.5237423688194901E-2</v>
      </c>
      <c r="I350" s="14">
        <v>2.2262121407794901E-2</v>
      </c>
      <c r="J350" s="14">
        <v>1.9802713547829601E-2</v>
      </c>
      <c r="K350" s="14">
        <v>5.25532655966841E-2</v>
      </c>
      <c r="L350" s="14">
        <v>2.4181254215052801E-2</v>
      </c>
      <c r="M350" s="14"/>
      <c r="N350" s="14">
        <v>2.1909226571490002E-2</v>
      </c>
      <c r="O350" s="14">
        <v>3.6263790738774199E-2</v>
      </c>
      <c r="P350" s="14">
        <v>3.0614310211460299E-2</v>
      </c>
      <c r="Q350" s="14">
        <v>3.7974525190925999E-2</v>
      </c>
      <c r="R350" s="14"/>
      <c r="S350" s="14">
        <v>3.8662477082448798E-2</v>
      </c>
      <c r="T350" s="14">
        <v>2.2530883273836899E-2</v>
      </c>
      <c r="U350" s="14">
        <v>4.0290219310293598E-2</v>
      </c>
      <c r="V350" s="14">
        <v>5.1526287616782802E-2</v>
      </c>
      <c r="W350" s="14">
        <v>2.0460690541792999E-2</v>
      </c>
      <c r="X350" s="14">
        <v>1.95168961724951E-2</v>
      </c>
      <c r="Y350" s="14">
        <v>2.1489573395146601E-2</v>
      </c>
      <c r="Z350" s="14">
        <v>0</v>
      </c>
      <c r="AA350" s="14">
        <v>4.1965382404402098E-2</v>
      </c>
      <c r="AB350" s="14">
        <v>4.7342222405694599E-2</v>
      </c>
      <c r="AC350" s="14">
        <v>2.8478631411814101E-2</v>
      </c>
      <c r="AD350" s="14">
        <v>0</v>
      </c>
      <c r="AE350" s="14"/>
      <c r="AF350" s="14">
        <v>1.30932871267981E-2</v>
      </c>
      <c r="AG350" s="14">
        <v>4.0447135684318E-2</v>
      </c>
      <c r="AH350" s="14">
        <v>5.4802385023872399E-2</v>
      </c>
      <c r="AI350" s="14">
        <v>6.9031397734350394E-2</v>
      </c>
      <c r="AJ350" s="14">
        <v>3.0391423370082798E-2</v>
      </c>
      <c r="AK350" s="14"/>
      <c r="AL350" s="14">
        <v>1.33113767607733E-2</v>
      </c>
      <c r="AM350" s="14">
        <v>2.4725445195828099E-2</v>
      </c>
      <c r="AN350" s="14">
        <v>4.8421487221873803E-2</v>
      </c>
      <c r="AO350" s="14">
        <v>3.02201062801228E-2</v>
      </c>
      <c r="AP350" s="14">
        <v>0.115037954466296</v>
      </c>
      <c r="AQ350" s="14"/>
      <c r="AR350" s="14">
        <v>2.6836126729270202E-2</v>
      </c>
      <c r="AS350" s="14">
        <v>1.3229316239742101E-2</v>
      </c>
      <c r="AT350" s="14">
        <v>4.7556911494400798E-2</v>
      </c>
      <c r="AU350" s="14">
        <v>1.7504904151763999E-2</v>
      </c>
      <c r="AV350" s="14">
        <v>8.9686120011857301E-2</v>
      </c>
      <c r="AW350" s="14">
        <v>3.1808798643382798E-2</v>
      </c>
      <c r="AX350" s="14"/>
      <c r="AY350" s="14">
        <v>2.9413771534442201E-2</v>
      </c>
      <c r="AZ350" s="14">
        <v>2.4381941179615198E-2</v>
      </c>
      <c r="BA350" s="14">
        <v>4.6124999994859597E-2</v>
      </c>
      <c r="BB350" s="14">
        <v>3.5042655322030998E-2</v>
      </c>
      <c r="BC350" s="14">
        <v>0</v>
      </c>
      <c r="BD350" s="14"/>
      <c r="BE350" s="14">
        <v>0</v>
      </c>
      <c r="BF350" s="14">
        <v>4.8023510654440098E-2</v>
      </c>
      <c r="BG350" s="14">
        <v>2.0023509299501401E-2</v>
      </c>
      <c r="BH350" s="14">
        <v>3.3186190913962701E-2</v>
      </c>
      <c r="BI350" s="14">
        <v>2.21619038199556E-2</v>
      </c>
      <c r="BJ350" s="14">
        <v>4.4560011269588001E-2</v>
      </c>
      <c r="BK350" s="14">
        <v>5.6621615600598897E-2</v>
      </c>
      <c r="BL350" s="14">
        <v>4.4738666574586798E-2</v>
      </c>
      <c r="BM350" s="14">
        <v>1.59868985816242E-2</v>
      </c>
      <c r="BN350" s="14">
        <v>4.4768532624639201E-2</v>
      </c>
      <c r="BO350" s="14">
        <v>2.8001394404690901E-2</v>
      </c>
      <c r="BP350" s="14">
        <v>3.6393293787042799E-2</v>
      </c>
      <c r="BQ350" s="14">
        <v>0</v>
      </c>
      <c r="BR350" s="14">
        <v>0</v>
      </c>
      <c r="BS350" s="14">
        <v>1.9178192642769799E-2</v>
      </c>
      <c r="BT350" s="14">
        <v>3.7400649854065701E-2</v>
      </c>
      <c r="BU350" s="14"/>
      <c r="BV350" s="14">
        <v>2.79954869143542E-2</v>
      </c>
      <c r="BW350" s="14">
        <v>1.9868648394837301E-2</v>
      </c>
      <c r="BX350" s="14"/>
      <c r="BY350" s="14">
        <v>1.13165238161726E-2</v>
      </c>
      <c r="BZ350" s="14"/>
      <c r="CA350" s="14">
        <v>4.0493650188528497E-2</v>
      </c>
      <c r="CB350" s="14">
        <v>4.4769905547312798E-2</v>
      </c>
      <c r="CC350" s="14">
        <v>2.04123328863581E-2</v>
      </c>
      <c r="CD350" s="14">
        <v>2.2641429424758101E-2</v>
      </c>
      <c r="CE350" s="14">
        <v>2.4449484617183999E-2</v>
      </c>
    </row>
    <row r="351" spans="2:83" x14ac:dyDescent="0.3">
      <c r="B351" t="s">
        <v>53</v>
      </c>
      <c r="C351" s="14">
        <v>5.6820667459259899E-2</v>
      </c>
      <c r="D351" s="14">
        <v>1.8799531890889499E-2</v>
      </c>
      <c r="E351" s="14">
        <v>9.3028443505378894E-2</v>
      </c>
      <c r="F351" s="14"/>
      <c r="G351" s="14">
        <v>7.84299439697803E-2</v>
      </c>
      <c r="H351" s="14">
        <v>5.89078365933089E-2</v>
      </c>
      <c r="I351" s="14">
        <v>7.4135868924932E-2</v>
      </c>
      <c r="J351" s="14">
        <v>5.1070963112660198E-2</v>
      </c>
      <c r="K351" s="14">
        <v>3.5796874197011802E-2</v>
      </c>
      <c r="L351" s="14">
        <v>4.56233624402686E-2</v>
      </c>
      <c r="M351" s="14"/>
      <c r="N351" s="14">
        <v>3.8968473114565499E-2</v>
      </c>
      <c r="O351" s="14">
        <v>4.6304839080621399E-2</v>
      </c>
      <c r="P351" s="14">
        <v>5.1953754091242199E-2</v>
      </c>
      <c r="Q351" s="14">
        <v>9.0426225723401005E-2</v>
      </c>
      <c r="R351" s="14"/>
      <c r="S351" s="14">
        <v>4.3284007987887299E-2</v>
      </c>
      <c r="T351" s="14">
        <v>8.4880178057193195E-2</v>
      </c>
      <c r="U351" s="14">
        <v>5.0910878332527797E-2</v>
      </c>
      <c r="V351" s="14">
        <v>2.33394902829289E-2</v>
      </c>
      <c r="W351" s="14">
        <v>5.4858363411293E-2</v>
      </c>
      <c r="X351" s="14">
        <v>8.0970451389936096E-2</v>
      </c>
      <c r="Y351" s="14">
        <v>7.4609158331859798E-2</v>
      </c>
      <c r="Z351" s="14">
        <v>4.4580898658108797E-2</v>
      </c>
      <c r="AA351" s="14">
        <v>5.60478631728E-2</v>
      </c>
      <c r="AB351" s="14">
        <v>3.6821511738088397E-2</v>
      </c>
      <c r="AC351" s="14">
        <v>5.6279980451497E-2</v>
      </c>
      <c r="AD351" s="14">
        <v>7.9297496802931397E-2</v>
      </c>
      <c r="AE351" s="14"/>
      <c r="AF351" s="14">
        <v>3.50660952505246E-2</v>
      </c>
      <c r="AG351" s="14">
        <v>2.8929688364566698E-2</v>
      </c>
      <c r="AH351" s="14">
        <v>4.4283053890825201E-2</v>
      </c>
      <c r="AI351" s="14">
        <v>2.8701473045752601E-2</v>
      </c>
      <c r="AJ351" s="14">
        <v>0.123197107027212</v>
      </c>
      <c r="AK351" s="14"/>
      <c r="AL351" s="14">
        <v>3.6706148799697497E-2</v>
      </c>
      <c r="AM351" s="14">
        <v>4.0618504089202902E-2</v>
      </c>
      <c r="AN351" s="14">
        <v>4.15526213159335E-2</v>
      </c>
      <c r="AO351" s="14">
        <v>4.4120412011530399E-2</v>
      </c>
      <c r="AP351" s="14">
        <v>6.5041639185138403E-2</v>
      </c>
      <c r="AQ351" s="14"/>
      <c r="AR351" s="14">
        <v>1.9808387921192799E-2</v>
      </c>
      <c r="AS351" s="14">
        <v>3.4606136366823199E-2</v>
      </c>
      <c r="AT351" s="14">
        <v>3.1083441318425501E-2</v>
      </c>
      <c r="AU351" s="14">
        <v>4.0995373981769001E-2</v>
      </c>
      <c r="AV351" s="14">
        <v>6.7811481754083205E-2</v>
      </c>
      <c r="AW351" s="14">
        <v>0.15714361978017499</v>
      </c>
      <c r="AX351" s="14"/>
      <c r="AY351" s="14">
        <v>4.9714985899385597E-2</v>
      </c>
      <c r="AZ351" s="14">
        <v>8.3596586008573906E-2</v>
      </c>
      <c r="BA351" s="14">
        <v>4.48800685661086E-2</v>
      </c>
      <c r="BB351" s="14">
        <v>5.16651568622708E-2</v>
      </c>
      <c r="BC351" s="14">
        <v>2.7191563684277699E-2</v>
      </c>
      <c r="BD351" s="14"/>
      <c r="BE351" s="14">
        <v>0.14361568999330801</v>
      </c>
      <c r="BF351" s="14">
        <v>0.12887247393718301</v>
      </c>
      <c r="BG351" s="14">
        <v>0.10607806354494401</v>
      </c>
      <c r="BH351" s="14">
        <v>6.3647020733797605E-2</v>
      </c>
      <c r="BI351" s="14">
        <v>2.4778675042653998E-2</v>
      </c>
      <c r="BJ351" s="14">
        <v>5.224711147378E-2</v>
      </c>
      <c r="BK351" s="14">
        <v>4.6358634640464802E-2</v>
      </c>
      <c r="BL351" s="14">
        <v>3.8681326542979601E-2</v>
      </c>
      <c r="BM351" s="14">
        <v>7.0671798163719393E-2</v>
      </c>
      <c r="BN351" s="14">
        <v>5.3774262077450098E-2</v>
      </c>
      <c r="BO351" s="14">
        <v>4.8232907940562002E-2</v>
      </c>
      <c r="BP351" s="14">
        <v>2.9353623738956398E-2</v>
      </c>
      <c r="BQ351" s="14">
        <v>2.89778481395686E-2</v>
      </c>
      <c r="BR351" s="14">
        <v>1.7508322271297099E-2</v>
      </c>
      <c r="BS351" s="14">
        <v>6.05632058352224E-2</v>
      </c>
      <c r="BT351" s="14">
        <v>9.5885970186172492E-3</v>
      </c>
      <c r="BU351" s="14"/>
      <c r="BV351" s="14">
        <v>2.2259019678121699E-2</v>
      </c>
      <c r="BW351" s="14">
        <v>6.7886744934696402E-2</v>
      </c>
      <c r="BX351" s="14"/>
      <c r="BY351" s="14">
        <v>4.5924258222351098E-2</v>
      </c>
      <c r="BZ351" s="14"/>
      <c r="CA351" s="14">
        <v>6.1934543509451601E-2</v>
      </c>
      <c r="CB351" s="14">
        <v>5.0640772057386201E-2</v>
      </c>
      <c r="CC351" s="14">
        <v>4.2881988321331103E-2</v>
      </c>
      <c r="CD351" s="14">
        <v>2.4856349180378701E-2</v>
      </c>
      <c r="CE351" s="14">
        <v>0</v>
      </c>
    </row>
    <row r="352" spans="2:83" x14ac:dyDescent="0.3">
      <c r="B352" t="s">
        <v>137</v>
      </c>
      <c r="C352" s="14">
        <v>0.55669822361644505</v>
      </c>
      <c r="D352" s="14">
        <v>0.63431990651178305</v>
      </c>
      <c r="E352" s="14">
        <v>0.48199669981751497</v>
      </c>
      <c r="F352" s="14"/>
      <c r="G352" s="14">
        <v>0.48854939178427798</v>
      </c>
      <c r="H352" s="14">
        <v>0.53629127747525496</v>
      </c>
      <c r="I352" s="14">
        <v>0.54246827016323096</v>
      </c>
      <c r="J352" s="14">
        <v>0.57966556726571805</v>
      </c>
      <c r="K352" s="14">
        <v>0.56667377376158901</v>
      </c>
      <c r="L352" s="14">
        <v>0.60455760558778004</v>
      </c>
      <c r="M352" s="14"/>
      <c r="N352" s="14">
        <v>0.61608205079222</v>
      </c>
      <c r="O352" s="14">
        <v>0.53843432546841297</v>
      </c>
      <c r="P352" s="14">
        <v>0.55083850084470198</v>
      </c>
      <c r="Q352" s="14">
        <v>0.51918533968014202</v>
      </c>
      <c r="R352" s="14"/>
      <c r="S352" s="14">
        <v>0.53793942353185498</v>
      </c>
      <c r="T352" s="14">
        <v>0.55742450687206502</v>
      </c>
      <c r="U352" s="14">
        <v>0.57417378269331798</v>
      </c>
      <c r="V352" s="14">
        <v>0.53570927740308005</v>
      </c>
      <c r="W352" s="14">
        <v>0.56704288123289703</v>
      </c>
      <c r="X352" s="14">
        <v>0.53472832239173396</v>
      </c>
      <c r="Y352" s="14">
        <v>0.59279724460622996</v>
      </c>
      <c r="Z352" s="14">
        <v>0.651639715226487</v>
      </c>
      <c r="AA352" s="14">
        <v>0.53272776086179396</v>
      </c>
      <c r="AB352" s="14">
        <v>0.56603016067376799</v>
      </c>
      <c r="AC352" s="14">
        <v>0.53322087266186202</v>
      </c>
      <c r="AD352" s="14">
        <v>0.57561777415267601</v>
      </c>
      <c r="AE352" s="14"/>
      <c r="AF352" s="14">
        <v>0.655218363874847</v>
      </c>
      <c r="AG352" s="14">
        <v>0.54094217285048296</v>
      </c>
      <c r="AH352" s="14">
        <v>0.52856103790497</v>
      </c>
      <c r="AI352" s="14">
        <v>0.51779594747625501</v>
      </c>
      <c r="AJ352" s="14">
        <v>0.44665196595551598</v>
      </c>
      <c r="AK352" s="14"/>
      <c r="AL352" s="14">
        <v>0.64564383242966705</v>
      </c>
      <c r="AM352" s="14">
        <v>0.57528341325288801</v>
      </c>
      <c r="AN352" s="14">
        <v>0.48538223202891201</v>
      </c>
      <c r="AO352" s="14">
        <v>0.64093408978518096</v>
      </c>
      <c r="AP352" s="14">
        <v>0.40750258184840898</v>
      </c>
      <c r="AQ352" s="14"/>
      <c r="AR352" s="14">
        <v>0.56741794281658098</v>
      </c>
      <c r="AS352" s="14">
        <v>0.64383120901648105</v>
      </c>
      <c r="AT352" s="14">
        <v>0.55922382774470303</v>
      </c>
      <c r="AU352" s="14">
        <v>0.65526399865284302</v>
      </c>
      <c r="AV352" s="14">
        <v>0.39825529919414898</v>
      </c>
      <c r="AW352" s="14">
        <v>0.41821224743867902</v>
      </c>
      <c r="AX352" s="14"/>
      <c r="AY352" s="14">
        <v>0.59561449962096602</v>
      </c>
      <c r="AZ352" s="14">
        <v>0.51169438313764604</v>
      </c>
      <c r="BA352" s="14">
        <v>0.57381298910002398</v>
      </c>
      <c r="BB352" s="14">
        <v>0.56647857082214303</v>
      </c>
      <c r="BC352" s="14">
        <v>0.69555674559467995</v>
      </c>
      <c r="BD352" s="14"/>
      <c r="BE352" s="14">
        <v>0.29071163109728798</v>
      </c>
      <c r="BF352" s="14">
        <v>0.48531820230399397</v>
      </c>
      <c r="BG352" s="14">
        <v>0.40904279661304599</v>
      </c>
      <c r="BH352" s="14">
        <v>0.59616201271005198</v>
      </c>
      <c r="BI352" s="14">
        <v>0.55958524812548704</v>
      </c>
      <c r="BJ352" s="14">
        <v>0.54907849302278</v>
      </c>
      <c r="BK352" s="14">
        <v>0.45668764153934299</v>
      </c>
      <c r="BL352" s="14">
        <v>0.53192193250520003</v>
      </c>
      <c r="BM352" s="14">
        <v>0.51849555559821803</v>
      </c>
      <c r="BN352" s="14">
        <v>0.65132037159556</v>
      </c>
      <c r="BO352" s="14">
        <v>0.60113241549265495</v>
      </c>
      <c r="BP352" s="14">
        <v>0.63696968445015301</v>
      </c>
      <c r="BQ352" s="14">
        <v>0.62430250475195104</v>
      </c>
      <c r="BR352" s="14">
        <v>0.70170332325708196</v>
      </c>
      <c r="BS352" s="14">
        <v>0.65775220103458298</v>
      </c>
      <c r="BT352" s="14">
        <v>0.72542665795470396</v>
      </c>
      <c r="BU352" s="14"/>
      <c r="BV352" s="14">
        <v>0.58950123811512101</v>
      </c>
      <c r="BW352" s="14">
        <v>0.55416653088508006</v>
      </c>
      <c r="BX352" s="14"/>
      <c r="BY352" s="14">
        <v>0.63681082483896201</v>
      </c>
      <c r="BZ352" s="14"/>
      <c r="CA352" s="14">
        <v>0.52470060321416401</v>
      </c>
      <c r="CB352" s="14">
        <v>0.55461618876452901</v>
      </c>
      <c r="CC352" s="14">
        <v>0.573048443653836</v>
      </c>
      <c r="CD352" s="14">
        <v>0.64022605622454898</v>
      </c>
      <c r="CE352" s="14">
        <v>0.720485318034078</v>
      </c>
    </row>
    <row r="353" spans="2:83" x14ac:dyDescent="0.3">
      <c r="B353" t="s">
        <v>138</v>
      </c>
      <c r="C353" s="14">
        <v>0.11966599508200799</v>
      </c>
      <c r="D353" s="14">
        <v>0.102354768262124</v>
      </c>
      <c r="E353" s="14">
        <v>0.135872340438244</v>
      </c>
      <c r="F353" s="14"/>
      <c r="G353" s="14">
        <v>0.13726810428950201</v>
      </c>
      <c r="H353" s="14">
        <v>0.12905607850494499</v>
      </c>
      <c r="I353" s="14">
        <v>0.106808969156061</v>
      </c>
      <c r="J353" s="14">
        <v>0.109270829309663</v>
      </c>
      <c r="K353" s="14">
        <v>0.143839443502527</v>
      </c>
      <c r="L353" s="14">
        <v>0.10295931595902399</v>
      </c>
      <c r="M353" s="14"/>
      <c r="N353" s="14">
        <v>0.10099029295859099</v>
      </c>
      <c r="O353" s="14">
        <v>0.134326915832124</v>
      </c>
      <c r="P353" s="14">
        <v>0.123763375986676</v>
      </c>
      <c r="Q353" s="14">
        <v>0.121648142686328</v>
      </c>
      <c r="R353" s="14"/>
      <c r="S353" s="14">
        <v>0.135466251750362</v>
      </c>
      <c r="T353" s="14">
        <v>9.2522507556462505E-2</v>
      </c>
      <c r="U353" s="14">
        <v>0.135933640067253</v>
      </c>
      <c r="V353" s="14">
        <v>0.136671829373882</v>
      </c>
      <c r="W353" s="14">
        <v>8.2299700769836601E-2</v>
      </c>
      <c r="X353" s="14">
        <v>0.13060177660568301</v>
      </c>
      <c r="Y353" s="14">
        <v>8.32645122218761E-2</v>
      </c>
      <c r="Z353" s="14">
        <v>9.2923887720225598E-2</v>
      </c>
      <c r="AA353" s="14">
        <v>0.12739385671762599</v>
      </c>
      <c r="AB353" s="14">
        <v>0.15770482779074901</v>
      </c>
      <c r="AC353" s="14">
        <v>0.11926810789686899</v>
      </c>
      <c r="AD353" s="14">
        <v>0.114109004774764</v>
      </c>
      <c r="AE353" s="14"/>
      <c r="AF353" s="14">
        <v>7.0991442876821104E-2</v>
      </c>
      <c r="AG353" s="14">
        <v>0.143965137310303</v>
      </c>
      <c r="AH353" s="14">
        <v>0.14267569230042601</v>
      </c>
      <c r="AI353" s="14">
        <v>0.14974663209897099</v>
      </c>
      <c r="AJ353" s="14">
        <v>0.130409028478922</v>
      </c>
      <c r="AK353" s="14"/>
      <c r="AL353" s="14">
        <v>7.2145435768992405E-2</v>
      </c>
      <c r="AM353" s="14">
        <v>0.10264681206646201</v>
      </c>
      <c r="AN353" s="14">
        <v>0.16892999510590301</v>
      </c>
      <c r="AO353" s="14">
        <v>9.13775007423209E-2</v>
      </c>
      <c r="AP353" s="14">
        <v>0.233014356559609</v>
      </c>
      <c r="AQ353" s="14"/>
      <c r="AR353" s="14">
        <v>0.116041035018472</v>
      </c>
      <c r="AS353" s="14">
        <v>7.73645583336076E-2</v>
      </c>
      <c r="AT353" s="14">
        <v>0.16142961185329499</v>
      </c>
      <c r="AU353" s="14">
        <v>8.4777064586150794E-2</v>
      </c>
      <c r="AV353" s="14">
        <v>0.212348642889398</v>
      </c>
      <c r="AW353" s="14">
        <v>0.110217150986563</v>
      </c>
      <c r="AX353" s="14"/>
      <c r="AY353" s="14">
        <v>8.9535988811938097E-2</v>
      </c>
      <c r="AZ353" s="14">
        <v>0.146204376636065</v>
      </c>
      <c r="BA353" s="14">
        <v>0.11983035532493699</v>
      </c>
      <c r="BB353" s="14">
        <v>0.13776889922955801</v>
      </c>
      <c r="BC353" s="14">
        <v>2.3629128994980399E-2</v>
      </c>
      <c r="BD353" s="14"/>
      <c r="BE353" s="14">
        <v>0.20844057830932899</v>
      </c>
      <c r="BF353" s="14">
        <v>0.18336995616533799</v>
      </c>
      <c r="BG353" s="14">
        <v>0.13329474430211599</v>
      </c>
      <c r="BH353" s="14">
        <v>0.11066019666556901</v>
      </c>
      <c r="BI353" s="14">
        <v>0.145030262479593</v>
      </c>
      <c r="BJ353" s="14">
        <v>0.14695032681689099</v>
      </c>
      <c r="BK353" s="14">
        <v>0.13948511388829399</v>
      </c>
      <c r="BL353" s="14">
        <v>0.17976336935444201</v>
      </c>
      <c r="BM353" s="14">
        <v>0.14014951238047299</v>
      </c>
      <c r="BN353" s="14">
        <v>7.3897080101259796E-2</v>
      </c>
      <c r="BO353" s="14">
        <v>5.8492110291814101E-2</v>
      </c>
      <c r="BP353" s="14">
        <v>8.4627571335173304E-2</v>
      </c>
      <c r="BQ353" s="14">
        <v>0.13985874713726601</v>
      </c>
      <c r="BR353" s="14">
        <v>3.6824529148624399E-2</v>
      </c>
      <c r="BS353" s="14">
        <v>7.9383295034272203E-2</v>
      </c>
      <c r="BT353" s="14">
        <v>7.7237474995948296E-2</v>
      </c>
      <c r="BU353" s="14"/>
      <c r="BV353" s="14">
        <v>9.8163789282621094E-2</v>
      </c>
      <c r="BW353" s="14">
        <v>0.10930517687935599</v>
      </c>
      <c r="BX353" s="14"/>
      <c r="BY353" s="14">
        <v>5.5143817529618097E-2</v>
      </c>
      <c r="BZ353" s="14"/>
      <c r="CA353" s="14">
        <v>0.142502915977436</v>
      </c>
      <c r="CB353" s="14">
        <v>0.158490728425873</v>
      </c>
      <c r="CC353" s="14">
        <v>0.102572837063387</v>
      </c>
      <c r="CD353" s="14">
        <v>6.5973462543961997E-2</v>
      </c>
      <c r="CE353" s="14">
        <v>4.7951212311066298E-2</v>
      </c>
    </row>
    <row r="354" spans="2:83" x14ac:dyDescent="0.3">
      <c r="B354" t="s">
        <v>139</v>
      </c>
      <c r="C354" s="14">
        <v>0.43703222853443702</v>
      </c>
      <c r="D354" s="14">
        <v>0.53196513824965896</v>
      </c>
      <c r="E354" s="14">
        <v>0.34612435937927</v>
      </c>
      <c r="F354" s="14"/>
      <c r="G354" s="14">
        <v>0.351281287494776</v>
      </c>
      <c r="H354" s="14">
        <v>0.40723519897031002</v>
      </c>
      <c r="I354" s="14">
        <v>0.43565930100716999</v>
      </c>
      <c r="J354" s="14">
        <v>0.47039473795605602</v>
      </c>
      <c r="K354" s="14">
        <v>0.42283433025906197</v>
      </c>
      <c r="L354" s="14">
        <v>0.50159828962875597</v>
      </c>
      <c r="M354" s="14"/>
      <c r="N354" s="14">
        <v>0.51509175783362904</v>
      </c>
      <c r="O354" s="14">
        <v>0.40410740963628899</v>
      </c>
      <c r="P354" s="14">
        <v>0.42707512485802601</v>
      </c>
      <c r="Q354" s="14">
        <v>0.39753719699381401</v>
      </c>
      <c r="R354" s="14"/>
      <c r="S354" s="14">
        <v>0.402473171781493</v>
      </c>
      <c r="T354" s="14">
        <v>0.464901999315603</v>
      </c>
      <c r="U354" s="14">
        <v>0.43824014262606498</v>
      </c>
      <c r="V354" s="14">
        <v>0.39903744802919799</v>
      </c>
      <c r="W354" s="14">
        <v>0.48474318046305997</v>
      </c>
      <c r="X354" s="14">
        <v>0.40412654578605101</v>
      </c>
      <c r="Y354" s="14">
        <v>0.50953273238435304</v>
      </c>
      <c r="Z354" s="14">
        <v>0.55871582750626103</v>
      </c>
      <c r="AA354" s="14">
        <v>0.40533390414416698</v>
      </c>
      <c r="AB354" s="14">
        <v>0.40832533288301898</v>
      </c>
      <c r="AC354" s="14">
        <v>0.41395276476499399</v>
      </c>
      <c r="AD354" s="14">
        <v>0.46150876937791202</v>
      </c>
      <c r="AE354" s="14"/>
      <c r="AF354" s="14">
        <v>0.58422692099802598</v>
      </c>
      <c r="AG354" s="14">
        <v>0.39697703554017999</v>
      </c>
      <c r="AH354" s="14">
        <v>0.38588534560454402</v>
      </c>
      <c r="AI354" s="14">
        <v>0.36804931537728403</v>
      </c>
      <c r="AJ354" s="14">
        <v>0.31624293747659399</v>
      </c>
      <c r="AK354" s="14"/>
      <c r="AL354" s="14">
        <v>0.57349839666067404</v>
      </c>
      <c r="AM354" s="14">
        <v>0.47263660118642598</v>
      </c>
      <c r="AN354" s="14">
        <v>0.316452236923009</v>
      </c>
      <c r="AO354" s="14">
        <v>0.54955658904285998</v>
      </c>
      <c r="AP354" s="14">
        <v>0.17448822528880001</v>
      </c>
      <c r="AQ354" s="14"/>
      <c r="AR354" s="14">
        <v>0.45137690779810802</v>
      </c>
      <c r="AS354" s="14">
        <v>0.56646665068287305</v>
      </c>
      <c r="AT354" s="14">
        <v>0.39779421589140801</v>
      </c>
      <c r="AU354" s="14">
        <v>0.57048693406669204</v>
      </c>
      <c r="AV354" s="14">
        <v>0.18590665630475101</v>
      </c>
      <c r="AW354" s="14">
        <v>0.30799509645211498</v>
      </c>
      <c r="AX354" s="14"/>
      <c r="AY354" s="14">
        <v>0.50607851080902699</v>
      </c>
      <c r="AZ354" s="14">
        <v>0.36549000650158098</v>
      </c>
      <c r="BA354" s="14">
        <v>0.45398263377508702</v>
      </c>
      <c r="BB354" s="14">
        <v>0.428709671592585</v>
      </c>
      <c r="BC354" s="14">
        <v>0.67192761659969902</v>
      </c>
      <c r="BD354" s="14"/>
      <c r="BE354" s="14">
        <v>8.2271052787958904E-2</v>
      </c>
      <c r="BF354" s="14">
        <v>0.30194824613865601</v>
      </c>
      <c r="BG354" s="14">
        <v>0.27574805231093102</v>
      </c>
      <c r="BH354" s="14">
        <v>0.485501816044483</v>
      </c>
      <c r="BI354" s="14">
        <v>0.41455498564589399</v>
      </c>
      <c r="BJ354" s="14">
        <v>0.40212816620588898</v>
      </c>
      <c r="BK354" s="14">
        <v>0.31720252765105</v>
      </c>
      <c r="BL354" s="14">
        <v>0.352158563150758</v>
      </c>
      <c r="BM354" s="14">
        <v>0.37834604321774501</v>
      </c>
      <c r="BN354" s="14">
        <v>0.57742329149430005</v>
      </c>
      <c r="BO354" s="14">
        <v>0.54264030520084106</v>
      </c>
      <c r="BP354" s="14">
        <v>0.55234211311498005</v>
      </c>
      <c r="BQ354" s="14">
        <v>0.484443757614686</v>
      </c>
      <c r="BR354" s="14">
        <v>0.66487879410845696</v>
      </c>
      <c r="BS354" s="14">
        <v>0.57836890600031099</v>
      </c>
      <c r="BT354" s="14">
        <v>0.64818918295875605</v>
      </c>
      <c r="BU354" s="14"/>
      <c r="BV354" s="14">
        <v>0.49133744883250002</v>
      </c>
      <c r="BW354" s="14">
        <v>0.44486135400572302</v>
      </c>
      <c r="BX354" s="14"/>
      <c r="BY354" s="14">
        <v>0.58166700730934395</v>
      </c>
      <c r="BZ354" s="14"/>
      <c r="CA354" s="14">
        <v>0.38219768723672898</v>
      </c>
      <c r="CB354" s="14">
        <v>0.39612546033865598</v>
      </c>
      <c r="CC354" s="14">
        <v>0.47047560659044901</v>
      </c>
      <c r="CD354" s="14">
        <v>0.57425259368058701</v>
      </c>
      <c r="CE354" s="14">
        <v>0.67253410572301098</v>
      </c>
    </row>
    <row r="355" spans="2:83" x14ac:dyDescent="0.3">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c r="CE355" s="14"/>
    </row>
    <row r="356" spans="2:83" x14ac:dyDescent="0.3">
      <c r="B356" s="6" t="s">
        <v>228</v>
      </c>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c r="CE356" s="14"/>
    </row>
    <row r="357" spans="2:83" x14ac:dyDescent="0.3">
      <c r="B357" s="24" t="s">
        <v>114</v>
      </c>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c r="CD357" s="14"/>
      <c r="CE357" s="14"/>
    </row>
    <row r="358" spans="2:83" x14ac:dyDescent="0.3">
      <c r="B358" t="s">
        <v>132</v>
      </c>
      <c r="C358" s="14">
        <v>0.21727545378618701</v>
      </c>
      <c r="D358" s="14">
        <v>0.283489252215259</v>
      </c>
      <c r="E358" s="14">
        <v>0.15304753421073</v>
      </c>
      <c r="F358" s="14"/>
      <c r="G358" s="14">
        <v>0.20422044206588799</v>
      </c>
      <c r="H358" s="14">
        <v>0.21929478883286599</v>
      </c>
      <c r="I358" s="14">
        <v>0.20112860695670701</v>
      </c>
      <c r="J358" s="14">
        <v>0.23466161080825099</v>
      </c>
      <c r="K358" s="14">
        <v>0.234187200941399</v>
      </c>
      <c r="L358" s="14">
        <v>0.211832925158563</v>
      </c>
      <c r="M358" s="14"/>
      <c r="N358" s="14">
        <v>0.25855278671182402</v>
      </c>
      <c r="O358" s="14">
        <v>0.19698677153305899</v>
      </c>
      <c r="P358" s="14">
        <v>0.20085126196960401</v>
      </c>
      <c r="Q358" s="14">
        <v>0.20338227130873099</v>
      </c>
      <c r="R358" s="14"/>
      <c r="S358" s="14">
        <v>0.22263400593746299</v>
      </c>
      <c r="T358" s="14">
        <v>0.23496016568313699</v>
      </c>
      <c r="U358" s="14">
        <v>0.246368641496538</v>
      </c>
      <c r="V358" s="14">
        <v>0.163146112318548</v>
      </c>
      <c r="W358" s="14">
        <v>0.205927057827475</v>
      </c>
      <c r="X358" s="14">
        <v>0.245024248222798</v>
      </c>
      <c r="Y358" s="14">
        <v>0.20974567020489601</v>
      </c>
      <c r="Z358" s="14">
        <v>0.271918276311088</v>
      </c>
      <c r="AA358" s="14">
        <v>0.185925885103251</v>
      </c>
      <c r="AB358" s="14">
        <v>0.22065886363544401</v>
      </c>
      <c r="AC358" s="14">
        <v>0.228363640460652</v>
      </c>
      <c r="AD358" s="14">
        <v>0.17727525887881301</v>
      </c>
      <c r="AE358" s="14"/>
      <c r="AF358" s="14">
        <v>0.28614992326153399</v>
      </c>
      <c r="AG358" s="14">
        <v>0.22851664316018</v>
      </c>
      <c r="AH358" s="14">
        <v>0.174433050457455</v>
      </c>
      <c r="AI358" s="14">
        <v>0.26086432805258097</v>
      </c>
      <c r="AJ358" s="14">
        <v>0.1187040807505</v>
      </c>
      <c r="AK358" s="14"/>
      <c r="AL358" s="14">
        <v>0.26247644045094498</v>
      </c>
      <c r="AM358" s="14">
        <v>0.226504181648054</v>
      </c>
      <c r="AN358" s="14">
        <v>0.19397952714563901</v>
      </c>
      <c r="AO358" s="14">
        <v>0.33718625224577797</v>
      </c>
      <c r="AP358" s="14">
        <v>0.118215512095564</v>
      </c>
      <c r="AQ358" s="14"/>
      <c r="AR358" s="14">
        <v>0.22032795647984699</v>
      </c>
      <c r="AS358" s="14">
        <v>0.25436228202625699</v>
      </c>
      <c r="AT358" s="14">
        <v>0.19037648300395199</v>
      </c>
      <c r="AU358" s="14">
        <v>0.333287385047561</v>
      </c>
      <c r="AV358" s="14">
        <v>0.15328646471930699</v>
      </c>
      <c r="AW358" s="14">
        <v>0.102286381730504</v>
      </c>
      <c r="AX358" s="14"/>
      <c r="AY358" s="14">
        <v>0.22768711679116199</v>
      </c>
      <c r="AZ358" s="14">
        <v>0.200400707080098</v>
      </c>
      <c r="BA358" s="14">
        <v>0.21518323121664501</v>
      </c>
      <c r="BB358" s="14">
        <v>0.232741528572107</v>
      </c>
      <c r="BC358" s="14">
        <v>0.38760342829435102</v>
      </c>
      <c r="BD358" s="14"/>
      <c r="BE358" s="14">
        <v>0.22120748152084299</v>
      </c>
      <c r="BF358" s="14">
        <v>0.112023909865409</v>
      </c>
      <c r="BG358" s="14">
        <v>0.14921087057052099</v>
      </c>
      <c r="BH358" s="14">
        <v>0.20124077894197301</v>
      </c>
      <c r="BI358" s="14">
        <v>0.18539494276684701</v>
      </c>
      <c r="BJ358" s="14">
        <v>0.20601119718761901</v>
      </c>
      <c r="BK358" s="14">
        <v>0.13002485914130801</v>
      </c>
      <c r="BL358" s="14">
        <v>0.22740621621763599</v>
      </c>
      <c r="BM358" s="14">
        <v>0.26700078122084098</v>
      </c>
      <c r="BN358" s="14">
        <v>0.276487896716888</v>
      </c>
      <c r="BO358" s="14">
        <v>0.266385591806581</v>
      </c>
      <c r="BP358" s="14">
        <v>0.23611837078539599</v>
      </c>
      <c r="BQ358" s="14">
        <v>0.27676333784234702</v>
      </c>
      <c r="BR358" s="14">
        <v>0.36858881453489201</v>
      </c>
      <c r="BS358" s="14">
        <v>0.223134844628089</v>
      </c>
      <c r="BT358" s="14">
        <v>0.31685446075831702</v>
      </c>
      <c r="BU358" s="14"/>
      <c r="BV358" s="14">
        <v>0.22746893736740301</v>
      </c>
      <c r="BW358" s="14">
        <v>0.22507128785195199</v>
      </c>
      <c r="BX358" s="14"/>
      <c r="BY358" s="14">
        <v>0.28847862260531298</v>
      </c>
      <c r="BZ358" s="14"/>
      <c r="CA358" s="14">
        <v>0.19105117886152401</v>
      </c>
      <c r="CB358" s="14">
        <v>0.154135393212806</v>
      </c>
      <c r="CC358" s="14">
        <v>0.25003834152313098</v>
      </c>
      <c r="CD358" s="14">
        <v>0.26508693930351701</v>
      </c>
      <c r="CE358" s="14">
        <v>0.46188816670528399</v>
      </c>
    </row>
    <row r="359" spans="2:83" x14ac:dyDescent="0.3">
      <c r="B359" t="s">
        <v>133</v>
      </c>
      <c r="C359" s="14">
        <v>0.51505112820160603</v>
      </c>
      <c r="D359" s="14">
        <v>0.51444527823467201</v>
      </c>
      <c r="E359" s="14">
        <v>0.51665261198732304</v>
      </c>
      <c r="F359" s="14"/>
      <c r="G359" s="14">
        <v>0.42869955216436301</v>
      </c>
      <c r="H359" s="14">
        <v>0.51994331470321298</v>
      </c>
      <c r="I359" s="14">
        <v>0.54679489436429796</v>
      </c>
      <c r="J359" s="14">
        <v>0.49924412046125199</v>
      </c>
      <c r="K359" s="14">
        <v>0.51748074795758903</v>
      </c>
      <c r="L359" s="14">
        <v>0.55367553682976201</v>
      </c>
      <c r="M359" s="14"/>
      <c r="N359" s="14">
        <v>0.53405686190319501</v>
      </c>
      <c r="O359" s="14">
        <v>0.53885246287681399</v>
      </c>
      <c r="P359" s="14">
        <v>0.53473925987983495</v>
      </c>
      <c r="Q359" s="14">
        <v>0.45756469264093302</v>
      </c>
      <c r="R359" s="14"/>
      <c r="S359" s="14">
        <v>0.53085697279864796</v>
      </c>
      <c r="T359" s="14">
        <v>0.50604196830674497</v>
      </c>
      <c r="U359" s="14">
        <v>0.43616831840223103</v>
      </c>
      <c r="V359" s="14">
        <v>0.53315314682602299</v>
      </c>
      <c r="W359" s="14">
        <v>0.53516690092691899</v>
      </c>
      <c r="X359" s="14">
        <v>0.47327937414642701</v>
      </c>
      <c r="Y359" s="14">
        <v>0.52549342518936504</v>
      </c>
      <c r="Z359" s="14">
        <v>0.51428422064883805</v>
      </c>
      <c r="AA359" s="14">
        <v>0.55695181644389302</v>
      </c>
      <c r="AB359" s="14">
        <v>0.51749398252269396</v>
      </c>
      <c r="AC359" s="14">
        <v>0.46961700493416098</v>
      </c>
      <c r="AD359" s="14">
        <v>0.60181549392813305</v>
      </c>
      <c r="AE359" s="14"/>
      <c r="AF359" s="14">
        <v>0.53014619389143702</v>
      </c>
      <c r="AG359" s="14">
        <v>0.526737338952186</v>
      </c>
      <c r="AH359" s="14">
        <v>0.48665176353553902</v>
      </c>
      <c r="AI359" s="14">
        <v>0.49216680920607803</v>
      </c>
      <c r="AJ359" s="14">
        <v>0.48699501341541301</v>
      </c>
      <c r="AK359" s="14"/>
      <c r="AL359" s="14">
        <v>0.51869754881707597</v>
      </c>
      <c r="AM359" s="14">
        <v>0.54653200774903299</v>
      </c>
      <c r="AN359" s="14">
        <v>0.50105166941226698</v>
      </c>
      <c r="AO359" s="14">
        <v>0.463698100795014</v>
      </c>
      <c r="AP359" s="14">
        <v>0.55064978737127401</v>
      </c>
      <c r="AQ359" s="14"/>
      <c r="AR359" s="14">
        <v>0.56144613552085598</v>
      </c>
      <c r="AS359" s="14">
        <v>0.514197997533822</v>
      </c>
      <c r="AT359" s="14">
        <v>0.53656253742279003</v>
      </c>
      <c r="AU359" s="14">
        <v>0.473684743151222</v>
      </c>
      <c r="AV359" s="14">
        <v>0.470260406326442</v>
      </c>
      <c r="AW359" s="14">
        <v>0.52487088577123497</v>
      </c>
      <c r="AX359" s="14"/>
      <c r="AY359" s="14">
        <v>0.53578702214993301</v>
      </c>
      <c r="AZ359" s="14">
        <v>0.46634455124850499</v>
      </c>
      <c r="BA359" s="14">
        <v>0.51114484720214903</v>
      </c>
      <c r="BB359" s="14">
        <v>0.57310987456884399</v>
      </c>
      <c r="BC359" s="14">
        <v>0.476107105221658</v>
      </c>
      <c r="BD359" s="14"/>
      <c r="BE359" s="14">
        <v>0.32085769412211301</v>
      </c>
      <c r="BF359" s="14">
        <v>0.54067492833845499</v>
      </c>
      <c r="BG359" s="14">
        <v>0.50173869823538797</v>
      </c>
      <c r="BH359" s="14">
        <v>0.50375227908007303</v>
      </c>
      <c r="BI359" s="14">
        <v>0.51802082606684197</v>
      </c>
      <c r="BJ359" s="14">
        <v>0.54780919136572903</v>
      </c>
      <c r="BK359" s="14">
        <v>0.54176606948737405</v>
      </c>
      <c r="BL359" s="14">
        <v>0.46051168853152302</v>
      </c>
      <c r="BM359" s="14">
        <v>0.50822197798798197</v>
      </c>
      <c r="BN359" s="14">
        <v>0.48567875825833801</v>
      </c>
      <c r="BO359" s="14">
        <v>0.513373178728463</v>
      </c>
      <c r="BP359" s="14">
        <v>0.54486505453360301</v>
      </c>
      <c r="BQ359" s="14">
        <v>0.58146062946499</v>
      </c>
      <c r="BR359" s="14">
        <v>0.45794734501165302</v>
      </c>
      <c r="BS359" s="14">
        <v>0.56714287103136696</v>
      </c>
      <c r="BT359" s="14">
        <v>0.54271472398123799</v>
      </c>
      <c r="BU359" s="14"/>
      <c r="BV359" s="14">
        <v>0.565254589983754</v>
      </c>
      <c r="BW359" s="14">
        <v>0.51872447948763101</v>
      </c>
      <c r="BX359" s="14"/>
      <c r="BY359" s="14">
        <v>0.54910248003525197</v>
      </c>
      <c r="BZ359" s="14"/>
      <c r="CA359" s="14">
        <v>0.52409785414785703</v>
      </c>
      <c r="CB359" s="14">
        <v>0.56803016873230905</v>
      </c>
      <c r="CC359" s="14">
        <v>0.50022337968643305</v>
      </c>
      <c r="CD359" s="14">
        <v>0.50898271345340995</v>
      </c>
      <c r="CE359" s="14">
        <v>0.42866951251717</v>
      </c>
    </row>
    <row r="360" spans="2:83" x14ac:dyDescent="0.3">
      <c r="B360" t="s">
        <v>134</v>
      </c>
      <c r="C360" s="14">
        <v>0.17095881620903799</v>
      </c>
      <c r="D360" s="14">
        <v>0.13393181862791001</v>
      </c>
      <c r="E360" s="14">
        <v>0.20744875535037999</v>
      </c>
      <c r="F360" s="14"/>
      <c r="G360" s="14">
        <v>0.21469663971514899</v>
      </c>
      <c r="H360" s="14">
        <v>0.146858446306706</v>
      </c>
      <c r="I360" s="14">
        <v>0.16476421291343499</v>
      </c>
      <c r="J360" s="14">
        <v>0.17298706504643699</v>
      </c>
      <c r="K360" s="14">
        <v>0.15639667656171699</v>
      </c>
      <c r="L360" s="14">
        <v>0.17484224304201401</v>
      </c>
      <c r="M360" s="14"/>
      <c r="N360" s="14">
        <v>0.138578634338513</v>
      </c>
      <c r="O360" s="14">
        <v>0.165527268462242</v>
      </c>
      <c r="P360" s="14">
        <v>0.170894186516969</v>
      </c>
      <c r="Q360" s="14">
        <v>0.209337130284108</v>
      </c>
      <c r="R360" s="14"/>
      <c r="S360" s="14">
        <v>0.15261550614733199</v>
      </c>
      <c r="T360" s="14">
        <v>0.170182099987468</v>
      </c>
      <c r="U360" s="14">
        <v>0.18396862763417299</v>
      </c>
      <c r="V360" s="14">
        <v>0.233842552655501</v>
      </c>
      <c r="W360" s="14">
        <v>0.17645188954990701</v>
      </c>
      <c r="X360" s="14">
        <v>0.14627389342992</v>
      </c>
      <c r="Y360" s="14">
        <v>0.14809402038823999</v>
      </c>
      <c r="Z360" s="14">
        <v>0.15735660013139899</v>
      </c>
      <c r="AA360" s="14">
        <v>0.15563979523827501</v>
      </c>
      <c r="AB360" s="14">
        <v>0.18135562626584201</v>
      </c>
      <c r="AC360" s="14">
        <v>0.209182462373699</v>
      </c>
      <c r="AD360" s="14">
        <v>0.13822661187751401</v>
      </c>
      <c r="AE360" s="14"/>
      <c r="AF360" s="14">
        <v>0.13723342920929399</v>
      </c>
      <c r="AG360" s="14">
        <v>0.16226372213314699</v>
      </c>
      <c r="AH360" s="14">
        <v>0.24828414157070899</v>
      </c>
      <c r="AI360" s="14">
        <v>0.189987067105747</v>
      </c>
      <c r="AJ360" s="14">
        <v>0.22807866119279099</v>
      </c>
      <c r="AK360" s="14"/>
      <c r="AL360" s="14">
        <v>0.15522955499810301</v>
      </c>
      <c r="AM360" s="14">
        <v>0.15020658252182501</v>
      </c>
      <c r="AN360" s="14">
        <v>0.22057620984425799</v>
      </c>
      <c r="AO360" s="14">
        <v>0.14796816226753401</v>
      </c>
      <c r="AP360" s="14">
        <v>0.184091603737184</v>
      </c>
      <c r="AQ360" s="14"/>
      <c r="AR360" s="14">
        <v>0.15724942245309101</v>
      </c>
      <c r="AS360" s="14">
        <v>0.16330116656982799</v>
      </c>
      <c r="AT360" s="14">
        <v>0.18938194184210999</v>
      </c>
      <c r="AU360" s="14">
        <v>0.15068777413995399</v>
      </c>
      <c r="AV360" s="14">
        <v>0.19732418022812201</v>
      </c>
      <c r="AW360" s="14">
        <v>0.17304787296774299</v>
      </c>
      <c r="AX360" s="14"/>
      <c r="AY360" s="14">
        <v>0.166508319090579</v>
      </c>
      <c r="AZ360" s="14">
        <v>0.21095435111900701</v>
      </c>
      <c r="BA360" s="14">
        <v>0.16961121137632301</v>
      </c>
      <c r="BB360" s="14">
        <v>0.119570632485265</v>
      </c>
      <c r="BC360" s="14">
        <v>9.0650349433235897E-2</v>
      </c>
      <c r="BD360" s="14"/>
      <c r="BE360" s="14">
        <v>0.31431913436373599</v>
      </c>
      <c r="BF360" s="14">
        <v>0.12900060169914901</v>
      </c>
      <c r="BG360" s="14">
        <v>0.229858988970847</v>
      </c>
      <c r="BH360" s="14">
        <v>0.158989081148845</v>
      </c>
      <c r="BI360" s="14">
        <v>0.22990108045131999</v>
      </c>
      <c r="BJ360" s="14">
        <v>0.13841194953918401</v>
      </c>
      <c r="BK360" s="14">
        <v>0.23020226365361501</v>
      </c>
      <c r="BL360" s="14">
        <v>0.22116353509723799</v>
      </c>
      <c r="BM360" s="14">
        <v>0.16785708046793099</v>
      </c>
      <c r="BN360" s="14">
        <v>0.13765546288373701</v>
      </c>
      <c r="BO360" s="14">
        <v>0.12841341374974199</v>
      </c>
      <c r="BP360" s="14">
        <v>0.17193480033831299</v>
      </c>
      <c r="BQ360" s="14">
        <v>9.3686175647320305E-2</v>
      </c>
      <c r="BR360" s="14">
        <v>9.6373371399770896E-2</v>
      </c>
      <c r="BS360" s="14">
        <v>9.7968415733754699E-2</v>
      </c>
      <c r="BT360" s="14">
        <v>0.1100739492483</v>
      </c>
      <c r="BU360" s="14"/>
      <c r="BV360" s="14">
        <v>0.14713210875539501</v>
      </c>
      <c r="BW360" s="14">
        <v>0.15477291397531401</v>
      </c>
      <c r="BX360" s="14"/>
      <c r="BY360" s="14">
        <v>0.117892072625587</v>
      </c>
      <c r="BZ360" s="14"/>
      <c r="CA360" s="14">
        <v>0.18287149273591399</v>
      </c>
      <c r="CB360" s="14">
        <v>0.18269729680500499</v>
      </c>
      <c r="CC360" s="14">
        <v>0.158179233707154</v>
      </c>
      <c r="CD360" s="14">
        <v>0.190150864911033</v>
      </c>
      <c r="CE360" s="14">
        <v>6.9598739476445501E-2</v>
      </c>
    </row>
    <row r="361" spans="2:83" x14ac:dyDescent="0.3">
      <c r="B361" t="s">
        <v>135</v>
      </c>
      <c r="C361" s="14">
        <v>3.3468808639505097E-2</v>
      </c>
      <c r="D361" s="14">
        <v>2.8900051340109999E-2</v>
      </c>
      <c r="E361" s="14">
        <v>3.7995561579049902E-2</v>
      </c>
      <c r="F361" s="14"/>
      <c r="G361" s="14">
        <v>4.5571423686948498E-2</v>
      </c>
      <c r="H361" s="14">
        <v>4.5543032305052897E-2</v>
      </c>
      <c r="I361" s="14">
        <v>3.5590125566933098E-2</v>
      </c>
      <c r="J361" s="14">
        <v>2.5794356002491699E-2</v>
      </c>
      <c r="K361" s="14">
        <v>2.9434887315539799E-2</v>
      </c>
      <c r="L361" s="14">
        <v>2.2857012988764702E-2</v>
      </c>
      <c r="M361" s="14"/>
      <c r="N361" s="14">
        <v>2.6145642847009799E-2</v>
      </c>
      <c r="O361" s="14">
        <v>4.49729788964831E-2</v>
      </c>
      <c r="P361" s="14">
        <v>2.5556174865843401E-2</v>
      </c>
      <c r="Q361" s="14">
        <v>3.71060253559721E-2</v>
      </c>
      <c r="R361" s="14"/>
      <c r="S361" s="14">
        <v>5.0438746601816499E-2</v>
      </c>
      <c r="T361" s="14">
        <v>2.5532700168700601E-2</v>
      </c>
      <c r="U361" s="14">
        <v>5.1526198852174798E-2</v>
      </c>
      <c r="V361" s="14">
        <v>3.6913995156832302E-2</v>
      </c>
      <c r="W361" s="14">
        <v>2.7569747395864101E-2</v>
      </c>
      <c r="X361" s="14">
        <v>2.6925449461646302E-2</v>
      </c>
      <c r="Y361" s="14">
        <v>2.0628485878050599E-2</v>
      </c>
      <c r="Z361" s="14">
        <v>2.26240215148793E-2</v>
      </c>
      <c r="AA361" s="14">
        <v>3.5550604237149099E-2</v>
      </c>
      <c r="AB361" s="14">
        <v>3.273853381465E-2</v>
      </c>
      <c r="AC361" s="14">
        <v>1.8340091791707001E-2</v>
      </c>
      <c r="AD361" s="14">
        <v>3.2124713518214901E-2</v>
      </c>
      <c r="AE361" s="14"/>
      <c r="AF361" s="14">
        <v>2.3336572661141398E-2</v>
      </c>
      <c r="AG361" s="14">
        <v>3.84332415796639E-2</v>
      </c>
      <c r="AH361" s="14">
        <v>4.9939915949428502E-2</v>
      </c>
      <c r="AI361" s="14">
        <v>2.8280322589841402E-2</v>
      </c>
      <c r="AJ361" s="14">
        <v>3.0741161662007001E-2</v>
      </c>
      <c r="AK361" s="14"/>
      <c r="AL361" s="14">
        <v>3.41432262246847E-2</v>
      </c>
      <c r="AM361" s="14">
        <v>3.2085211698360802E-2</v>
      </c>
      <c r="AN361" s="14">
        <v>5.75019302812994E-2</v>
      </c>
      <c r="AO361" s="14">
        <v>1.0479852048666799E-2</v>
      </c>
      <c r="AP361" s="14">
        <v>2.20381947089127E-2</v>
      </c>
      <c r="AQ361" s="14"/>
      <c r="AR361" s="14">
        <v>3.2478382101134198E-2</v>
      </c>
      <c r="AS361" s="14">
        <v>3.7488003061160097E-2</v>
      </c>
      <c r="AT361" s="14">
        <v>5.3410187941385703E-2</v>
      </c>
      <c r="AU361" s="14">
        <v>1.6046002224597299E-2</v>
      </c>
      <c r="AV361" s="14">
        <v>6.2880750950549999E-2</v>
      </c>
      <c r="AW361" s="14">
        <v>1.80566950099855E-2</v>
      </c>
      <c r="AX361" s="14"/>
      <c r="AY361" s="14">
        <v>1.36996563281588E-2</v>
      </c>
      <c r="AZ361" s="14">
        <v>3.7197500958276702E-2</v>
      </c>
      <c r="BA361" s="14">
        <v>4.52098104539259E-2</v>
      </c>
      <c r="BB361" s="14">
        <v>3.4783749242357997E-2</v>
      </c>
      <c r="BC361" s="14">
        <v>4.5639117050755303E-2</v>
      </c>
      <c r="BD361" s="14"/>
      <c r="BE361" s="14">
        <v>0</v>
      </c>
      <c r="BF361" s="14">
        <v>4.9950186319799701E-2</v>
      </c>
      <c r="BG361" s="14">
        <v>4.1280084496981999E-2</v>
      </c>
      <c r="BH361" s="14">
        <v>3.2798952979736402E-2</v>
      </c>
      <c r="BI361" s="14">
        <v>1.67860424116037E-2</v>
      </c>
      <c r="BJ361" s="14">
        <v>5.1050274259428798E-2</v>
      </c>
      <c r="BK361" s="14">
        <v>2.34546453261733E-2</v>
      </c>
      <c r="BL361" s="14">
        <v>3.9725509216516998E-2</v>
      </c>
      <c r="BM361" s="14">
        <v>2.4594040205117101E-2</v>
      </c>
      <c r="BN361" s="14">
        <v>3.00589257333761E-2</v>
      </c>
      <c r="BO361" s="14">
        <v>4.9194968579433597E-2</v>
      </c>
      <c r="BP361" s="14">
        <v>1.93426750933447E-2</v>
      </c>
      <c r="BQ361" s="14">
        <v>2.68996709596824E-2</v>
      </c>
      <c r="BR361" s="14">
        <v>4.0760185675561701E-2</v>
      </c>
      <c r="BS361" s="14">
        <v>5.1190662771567398E-2</v>
      </c>
      <c r="BT361" s="14">
        <v>1.3939271699490999E-2</v>
      </c>
      <c r="BU361" s="14"/>
      <c r="BV361" s="14">
        <v>2.8120564284075399E-2</v>
      </c>
      <c r="BW361" s="14">
        <v>3.7973664671198497E-2</v>
      </c>
      <c r="BX361" s="14"/>
      <c r="BY361" s="14">
        <v>2.2475231077888201E-2</v>
      </c>
      <c r="BZ361" s="14"/>
      <c r="CA361" s="14">
        <v>2.3800090333553701E-2</v>
      </c>
      <c r="CB361" s="14">
        <v>3.4849269401309502E-2</v>
      </c>
      <c r="CC361" s="14">
        <v>4.27117096779435E-2</v>
      </c>
      <c r="CD361" s="14">
        <v>1.6969153484570901E-2</v>
      </c>
      <c r="CE361" s="14">
        <v>3.9843581301100002E-2</v>
      </c>
    </row>
    <row r="362" spans="2:83" x14ac:dyDescent="0.3">
      <c r="B362" t="s">
        <v>136</v>
      </c>
      <c r="C362" s="14">
        <v>1.30400498752843E-2</v>
      </c>
      <c r="D362" s="14">
        <v>1.3363909716390499E-2</v>
      </c>
      <c r="E362" s="14">
        <v>1.2749388219681799E-2</v>
      </c>
      <c r="F362" s="14"/>
      <c r="G362" s="14">
        <v>2.6378035199194901E-2</v>
      </c>
      <c r="H362" s="14">
        <v>1.7699512750425E-2</v>
      </c>
      <c r="I362" s="14">
        <v>6.5420217260256097E-3</v>
      </c>
      <c r="J362" s="14">
        <v>8.5533037886896205E-3</v>
      </c>
      <c r="K362" s="14">
        <v>2.0461281546194102E-2</v>
      </c>
      <c r="L362" s="14">
        <v>4.3343745211884997E-3</v>
      </c>
      <c r="M362" s="14"/>
      <c r="N362" s="14">
        <v>1.1858602595008301E-2</v>
      </c>
      <c r="O362" s="14">
        <v>1.66246702927321E-2</v>
      </c>
      <c r="P362" s="14">
        <v>1.1370732182809E-2</v>
      </c>
      <c r="Q362" s="14">
        <v>1.2345122512867001E-2</v>
      </c>
      <c r="R362" s="14"/>
      <c r="S362" s="14">
        <v>1.15431373664965E-2</v>
      </c>
      <c r="T362" s="14">
        <v>7.5334901739170001E-3</v>
      </c>
      <c r="U362" s="14">
        <v>1.9375097139853598E-2</v>
      </c>
      <c r="V362" s="14">
        <v>5.2545027157944596E-3</v>
      </c>
      <c r="W362" s="14">
        <v>6.2949226592354203E-3</v>
      </c>
      <c r="X362" s="14">
        <v>2.1123505583955999E-2</v>
      </c>
      <c r="Y362" s="14">
        <v>1.87637378280981E-2</v>
      </c>
      <c r="Z362" s="14">
        <v>0</v>
      </c>
      <c r="AA362" s="14">
        <v>2.9135600568988E-2</v>
      </c>
      <c r="AB362" s="14">
        <v>1.0268181161833499E-2</v>
      </c>
      <c r="AC362" s="14">
        <v>9.1844252186869604E-3</v>
      </c>
      <c r="AD362" s="14">
        <v>0</v>
      </c>
      <c r="AE362" s="14"/>
      <c r="AF362" s="14">
        <v>4.6963708745166102E-3</v>
      </c>
      <c r="AG362" s="14">
        <v>1.5697023114036701E-2</v>
      </c>
      <c r="AH362" s="14">
        <v>1.2582214200065001E-2</v>
      </c>
      <c r="AI362" s="14">
        <v>0</v>
      </c>
      <c r="AJ362" s="14">
        <v>7.6279413069614702E-3</v>
      </c>
      <c r="AK362" s="14"/>
      <c r="AL362" s="14">
        <v>6.5350612937466303E-3</v>
      </c>
      <c r="AM362" s="14">
        <v>8.5854349317587304E-3</v>
      </c>
      <c r="AN362" s="14">
        <v>7.3379623243587403E-3</v>
      </c>
      <c r="AO362" s="14">
        <v>9.6742554127273398E-3</v>
      </c>
      <c r="AP362" s="14">
        <v>7.1226691441892906E-2</v>
      </c>
      <c r="AQ362" s="14"/>
      <c r="AR362" s="14">
        <v>8.7451051446172292E-3</v>
      </c>
      <c r="AS362" s="14">
        <v>7.1540726927328104E-3</v>
      </c>
      <c r="AT362" s="14">
        <v>1.50853010730877E-2</v>
      </c>
      <c r="AU362" s="14">
        <v>5.5170740670962299E-3</v>
      </c>
      <c r="AV362" s="14">
        <v>5.6904769448044498E-2</v>
      </c>
      <c r="AW362" s="14">
        <v>1.52234607741491E-2</v>
      </c>
      <c r="AX362" s="14"/>
      <c r="AY362" s="14">
        <v>9.1960115147266402E-3</v>
      </c>
      <c r="AZ362" s="14">
        <v>1.5751237349735599E-2</v>
      </c>
      <c r="BA362" s="14">
        <v>2.1899638165757199E-2</v>
      </c>
      <c r="BB362" s="14">
        <v>3.0983002383302601E-3</v>
      </c>
      <c r="BC362" s="14">
        <v>0</v>
      </c>
      <c r="BD362" s="14"/>
      <c r="BE362" s="14">
        <v>7.7982368142829994E-2</v>
      </c>
      <c r="BF362" s="14">
        <v>1.9752333754793901E-2</v>
      </c>
      <c r="BG362" s="14">
        <v>6.9183290635813598E-3</v>
      </c>
      <c r="BH362" s="14">
        <v>3.7808074661341597E-2</v>
      </c>
      <c r="BI362" s="14">
        <v>4.6132961287297597E-3</v>
      </c>
      <c r="BJ362" s="14">
        <v>1.5978785412198399E-2</v>
      </c>
      <c r="BK362" s="14">
        <v>2.30001720918332E-2</v>
      </c>
      <c r="BL362" s="14">
        <v>1.30255415352361E-2</v>
      </c>
      <c r="BM362" s="14">
        <v>7.63756530452144E-3</v>
      </c>
      <c r="BN362" s="14">
        <v>9.2049606490751095E-3</v>
      </c>
      <c r="BO362" s="14">
        <v>6.1031049663922898E-3</v>
      </c>
      <c r="BP362" s="14">
        <v>1.8286768420736399E-2</v>
      </c>
      <c r="BQ362" s="14">
        <v>1.0530238372318401E-2</v>
      </c>
      <c r="BR362" s="14">
        <v>0</v>
      </c>
      <c r="BS362" s="14">
        <v>0</v>
      </c>
      <c r="BT362" s="14">
        <v>0</v>
      </c>
      <c r="BU362" s="14"/>
      <c r="BV362" s="14">
        <v>9.8270221825076508E-3</v>
      </c>
      <c r="BW362" s="14">
        <v>6.74137986866114E-3</v>
      </c>
      <c r="BX362" s="14"/>
      <c r="BY362" s="14">
        <v>3.9143210757020602E-3</v>
      </c>
      <c r="BZ362" s="14"/>
      <c r="CA362" s="14">
        <v>1.50459377234649E-2</v>
      </c>
      <c r="CB362" s="14">
        <v>2.4353651304264302E-2</v>
      </c>
      <c r="CC362" s="14">
        <v>1.0007981530562199E-2</v>
      </c>
      <c r="CD362" s="14">
        <v>0</v>
      </c>
      <c r="CE362" s="14">
        <v>0</v>
      </c>
    </row>
    <row r="363" spans="2:83" x14ac:dyDescent="0.3">
      <c r="B363" t="s">
        <v>53</v>
      </c>
      <c r="C363" s="14">
        <v>5.0205743288379998E-2</v>
      </c>
      <c r="D363" s="14">
        <v>2.5869689865658602E-2</v>
      </c>
      <c r="E363" s="14">
        <v>7.2106148652835295E-2</v>
      </c>
      <c r="F363" s="14"/>
      <c r="G363" s="14">
        <v>8.0433907168456498E-2</v>
      </c>
      <c r="H363" s="14">
        <v>5.0660905101735799E-2</v>
      </c>
      <c r="I363" s="14">
        <v>4.5180138472601002E-2</v>
      </c>
      <c r="J363" s="14">
        <v>5.8759543892878102E-2</v>
      </c>
      <c r="K363" s="14">
        <v>4.2039205677561302E-2</v>
      </c>
      <c r="L363" s="14">
        <v>3.2457907459708599E-2</v>
      </c>
      <c r="M363" s="14"/>
      <c r="N363" s="14">
        <v>3.080747160445E-2</v>
      </c>
      <c r="O363" s="14">
        <v>3.7035847938670201E-2</v>
      </c>
      <c r="P363" s="14">
        <v>5.6588384584939699E-2</v>
      </c>
      <c r="Q363" s="14">
        <v>8.0264757897388697E-2</v>
      </c>
      <c r="R363" s="14"/>
      <c r="S363" s="14">
        <v>3.1911631148244302E-2</v>
      </c>
      <c r="T363" s="14">
        <v>5.5749575680033199E-2</v>
      </c>
      <c r="U363" s="14">
        <v>6.2593116475029298E-2</v>
      </c>
      <c r="V363" s="14">
        <v>2.76896903273013E-2</v>
      </c>
      <c r="W363" s="14">
        <v>4.85894816406005E-2</v>
      </c>
      <c r="X363" s="14">
        <v>8.7373529155252899E-2</v>
      </c>
      <c r="Y363" s="14">
        <v>7.7274660511349694E-2</v>
      </c>
      <c r="Z363" s="14">
        <v>3.3816881393795697E-2</v>
      </c>
      <c r="AA363" s="14">
        <v>3.67962984084442E-2</v>
      </c>
      <c r="AB363" s="14">
        <v>3.7484812599535698E-2</v>
      </c>
      <c r="AC363" s="14">
        <v>6.5312375221094496E-2</v>
      </c>
      <c r="AD363" s="14">
        <v>5.0557921797324802E-2</v>
      </c>
      <c r="AE363" s="14"/>
      <c r="AF363" s="14">
        <v>1.8437510102076601E-2</v>
      </c>
      <c r="AG363" s="14">
        <v>2.8352031060786001E-2</v>
      </c>
      <c r="AH363" s="14">
        <v>2.8108914286803701E-2</v>
      </c>
      <c r="AI363" s="14">
        <v>2.8701473045752601E-2</v>
      </c>
      <c r="AJ363" s="14">
        <v>0.127853141672327</v>
      </c>
      <c r="AK363" s="14"/>
      <c r="AL363" s="14">
        <v>2.2918168215445799E-2</v>
      </c>
      <c r="AM363" s="14">
        <v>3.60865814509682E-2</v>
      </c>
      <c r="AN363" s="14">
        <v>1.9552700992177301E-2</v>
      </c>
      <c r="AO363" s="14">
        <v>3.09933772302807E-2</v>
      </c>
      <c r="AP363" s="14">
        <v>5.37782106451722E-2</v>
      </c>
      <c r="AQ363" s="14"/>
      <c r="AR363" s="14">
        <v>1.9752998300454301E-2</v>
      </c>
      <c r="AS363" s="14">
        <v>2.3496478116200599E-2</v>
      </c>
      <c r="AT363" s="14">
        <v>1.5183548716674201E-2</v>
      </c>
      <c r="AU363" s="14">
        <v>2.0777021369568702E-2</v>
      </c>
      <c r="AV363" s="14">
        <v>5.9343428327533698E-2</v>
      </c>
      <c r="AW363" s="14">
        <v>0.166514703746384</v>
      </c>
      <c r="AX363" s="14"/>
      <c r="AY363" s="14">
        <v>4.7121874125440902E-2</v>
      </c>
      <c r="AZ363" s="14">
        <v>6.9351652244377004E-2</v>
      </c>
      <c r="BA363" s="14">
        <v>3.6951261585199999E-2</v>
      </c>
      <c r="BB363" s="14">
        <v>3.6695914893096197E-2</v>
      </c>
      <c r="BC363" s="14">
        <v>0</v>
      </c>
      <c r="BD363" s="14"/>
      <c r="BE363" s="14">
        <v>6.5633321850478196E-2</v>
      </c>
      <c r="BF363" s="14">
        <v>0.14859804002239299</v>
      </c>
      <c r="BG363" s="14">
        <v>7.0993028662681104E-2</v>
      </c>
      <c r="BH363" s="14">
        <v>6.5410833188030496E-2</v>
      </c>
      <c r="BI363" s="14">
        <v>4.52838121746564E-2</v>
      </c>
      <c r="BJ363" s="14">
        <v>4.0738602235840297E-2</v>
      </c>
      <c r="BK363" s="14">
        <v>5.1551990299696301E-2</v>
      </c>
      <c r="BL363" s="14">
        <v>3.8167509401849202E-2</v>
      </c>
      <c r="BM363" s="14">
        <v>2.46885548136066E-2</v>
      </c>
      <c r="BN363" s="14">
        <v>6.0913995758585401E-2</v>
      </c>
      <c r="BO363" s="14">
        <v>3.6529742169388597E-2</v>
      </c>
      <c r="BP363" s="14">
        <v>9.4523308286072506E-3</v>
      </c>
      <c r="BQ363" s="14">
        <v>1.06599477133415E-2</v>
      </c>
      <c r="BR363" s="14">
        <v>3.6330283378122802E-2</v>
      </c>
      <c r="BS363" s="14">
        <v>6.05632058352224E-2</v>
      </c>
      <c r="BT363" s="14">
        <v>1.6417594312653699E-2</v>
      </c>
      <c r="BU363" s="14"/>
      <c r="BV363" s="14">
        <v>2.2196777426864898E-2</v>
      </c>
      <c r="BW363" s="14">
        <v>5.6716274145244001E-2</v>
      </c>
      <c r="BX363" s="14"/>
      <c r="BY363" s="14">
        <v>1.8137272580257501E-2</v>
      </c>
      <c r="BZ363" s="14"/>
      <c r="CA363" s="14">
        <v>6.3133446197686793E-2</v>
      </c>
      <c r="CB363" s="14">
        <v>3.5934220544306998E-2</v>
      </c>
      <c r="CC363" s="14">
        <v>3.88393538747768E-2</v>
      </c>
      <c r="CD363" s="14">
        <v>1.8810328847470199E-2</v>
      </c>
      <c r="CE363" s="14">
        <v>0</v>
      </c>
    </row>
    <row r="364" spans="2:83" x14ac:dyDescent="0.3">
      <c r="B364" t="s">
        <v>137</v>
      </c>
      <c r="C364" s="14">
        <v>0.73232658198779299</v>
      </c>
      <c r="D364" s="14">
        <v>0.79793453044993101</v>
      </c>
      <c r="E364" s="14">
        <v>0.66970014619805396</v>
      </c>
      <c r="F364" s="14"/>
      <c r="G364" s="14">
        <v>0.63291999423025103</v>
      </c>
      <c r="H364" s="14">
        <v>0.73923810353607999</v>
      </c>
      <c r="I364" s="14">
        <v>0.74792350132100505</v>
      </c>
      <c r="J364" s="14">
        <v>0.73390573126950398</v>
      </c>
      <c r="K364" s="14">
        <v>0.75166794889898803</v>
      </c>
      <c r="L364" s="14">
        <v>0.76550846198832401</v>
      </c>
      <c r="M364" s="14"/>
      <c r="N364" s="14">
        <v>0.79260964861501804</v>
      </c>
      <c r="O364" s="14">
        <v>0.73583923440987198</v>
      </c>
      <c r="P364" s="14">
        <v>0.73559052184943796</v>
      </c>
      <c r="Q364" s="14">
        <v>0.66094696394966401</v>
      </c>
      <c r="R364" s="14"/>
      <c r="S364" s="14">
        <v>0.75349097873611104</v>
      </c>
      <c r="T364" s="14">
        <v>0.74100213398988102</v>
      </c>
      <c r="U364" s="14">
        <v>0.68253695989876895</v>
      </c>
      <c r="V364" s="14">
        <v>0.69629925914457103</v>
      </c>
      <c r="W364" s="14">
        <v>0.74109395875439299</v>
      </c>
      <c r="X364" s="14">
        <v>0.71830362236922496</v>
      </c>
      <c r="Y364" s="14">
        <v>0.73523909539426102</v>
      </c>
      <c r="Z364" s="14">
        <v>0.78620249695992594</v>
      </c>
      <c r="AA364" s="14">
        <v>0.74287770154714405</v>
      </c>
      <c r="AB364" s="14">
        <v>0.73815284615813903</v>
      </c>
      <c r="AC364" s="14">
        <v>0.69798064539481297</v>
      </c>
      <c r="AD364" s="14">
        <v>0.77909075280694595</v>
      </c>
      <c r="AE364" s="14"/>
      <c r="AF364" s="14">
        <v>0.81629611715297101</v>
      </c>
      <c r="AG364" s="14">
        <v>0.75525398211236605</v>
      </c>
      <c r="AH364" s="14">
        <v>0.66108481399299401</v>
      </c>
      <c r="AI364" s="14">
        <v>0.753031137258659</v>
      </c>
      <c r="AJ364" s="14">
        <v>0.60569909416591405</v>
      </c>
      <c r="AK364" s="14"/>
      <c r="AL364" s="14">
        <v>0.78117398926801995</v>
      </c>
      <c r="AM364" s="14">
        <v>0.77303618939708696</v>
      </c>
      <c r="AN364" s="14">
        <v>0.69503119655790602</v>
      </c>
      <c r="AO364" s="14">
        <v>0.80088435304079197</v>
      </c>
      <c r="AP364" s="14">
        <v>0.66886529946683804</v>
      </c>
      <c r="AQ364" s="14"/>
      <c r="AR364" s="14">
        <v>0.78177409200070302</v>
      </c>
      <c r="AS364" s="14">
        <v>0.768560279560079</v>
      </c>
      <c r="AT364" s="14">
        <v>0.72693902042674297</v>
      </c>
      <c r="AU364" s="14">
        <v>0.80697212819878295</v>
      </c>
      <c r="AV364" s="14">
        <v>0.62354687104575002</v>
      </c>
      <c r="AW364" s="14">
        <v>0.62715726750173895</v>
      </c>
      <c r="AX364" s="14"/>
      <c r="AY364" s="14">
        <v>0.76347413894109495</v>
      </c>
      <c r="AZ364" s="14">
        <v>0.66674525832860398</v>
      </c>
      <c r="BA364" s="14">
        <v>0.72632807841879399</v>
      </c>
      <c r="BB364" s="14">
        <v>0.80585140314095005</v>
      </c>
      <c r="BC364" s="14">
        <v>0.86371053351600902</v>
      </c>
      <c r="BD364" s="14"/>
      <c r="BE364" s="14">
        <v>0.54206517564295598</v>
      </c>
      <c r="BF364" s="14">
        <v>0.65269883820386398</v>
      </c>
      <c r="BG364" s="14">
        <v>0.65094956880590904</v>
      </c>
      <c r="BH364" s="14">
        <v>0.70499305802204604</v>
      </c>
      <c r="BI364" s="14">
        <v>0.70341576883368995</v>
      </c>
      <c r="BJ364" s="14">
        <v>0.75382038855334799</v>
      </c>
      <c r="BK364" s="14">
        <v>0.67179092862868195</v>
      </c>
      <c r="BL364" s="14">
        <v>0.68791790474915904</v>
      </c>
      <c r="BM364" s="14">
        <v>0.775222759208823</v>
      </c>
      <c r="BN364" s="14">
        <v>0.76216665497522695</v>
      </c>
      <c r="BO364" s="14">
        <v>0.77975877053504405</v>
      </c>
      <c r="BP364" s="14">
        <v>0.780983425318999</v>
      </c>
      <c r="BQ364" s="14">
        <v>0.85822396730733796</v>
      </c>
      <c r="BR364" s="14">
        <v>0.82653615954654502</v>
      </c>
      <c r="BS364" s="14">
        <v>0.79027771565945504</v>
      </c>
      <c r="BT364" s="14">
        <v>0.85956918473955601</v>
      </c>
      <c r="BU364" s="14"/>
      <c r="BV364" s="14">
        <v>0.79272352735115703</v>
      </c>
      <c r="BW364" s="14">
        <v>0.74379576733958197</v>
      </c>
      <c r="BX364" s="14"/>
      <c r="BY364" s="14">
        <v>0.83758110264056496</v>
      </c>
      <c r="BZ364" s="14"/>
      <c r="CA364" s="14">
        <v>0.71514903300938104</v>
      </c>
      <c r="CB364" s="14">
        <v>0.72216556194511405</v>
      </c>
      <c r="CC364" s="14">
        <v>0.75026172120956303</v>
      </c>
      <c r="CD364" s="14">
        <v>0.77406965275692596</v>
      </c>
      <c r="CE364" s="14">
        <v>0.89055767922245399</v>
      </c>
    </row>
    <row r="365" spans="2:83" x14ac:dyDescent="0.3">
      <c r="B365" t="s">
        <v>138</v>
      </c>
      <c r="C365" s="14">
        <v>4.6508858514789399E-2</v>
      </c>
      <c r="D365" s="14">
        <v>4.2263961056500501E-2</v>
      </c>
      <c r="E365" s="14">
        <v>5.0744949798731703E-2</v>
      </c>
      <c r="F365" s="14"/>
      <c r="G365" s="14">
        <v>7.1949458886143403E-2</v>
      </c>
      <c r="H365" s="14">
        <v>6.3242545055477897E-2</v>
      </c>
      <c r="I365" s="14">
        <v>4.2132147292958701E-2</v>
      </c>
      <c r="J365" s="14">
        <v>3.4347659791181401E-2</v>
      </c>
      <c r="K365" s="14">
        <v>4.9896168861733897E-2</v>
      </c>
      <c r="L365" s="14">
        <v>2.7191387509953199E-2</v>
      </c>
      <c r="M365" s="14"/>
      <c r="N365" s="14">
        <v>3.8004245442018102E-2</v>
      </c>
      <c r="O365" s="14">
        <v>6.1597649189215301E-2</v>
      </c>
      <c r="P365" s="14">
        <v>3.6926907048652403E-2</v>
      </c>
      <c r="Q365" s="14">
        <v>4.9451147868839099E-2</v>
      </c>
      <c r="R365" s="14"/>
      <c r="S365" s="14">
        <v>6.1981883968313001E-2</v>
      </c>
      <c r="T365" s="14">
        <v>3.3066190342617603E-2</v>
      </c>
      <c r="U365" s="14">
        <v>7.0901295992028504E-2</v>
      </c>
      <c r="V365" s="14">
        <v>4.2168497872626699E-2</v>
      </c>
      <c r="W365" s="14">
        <v>3.3864670055099501E-2</v>
      </c>
      <c r="X365" s="14">
        <v>4.8048955045602297E-2</v>
      </c>
      <c r="Y365" s="14">
        <v>3.9392223706148699E-2</v>
      </c>
      <c r="Z365" s="14">
        <v>2.26240215148793E-2</v>
      </c>
      <c r="AA365" s="14">
        <v>6.4686204806137099E-2</v>
      </c>
      <c r="AB365" s="14">
        <v>4.30067149764835E-2</v>
      </c>
      <c r="AC365" s="14">
        <v>2.7524517010394E-2</v>
      </c>
      <c r="AD365" s="14">
        <v>3.2124713518214901E-2</v>
      </c>
      <c r="AE365" s="14"/>
      <c r="AF365" s="14">
        <v>2.8032943535658002E-2</v>
      </c>
      <c r="AG365" s="14">
        <v>5.4130264693700698E-2</v>
      </c>
      <c r="AH365" s="14">
        <v>6.2522130149493496E-2</v>
      </c>
      <c r="AI365" s="14">
        <v>2.8280322589841402E-2</v>
      </c>
      <c r="AJ365" s="14">
        <v>3.8369102968968498E-2</v>
      </c>
      <c r="AK365" s="14"/>
      <c r="AL365" s="14">
        <v>4.0678287518431402E-2</v>
      </c>
      <c r="AM365" s="14">
        <v>4.0670646630119503E-2</v>
      </c>
      <c r="AN365" s="14">
        <v>6.4839892605658103E-2</v>
      </c>
      <c r="AO365" s="14">
        <v>2.0154107461394101E-2</v>
      </c>
      <c r="AP365" s="14">
        <v>9.3264886150805706E-2</v>
      </c>
      <c r="AQ365" s="14"/>
      <c r="AR365" s="14">
        <v>4.1223487245751499E-2</v>
      </c>
      <c r="AS365" s="14">
        <v>4.4642075753892903E-2</v>
      </c>
      <c r="AT365" s="14">
        <v>6.8495489014473498E-2</v>
      </c>
      <c r="AU365" s="14">
        <v>2.15630762916935E-2</v>
      </c>
      <c r="AV365" s="14">
        <v>0.119785520398594</v>
      </c>
      <c r="AW365" s="14">
        <v>3.3280155784134603E-2</v>
      </c>
      <c r="AX365" s="14"/>
      <c r="AY365" s="14">
        <v>2.2895667842885499E-2</v>
      </c>
      <c r="AZ365" s="14">
        <v>5.2948738308012298E-2</v>
      </c>
      <c r="BA365" s="14">
        <v>6.7109448619683099E-2</v>
      </c>
      <c r="BB365" s="14">
        <v>3.7882049480688303E-2</v>
      </c>
      <c r="BC365" s="14">
        <v>4.5639117050755303E-2</v>
      </c>
      <c r="BD365" s="14"/>
      <c r="BE365" s="14">
        <v>7.7982368142829994E-2</v>
      </c>
      <c r="BF365" s="14">
        <v>6.9702520074593599E-2</v>
      </c>
      <c r="BG365" s="14">
        <v>4.8198413560563397E-2</v>
      </c>
      <c r="BH365" s="14">
        <v>7.0607027641077999E-2</v>
      </c>
      <c r="BI365" s="14">
        <v>2.1399338540333501E-2</v>
      </c>
      <c r="BJ365" s="14">
        <v>6.70290596716272E-2</v>
      </c>
      <c r="BK365" s="14">
        <v>4.64548174180065E-2</v>
      </c>
      <c r="BL365" s="14">
        <v>5.2751050751753098E-2</v>
      </c>
      <c r="BM365" s="14">
        <v>3.2231605509638502E-2</v>
      </c>
      <c r="BN365" s="14">
        <v>3.92638863824512E-2</v>
      </c>
      <c r="BO365" s="14">
        <v>5.5298073545825902E-2</v>
      </c>
      <c r="BP365" s="14">
        <v>3.7629443514080999E-2</v>
      </c>
      <c r="BQ365" s="14">
        <v>3.7429909332000799E-2</v>
      </c>
      <c r="BR365" s="14">
        <v>4.0760185675561701E-2</v>
      </c>
      <c r="BS365" s="14">
        <v>5.1190662771567398E-2</v>
      </c>
      <c r="BT365" s="14">
        <v>1.3939271699490999E-2</v>
      </c>
      <c r="BU365" s="14"/>
      <c r="BV365" s="14">
        <v>3.7947586466583E-2</v>
      </c>
      <c r="BW365" s="14">
        <v>4.4715044539859597E-2</v>
      </c>
      <c r="BX365" s="14"/>
      <c r="BY365" s="14">
        <v>2.63895521535903E-2</v>
      </c>
      <c r="BZ365" s="14"/>
      <c r="CA365" s="14">
        <v>3.8846028057018603E-2</v>
      </c>
      <c r="CB365" s="14">
        <v>5.92029207055738E-2</v>
      </c>
      <c r="CC365" s="14">
        <v>5.2719691208505601E-2</v>
      </c>
      <c r="CD365" s="14">
        <v>1.6969153484570901E-2</v>
      </c>
      <c r="CE365" s="14">
        <v>3.9843581301100002E-2</v>
      </c>
    </row>
    <row r="366" spans="2:83" x14ac:dyDescent="0.3">
      <c r="B366" t="s">
        <v>139</v>
      </c>
      <c r="C366" s="14">
        <v>0.68581772347300396</v>
      </c>
      <c r="D366" s="14">
        <v>0.75567056939343002</v>
      </c>
      <c r="E366" s="14">
        <v>0.61895519639932195</v>
      </c>
      <c r="F366" s="14"/>
      <c r="G366" s="14">
        <v>0.56097053534410801</v>
      </c>
      <c r="H366" s="14">
        <v>0.675995558480602</v>
      </c>
      <c r="I366" s="14">
        <v>0.70579135402804605</v>
      </c>
      <c r="J366" s="14">
        <v>0.69955807147832205</v>
      </c>
      <c r="K366" s="14">
        <v>0.70177178003725404</v>
      </c>
      <c r="L366" s="14">
        <v>0.73831707447837103</v>
      </c>
      <c r="M366" s="14"/>
      <c r="N366" s="14">
        <v>0.75460540317299996</v>
      </c>
      <c r="O366" s="14">
        <v>0.67424158522065702</v>
      </c>
      <c r="P366" s="14">
        <v>0.69866361480078598</v>
      </c>
      <c r="Q366" s="14">
        <v>0.61149581608082504</v>
      </c>
      <c r="R366" s="14"/>
      <c r="S366" s="14">
        <v>0.69150909476779798</v>
      </c>
      <c r="T366" s="14">
        <v>0.70793594364726398</v>
      </c>
      <c r="U366" s="14">
        <v>0.61163566390674096</v>
      </c>
      <c r="V366" s="14">
        <v>0.65413076127194403</v>
      </c>
      <c r="W366" s="14">
        <v>0.70722928869929402</v>
      </c>
      <c r="X366" s="14">
        <v>0.67025466732362304</v>
      </c>
      <c r="Y366" s="14">
        <v>0.69584687168811199</v>
      </c>
      <c r="Z366" s="14">
        <v>0.76357847544504698</v>
      </c>
      <c r="AA366" s="14">
        <v>0.67819149674100698</v>
      </c>
      <c r="AB366" s="14">
        <v>0.69514613118165502</v>
      </c>
      <c r="AC366" s="14">
        <v>0.67045612838441904</v>
      </c>
      <c r="AD366" s="14">
        <v>0.74696603928873095</v>
      </c>
      <c r="AE366" s="14"/>
      <c r="AF366" s="14">
        <v>0.78826317361731302</v>
      </c>
      <c r="AG366" s="14">
        <v>0.70112371741866597</v>
      </c>
      <c r="AH366" s="14">
        <v>0.59856268384350098</v>
      </c>
      <c r="AI366" s="14">
        <v>0.72475081466881797</v>
      </c>
      <c r="AJ366" s="14">
        <v>0.56732999119694505</v>
      </c>
      <c r="AK366" s="14"/>
      <c r="AL366" s="14">
        <v>0.74049570174958901</v>
      </c>
      <c r="AM366" s="14">
        <v>0.73236554276696797</v>
      </c>
      <c r="AN366" s="14">
        <v>0.63019130395224798</v>
      </c>
      <c r="AO366" s="14">
        <v>0.78073024557939796</v>
      </c>
      <c r="AP366" s="14">
        <v>0.57560041331603196</v>
      </c>
      <c r="AQ366" s="14"/>
      <c r="AR366" s="14">
        <v>0.74055060475495205</v>
      </c>
      <c r="AS366" s="14">
        <v>0.72391820380618599</v>
      </c>
      <c r="AT366" s="14">
        <v>0.65844353141226897</v>
      </c>
      <c r="AU366" s="14">
        <v>0.78540905190708998</v>
      </c>
      <c r="AV366" s="14">
        <v>0.50376135064715499</v>
      </c>
      <c r="AW366" s="14">
        <v>0.59387711171760404</v>
      </c>
      <c r="AX366" s="14"/>
      <c r="AY366" s="14">
        <v>0.74057847109820996</v>
      </c>
      <c r="AZ366" s="14">
        <v>0.61379652002059104</v>
      </c>
      <c r="BA366" s="14">
        <v>0.65921862979911094</v>
      </c>
      <c r="BB366" s="14">
        <v>0.76796935366026198</v>
      </c>
      <c r="BC366" s="14">
        <v>0.81807141646525305</v>
      </c>
      <c r="BD366" s="14"/>
      <c r="BE366" s="14">
        <v>0.46408280750012598</v>
      </c>
      <c r="BF366" s="14">
        <v>0.58299631812927</v>
      </c>
      <c r="BG366" s="14">
        <v>0.60275115524534595</v>
      </c>
      <c r="BH366" s="14">
        <v>0.63438603038096797</v>
      </c>
      <c r="BI366" s="14">
        <v>0.68201643029335601</v>
      </c>
      <c r="BJ366" s="14">
        <v>0.68679132888172101</v>
      </c>
      <c r="BK366" s="14">
        <v>0.62533611121067501</v>
      </c>
      <c r="BL366" s="14">
        <v>0.63516685399740602</v>
      </c>
      <c r="BM366" s="14">
        <v>0.742991153699185</v>
      </c>
      <c r="BN366" s="14">
        <v>0.72290276859277502</v>
      </c>
      <c r="BO366" s="14">
        <v>0.724460696989218</v>
      </c>
      <c r="BP366" s="14">
        <v>0.74335398180491796</v>
      </c>
      <c r="BQ366" s="14">
        <v>0.820794057975337</v>
      </c>
      <c r="BR366" s="14">
        <v>0.78577597387098297</v>
      </c>
      <c r="BS366" s="14">
        <v>0.73908705288788801</v>
      </c>
      <c r="BT366" s="14">
        <v>0.84562991304006496</v>
      </c>
      <c r="BU366" s="14"/>
      <c r="BV366" s="14">
        <v>0.754775940884574</v>
      </c>
      <c r="BW366" s="14">
        <v>0.699080722799723</v>
      </c>
      <c r="BX366" s="14"/>
      <c r="BY366" s="14">
        <v>0.811191550486975</v>
      </c>
      <c r="BZ366" s="14"/>
      <c r="CA366" s="14">
        <v>0.67630300495236195</v>
      </c>
      <c r="CB366" s="14">
        <v>0.66296264123954096</v>
      </c>
      <c r="CC366" s="14">
        <v>0.69754203000105797</v>
      </c>
      <c r="CD366" s="14">
        <v>0.75710049927235501</v>
      </c>
      <c r="CE366" s="14">
        <v>0.850714097921354</v>
      </c>
    </row>
    <row r="367" spans="2:83" x14ac:dyDescent="0.3">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row>
    <row r="368" spans="2:83" x14ac:dyDescent="0.3">
      <c r="B368" s="6" t="s">
        <v>229</v>
      </c>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row>
    <row r="369" spans="2:83" x14ac:dyDescent="0.3">
      <c r="B369" s="24" t="s">
        <v>114</v>
      </c>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row>
    <row r="370" spans="2:83" x14ac:dyDescent="0.3">
      <c r="B370" t="s">
        <v>132</v>
      </c>
      <c r="C370" s="14">
        <v>0.16792569779077501</v>
      </c>
      <c r="D370" s="14">
        <v>0.21323407180977699</v>
      </c>
      <c r="E370" s="14">
        <v>0.124013953575088</v>
      </c>
      <c r="F370" s="14"/>
      <c r="G370" s="14">
        <v>0.21386526136845499</v>
      </c>
      <c r="H370" s="14">
        <v>0.222918364445478</v>
      </c>
      <c r="I370" s="14">
        <v>0.17399883154888801</v>
      </c>
      <c r="J370" s="14">
        <v>0.17003963069960401</v>
      </c>
      <c r="K370" s="14">
        <v>0.12818206930763701</v>
      </c>
      <c r="L370" s="14">
        <v>0.112840462224129</v>
      </c>
      <c r="M370" s="14"/>
      <c r="N370" s="14">
        <v>0.21503140014805799</v>
      </c>
      <c r="O370" s="14">
        <v>0.15212573669905899</v>
      </c>
      <c r="P370" s="14">
        <v>0.16313614419195699</v>
      </c>
      <c r="Q370" s="14">
        <v>0.13557650765395399</v>
      </c>
      <c r="R370" s="14"/>
      <c r="S370" s="14">
        <v>0.17236023468006201</v>
      </c>
      <c r="T370" s="14">
        <v>0.167688054788247</v>
      </c>
      <c r="U370" s="14">
        <v>0.169487245935973</v>
      </c>
      <c r="V370" s="14">
        <v>0.14843631790740899</v>
      </c>
      <c r="W370" s="14">
        <v>0.147515642295793</v>
      </c>
      <c r="X370" s="14">
        <v>0.16376572960303101</v>
      </c>
      <c r="Y370" s="14">
        <v>0.14953335149859301</v>
      </c>
      <c r="Z370" s="14">
        <v>0.24670690912283999</v>
      </c>
      <c r="AA370" s="14">
        <v>0.18444080153451101</v>
      </c>
      <c r="AB370" s="14">
        <v>0.16239031394869799</v>
      </c>
      <c r="AC370" s="14">
        <v>0.18102509132262901</v>
      </c>
      <c r="AD370" s="14">
        <v>0.140658677293026</v>
      </c>
      <c r="AE370" s="14"/>
      <c r="AF370" s="14">
        <v>0.211943006194006</v>
      </c>
      <c r="AG370" s="14">
        <v>0.18554976183270799</v>
      </c>
      <c r="AH370" s="14">
        <v>0.14028817864940701</v>
      </c>
      <c r="AI370" s="14">
        <v>0.14298832875192199</v>
      </c>
      <c r="AJ370" s="14">
        <v>9.7308820937735296E-2</v>
      </c>
      <c r="AK370" s="14"/>
      <c r="AL370" s="14">
        <v>0.17985216941089999</v>
      </c>
      <c r="AM370" s="14">
        <v>0.19135913207317201</v>
      </c>
      <c r="AN370" s="14">
        <v>0.123277397002699</v>
      </c>
      <c r="AO370" s="14">
        <v>0.26214920075994103</v>
      </c>
      <c r="AP370" s="14">
        <v>7.5969418673091399E-2</v>
      </c>
      <c r="AQ370" s="14"/>
      <c r="AR370" s="14">
        <v>0.20811515100584899</v>
      </c>
      <c r="AS370" s="14">
        <v>0.193019367920685</v>
      </c>
      <c r="AT370" s="14">
        <v>0.12594761763274701</v>
      </c>
      <c r="AU370" s="14">
        <v>0.257690707461107</v>
      </c>
      <c r="AV370" s="14">
        <v>8.1495769644882102E-2</v>
      </c>
      <c r="AW370" s="14">
        <v>7.3698717529111099E-2</v>
      </c>
      <c r="AX370" s="14"/>
      <c r="AY370" s="14">
        <v>0.15814748018244301</v>
      </c>
      <c r="AZ370" s="14">
        <v>0.13985732649695501</v>
      </c>
      <c r="BA370" s="14">
        <v>0.17632596823229499</v>
      </c>
      <c r="BB370" s="14">
        <v>0.21567584973985099</v>
      </c>
      <c r="BC370" s="14">
        <v>0.36256159187529502</v>
      </c>
      <c r="BD370" s="14"/>
      <c r="BE370" s="14">
        <v>0.31822527551191399</v>
      </c>
      <c r="BF370" s="14">
        <v>0.13701426851000001</v>
      </c>
      <c r="BG370" s="14">
        <v>0.106426002626857</v>
      </c>
      <c r="BH370" s="14">
        <v>0.13685249349242501</v>
      </c>
      <c r="BI370" s="14">
        <v>0.16716343656049301</v>
      </c>
      <c r="BJ370" s="14">
        <v>0.150783371134521</v>
      </c>
      <c r="BK370" s="14">
        <v>0.114028331086217</v>
      </c>
      <c r="BL370" s="14">
        <v>0.14804371848016301</v>
      </c>
      <c r="BM370" s="14">
        <v>0.17160543717983001</v>
      </c>
      <c r="BN370" s="14">
        <v>0.25225259745094503</v>
      </c>
      <c r="BO370" s="14">
        <v>0.186872861341354</v>
      </c>
      <c r="BP370" s="14">
        <v>0.18966417690559001</v>
      </c>
      <c r="BQ370" s="14">
        <v>0.24430245304905299</v>
      </c>
      <c r="BR370" s="14">
        <v>0.26978707490541498</v>
      </c>
      <c r="BS370" s="14">
        <v>0.192862849103003</v>
      </c>
      <c r="BT370" s="14">
        <v>0.26227450622210302</v>
      </c>
      <c r="BU370" s="14"/>
      <c r="BV370" s="14">
        <v>0.21257437329285001</v>
      </c>
      <c r="BW370" s="14">
        <v>0.159849406951248</v>
      </c>
      <c r="BX370" s="14"/>
      <c r="BY370" s="14">
        <v>0.26461510146553702</v>
      </c>
      <c r="BZ370" s="14"/>
      <c r="CA370" s="14">
        <v>0.160092358042454</v>
      </c>
      <c r="CB370" s="14">
        <v>0.116108809482108</v>
      </c>
      <c r="CC370" s="14">
        <v>0.17400273973161701</v>
      </c>
      <c r="CD370" s="14">
        <v>0.24336638991328199</v>
      </c>
      <c r="CE370" s="14">
        <v>0.47410931368595899</v>
      </c>
    </row>
    <row r="371" spans="2:83" x14ac:dyDescent="0.3">
      <c r="B371" t="s">
        <v>133</v>
      </c>
      <c r="C371" s="14">
        <v>0.45439805042960701</v>
      </c>
      <c r="D371" s="14">
        <v>0.46229213572826</v>
      </c>
      <c r="E371" s="14">
        <v>0.44758091039134301</v>
      </c>
      <c r="F371" s="14"/>
      <c r="G371" s="14">
        <v>0.388879597862132</v>
      </c>
      <c r="H371" s="14">
        <v>0.473381669936145</v>
      </c>
      <c r="I371" s="14">
        <v>0.492349378449495</v>
      </c>
      <c r="J371" s="14">
        <v>0.46245506592844698</v>
      </c>
      <c r="K371" s="14">
        <v>0.47211380282653598</v>
      </c>
      <c r="L371" s="14">
        <v>0.43304273139613297</v>
      </c>
      <c r="M371" s="14"/>
      <c r="N371" s="14">
        <v>0.50681490829554698</v>
      </c>
      <c r="O371" s="14">
        <v>0.47214968603986401</v>
      </c>
      <c r="P371" s="14">
        <v>0.44115950261946302</v>
      </c>
      <c r="Q371" s="14">
        <v>0.393202284697375</v>
      </c>
      <c r="R371" s="14"/>
      <c r="S371" s="14">
        <v>0.46855941292255299</v>
      </c>
      <c r="T371" s="14">
        <v>0.43314237791454102</v>
      </c>
      <c r="U371" s="14">
        <v>0.38303499042761502</v>
      </c>
      <c r="V371" s="14">
        <v>0.45467218502589801</v>
      </c>
      <c r="W371" s="14">
        <v>0.52220824746625205</v>
      </c>
      <c r="X371" s="14">
        <v>0.44411976221406202</v>
      </c>
      <c r="Y371" s="14">
        <v>0.48895217636639698</v>
      </c>
      <c r="Z371" s="14">
        <v>0.49290793368073199</v>
      </c>
      <c r="AA371" s="14">
        <v>0.43112483807422203</v>
      </c>
      <c r="AB371" s="14">
        <v>0.44277441821661201</v>
      </c>
      <c r="AC371" s="14">
        <v>0.429479608812389</v>
      </c>
      <c r="AD371" s="14">
        <v>0.56011023465843701</v>
      </c>
      <c r="AE371" s="14"/>
      <c r="AF371" s="14">
        <v>0.47195586276704699</v>
      </c>
      <c r="AG371" s="14">
        <v>0.46403903730288798</v>
      </c>
      <c r="AH371" s="14">
        <v>0.39649282595759899</v>
      </c>
      <c r="AI371" s="14">
        <v>0.41820852980673001</v>
      </c>
      <c r="AJ371" s="14">
        <v>0.42220093252854501</v>
      </c>
      <c r="AK371" s="14"/>
      <c r="AL371" s="14">
        <v>0.487480123190703</v>
      </c>
      <c r="AM371" s="14">
        <v>0.46612209729365001</v>
      </c>
      <c r="AN371" s="14">
        <v>0.41607078168570899</v>
      </c>
      <c r="AO371" s="14">
        <v>0.41982533018315399</v>
      </c>
      <c r="AP371" s="14">
        <v>0.478755312498367</v>
      </c>
      <c r="AQ371" s="14"/>
      <c r="AR371" s="14">
        <v>0.461149810779931</v>
      </c>
      <c r="AS371" s="14">
        <v>0.48898217588899201</v>
      </c>
      <c r="AT371" s="14">
        <v>0.44203224955317899</v>
      </c>
      <c r="AU371" s="14">
        <v>0.46268984700687898</v>
      </c>
      <c r="AV371" s="14">
        <v>0.49446448975987101</v>
      </c>
      <c r="AW371" s="14">
        <v>0.36785712402435</v>
      </c>
      <c r="AX371" s="14"/>
      <c r="AY371" s="14">
        <v>0.45404324115210398</v>
      </c>
      <c r="AZ371" s="14">
        <v>0.43204964010025698</v>
      </c>
      <c r="BA371" s="14">
        <v>0.481660228259368</v>
      </c>
      <c r="BB371" s="14">
        <v>0.47929331680899401</v>
      </c>
      <c r="BC371" s="14">
        <v>0.36465011761044802</v>
      </c>
      <c r="BD371" s="14"/>
      <c r="BE371" s="14">
        <v>0.12752617320321999</v>
      </c>
      <c r="BF371" s="14">
        <v>0.41709229880422899</v>
      </c>
      <c r="BG371" s="14">
        <v>0.32634074504451499</v>
      </c>
      <c r="BH371" s="14">
        <v>0.39186304165105801</v>
      </c>
      <c r="BI371" s="14">
        <v>0.47703621132011897</v>
      </c>
      <c r="BJ371" s="14">
        <v>0.435840836739463</v>
      </c>
      <c r="BK371" s="14">
        <v>0.47196603595682701</v>
      </c>
      <c r="BL371" s="14">
        <v>0.39234903538941301</v>
      </c>
      <c r="BM371" s="14">
        <v>0.47059014347394801</v>
      </c>
      <c r="BN371" s="14">
        <v>0.40774461502379999</v>
      </c>
      <c r="BO371" s="14">
        <v>0.51138754398608199</v>
      </c>
      <c r="BP371" s="14">
        <v>0.58652027466620105</v>
      </c>
      <c r="BQ371" s="14">
        <v>0.517172480202851</v>
      </c>
      <c r="BR371" s="14">
        <v>0.45407341092137898</v>
      </c>
      <c r="BS371" s="14">
        <v>0.58663995835221405</v>
      </c>
      <c r="BT371" s="14">
        <v>0.51606911653445497</v>
      </c>
      <c r="BU371" s="14"/>
      <c r="BV371" s="14">
        <v>0.47866994608818397</v>
      </c>
      <c r="BW371" s="14">
        <v>0.44748553020053</v>
      </c>
      <c r="BX371" s="14"/>
      <c r="BY371" s="14">
        <v>0.48765444109587103</v>
      </c>
      <c r="BZ371" s="14"/>
      <c r="CA371" s="14">
        <v>0.43466099097974598</v>
      </c>
      <c r="CB371" s="14">
        <v>0.46641224855528401</v>
      </c>
      <c r="CC371" s="14">
        <v>0.47080602813160599</v>
      </c>
      <c r="CD371" s="14">
        <v>0.47987627191191701</v>
      </c>
      <c r="CE371" s="14">
        <v>0.38814760658800102</v>
      </c>
    </row>
    <row r="372" spans="2:83" x14ac:dyDescent="0.3">
      <c r="B372" t="s">
        <v>134</v>
      </c>
      <c r="C372" s="14">
        <v>0.22938623452292201</v>
      </c>
      <c r="D372" s="14">
        <v>0.20409462736794301</v>
      </c>
      <c r="E372" s="14">
        <v>0.25453180635696998</v>
      </c>
      <c r="F372" s="14"/>
      <c r="G372" s="14">
        <v>0.21260076022063501</v>
      </c>
      <c r="H372" s="14">
        <v>0.156061409522431</v>
      </c>
      <c r="I372" s="14">
        <v>0.19587154140972901</v>
      </c>
      <c r="J372" s="14">
        <v>0.22679935143036301</v>
      </c>
      <c r="K372" s="14">
        <v>0.240872599466604</v>
      </c>
      <c r="L372" s="14">
        <v>0.32176946048253302</v>
      </c>
      <c r="M372" s="14"/>
      <c r="N372" s="14">
        <v>0.16872593974130901</v>
      </c>
      <c r="O372" s="14">
        <v>0.20959647631557601</v>
      </c>
      <c r="P372" s="14">
        <v>0.26459622283524797</v>
      </c>
      <c r="Q372" s="14">
        <v>0.28503838185923502</v>
      </c>
      <c r="R372" s="14"/>
      <c r="S372" s="14">
        <v>0.21275735328377501</v>
      </c>
      <c r="T372" s="14">
        <v>0.25182407589900602</v>
      </c>
      <c r="U372" s="14">
        <v>0.27665084221089098</v>
      </c>
      <c r="V372" s="14">
        <v>0.24037188921723099</v>
      </c>
      <c r="W372" s="14">
        <v>0.227684533464939</v>
      </c>
      <c r="X372" s="14">
        <v>0.25397956171024799</v>
      </c>
      <c r="Y372" s="14">
        <v>0.19523538572867499</v>
      </c>
      <c r="Z372" s="14">
        <v>0.13724013925853501</v>
      </c>
      <c r="AA372" s="14">
        <v>0.23794498160364599</v>
      </c>
      <c r="AB372" s="14">
        <v>0.246868284563665</v>
      </c>
      <c r="AC372" s="14">
        <v>0.22352796109693701</v>
      </c>
      <c r="AD372" s="14">
        <v>0.121693973895101</v>
      </c>
      <c r="AE372" s="14"/>
      <c r="AF372" s="14">
        <v>0.230760460634133</v>
      </c>
      <c r="AG372" s="14">
        <v>0.199428491536698</v>
      </c>
      <c r="AH372" s="14">
        <v>0.27894722395111798</v>
      </c>
      <c r="AI372" s="14">
        <v>0.28992177707146999</v>
      </c>
      <c r="AJ372" s="14">
        <v>0.25575112617694601</v>
      </c>
      <c r="AK372" s="14"/>
      <c r="AL372" s="14">
        <v>0.221301031444149</v>
      </c>
      <c r="AM372" s="14">
        <v>0.21634227546829199</v>
      </c>
      <c r="AN372" s="14">
        <v>0.30809201498265698</v>
      </c>
      <c r="AO372" s="14">
        <v>0.20925332283555101</v>
      </c>
      <c r="AP372" s="14">
        <v>0.25881660910352799</v>
      </c>
      <c r="AQ372" s="14"/>
      <c r="AR372" s="14">
        <v>0.206906685579403</v>
      </c>
      <c r="AS372" s="14">
        <v>0.227346050826049</v>
      </c>
      <c r="AT372" s="14">
        <v>0.266282559129699</v>
      </c>
      <c r="AU372" s="14">
        <v>0.202502510684165</v>
      </c>
      <c r="AV372" s="14">
        <v>0.21804808913419799</v>
      </c>
      <c r="AW372" s="14">
        <v>0.28656532681086899</v>
      </c>
      <c r="AX372" s="14"/>
      <c r="AY372" s="14">
        <v>0.24910166703071199</v>
      </c>
      <c r="AZ372" s="14">
        <v>0.26105703413017101</v>
      </c>
      <c r="BA372" s="14">
        <v>0.190128260490772</v>
      </c>
      <c r="BB372" s="14">
        <v>0.18372296956897499</v>
      </c>
      <c r="BC372" s="14">
        <v>0.20376983661529699</v>
      </c>
      <c r="BD372" s="14"/>
      <c r="BE372" s="14">
        <v>0.41063286129155702</v>
      </c>
      <c r="BF372" s="14">
        <v>0.169329332918566</v>
      </c>
      <c r="BG372" s="14">
        <v>0.40438188665886399</v>
      </c>
      <c r="BH372" s="14">
        <v>0.29399204934978101</v>
      </c>
      <c r="BI372" s="14">
        <v>0.22106395399644399</v>
      </c>
      <c r="BJ372" s="14">
        <v>0.252969806083372</v>
      </c>
      <c r="BK372" s="14">
        <v>0.25222061825921899</v>
      </c>
      <c r="BL372" s="14">
        <v>0.27454861500660899</v>
      </c>
      <c r="BM372" s="14">
        <v>0.19899026473308701</v>
      </c>
      <c r="BN372" s="14">
        <v>0.167943622387872</v>
      </c>
      <c r="BO372" s="14">
        <v>0.175045520135206</v>
      </c>
      <c r="BP372" s="14">
        <v>0.138357359128498</v>
      </c>
      <c r="BQ372" s="14">
        <v>0.16315767233167799</v>
      </c>
      <c r="BR372" s="14">
        <v>0.183453065811581</v>
      </c>
      <c r="BS372" s="14">
        <v>0.15993398670956099</v>
      </c>
      <c r="BT372" s="14">
        <v>0.129088128808893</v>
      </c>
      <c r="BU372" s="14"/>
      <c r="BV372" s="14">
        <v>0.192133163749304</v>
      </c>
      <c r="BW372" s="14">
        <v>0.25229861684628901</v>
      </c>
      <c r="BX372" s="14"/>
      <c r="BY372" s="14">
        <v>0.184084516410705</v>
      </c>
      <c r="BZ372" s="14"/>
      <c r="CA372" s="14">
        <v>0.24787348965592801</v>
      </c>
      <c r="CB372" s="14">
        <v>0.25040281642073697</v>
      </c>
      <c r="CC372" s="14">
        <v>0.22194999899859999</v>
      </c>
      <c r="CD372" s="14">
        <v>0.16920115124506999</v>
      </c>
      <c r="CE372" s="14">
        <v>9.1397209245964298E-2</v>
      </c>
    </row>
    <row r="373" spans="2:83" x14ac:dyDescent="0.3">
      <c r="B373" t="s">
        <v>135</v>
      </c>
      <c r="C373" s="14">
        <v>7.4057341819583303E-2</v>
      </c>
      <c r="D373" s="14">
        <v>7.3924019823249407E-2</v>
      </c>
      <c r="E373" s="14">
        <v>7.3401026105900005E-2</v>
      </c>
      <c r="F373" s="14"/>
      <c r="G373" s="14">
        <v>8.0339884078383897E-2</v>
      </c>
      <c r="H373" s="14">
        <v>7.3193307714093006E-2</v>
      </c>
      <c r="I373" s="14">
        <v>6.7697737090968907E-2</v>
      </c>
      <c r="J373" s="14">
        <v>7.0605595906884699E-2</v>
      </c>
      <c r="K373" s="14">
        <v>9.1149031745652698E-2</v>
      </c>
      <c r="L373" s="14">
        <v>6.7056016315362399E-2</v>
      </c>
      <c r="M373" s="14"/>
      <c r="N373" s="14">
        <v>7.4004958178731803E-2</v>
      </c>
      <c r="O373" s="14">
        <v>9.3634586428390204E-2</v>
      </c>
      <c r="P373" s="14">
        <v>5.2162570353731903E-2</v>
      </c>
      <c r="Q373" s="14">
        <v>7.2816598490774306E-2</v>
      </c>
      <c r="R373" s="14"/>
      <c r="S373" s="14">
        <v>8.7079641692253906E-2</v>
      </c>
      <c r="T373" s="14">
        <v>6.40195979482968E-2</v>
      </c>
      <c r="U373" s="14">
        <v>8.1619949897779903E-2</v>
      </c>
      <c r="V373" s="14">
        <v>0.10401460489082</v>
      </c>
      <c r="W373" s="14">
        <v>4.7416265954663202E-2</v>
      </c>
      <c r="X373" s="14">
        <v>5.7643687914178801E-2</v>
      </c>
      <c r="Y373" s="14">
        <v>8.0031482621127401E-2</v>
      </c>
      <c r="Z373" s="14">
        <v>7.8325543135911904E-2</v>
      </c>
      <c r="AA373" s="14">
        <v>6.3031972663189106E-2</v>
      </c>
      <c r="AB373" s="14">
        <v>7.8958630422950093E-2</v>
      </c>
      <c r="AC373" s="14">
        <v>7.2930930759148999E-2</v>
      </c>
      <c r="AD373" s="14">
        <v>6.4062451162978706E-2</v>
      </c>
      <c r="AE373" s="14"/>
      <c r="AF373" s="14">
        <v>5.1592448302331E-2</v>
      </c>
      <c r="AG373" s="14">
        <v>9.5780935426033095E-2</v>
      </c>
      <c r="AH373" s="14">
        <v>0.129304008188455</v>
      </c>
      <c r="AI373" s="14">
        <v>5.1148493589775301E-2</v>
      </c>
      <c r="AJ373" s="14">
        <v>4.6310754944027803E-2</v>
      </c>
      <c r="AK373" s="14"/>
      <c r="AL373" s="14">
        <v>6.3613709032460303E-2</v>
      </c>
      <c r="AM373" s="14">
        <v>8.3661540683399802E-2</v>
      </c>
      <c r="AN373" s="14">
        <v>0.100809507515395</v>
      </c>
      <c r="AO373" s="14">
        <v>4.2908434252375303E-2</v>
      </c>
      <c r="AP373" s="14">
        <v>8.9473106787373594E-2</v>
      </c>
      <c r="AQ373" s="14"/>
      <c r="AR373" s="14">
        <v>9.5377479645321006E-2</v>
      </c>
      <c r="AS373" s="14">
        <v>6.09947369100435E-2</v>
      </c>
      <c r="AT373" s="14">
        <v>0.115382641861679</v>
      </c>
      <c r="AU373" s="14">
        <v>2.9156137197500799E-2</v>
      </c>
      <c r="AV373" s="14">
        <v>0.107913999584107</v>
      </c>
      <c r="AW373" s="14">
        <v>6.1536476009472998E-2</v>
      </c>
      <c r="AX373" s="14"/>
      <c r="AY373" s="14">
        <v>6.3696515842939894E-2</v>
      </c>
      <c r="AZ373" s="14">
        <v>8.0833677434385104E-2</v>
      </c>
      <c r="BA373" s="14">
        <v>8.0468210348395505E-2</v>
      </c>
      <c r="BB373" s="14">
        <v>8.0253202894207107E-2</v>
      </c>
      <c r="BC373" s="14">
        <v>6.9018453898959803E-2</v>
      </c>
      <c r="BD373" s="14"/>
      <c r="BE373" s="14">
        <v>0</v>
      </c>
      <c r="BF373" s="14">
        <v>7.9777823317334101E-2</v>
      </c>
      <c r="BG373" s="14">
        <v>7.9698942417465293E-2</v>
      </c>
      <c r="BH373" s="14">
        <v>7.3874664400801301E-2</v>
      </c>
      <c r="BI373" s="14">
        <v>5.8583130887283001E-2</v>
      </c>
      <c r="BJ373" s="14">
        <v>7.1502505348282897E-2</v>
      </c>
      <c r="BK373" s="14">
        <v>7.5883689369116894E-2</v>
      </c>
      <c r="BL373" s="14">
        <v>0.134359087503861</v>
      </c>
      <c r="BM373" s="14">
        <v>0.11784823538106701</v>
      </c>
      <c r="BN373" s="14">
        <v>7.5043523131100395E-2</v>
      </c>
      <c r="BO373" s="14">
        <v>7.1194787171124194E-2</v>
      </c>
      <c r="BP373" s="14">
        <v>5.7155981160137002E-2</v>
      </c>
      <c r="BQ373" s="14">
        <v>5.5638292464692297E-2</v>
      </c>
      <c r="BR373" s="14">
        <v>5.77437464132875E-2</v>
      </c>
      <c r="BS373" s="14">
        <v>1.9876862101775701E-2</v>
      </c>
      <c r="BT373" s="14">
        <v>4.7657886504081502E-2</v>
      </c>
      <c r="BU373" s="14"/>
      <c r="BV373" s="14">
        <v>9.1520308587715302E-2</v>
      </c>
      <c r="BW373" s="14">
        <v>7.1989384147545799E-2</v>
      </c>
      <c r="BX373" s="14"/>
      <c r="BY373" s="14">
        <v>4.8051450822638203E-2</v>
      </c>
      <c r="BZ373" s="14"/>
      <c r="CA373" s="14">
        <v>7.1051495135375398E-2</v>
      </c>
      <c r="CB373" s="14">
        <v>0.10185373070378601</v>
      </c>
      <c r="CC373" s="14">
        <v>6.7943167904021204E-2</v>
      </c>
      <c r="CD373" s="14">
        <v>7.0033665656272004E-2</v>
      </c>
      <c r="CE373" s="14">
        <v>2.1896385862891901E-2</v>
      </c>
    </row>
    <row r="374" spans="2:83" x14ac:dyDescent="0.3">
      <c r="B374" t="s">
        <v>136</v>
      </c>
      <c r="C374" s="14">
        <v>1.80868949817534E-2</v>
      </c>
      <c r="D374" s="14">
        <v>2.1921356844527999E-2</v>
      </c>
      <c r="E374" s="14">
        <v>1.43782289609786E-2</v>
      </c>
      <c r="F374" s="14"/>
      <c r="G374" s="14">
        <v>1.5130033717816901E-2</v>
      </c>
      <c r="H374" s="14">
        <v>2.3395109043724799E-2</v>
      </c>
      <c r="I374" s="14">
        <v>6.5539867994398099E-3</v>
      </c>
      <c r="J374" s="14">
        <v>1.13422878100004E-2</v>
      </c>
      <c r="K374" s="14">
        <v>3.2997077593313599E-2</v>
      </c>
      <c r="L374" s="14">
        <v>2.0503657415838102E-2</v>
      </c>
      <c r="M374" s="14"/>
      <c r="N374" s="14">
        <v>1.07918872466668E-2</v>
      </c>
      <c r="O374" s="14">
        <v>2.46732438518667E-2</v>
      </c>
      <c r="P374" s="14">
        <v>1.5869035266149599E-2</v>
      </c>
      <c r="Q374" s="14">
        <v>2.1456815302457199E-2</v>
      </c>
      <c r="R374" s="14"/>
      <c r="S374" s="14">
        <v>1.3171044192059E-2</v>
      </c>
      <c r="T374" s="14">
        <v>2.7146615375189399E-2</v>
      </c>
      <c r="U374" s="14">
        <v>2.53328385157797E-2</v>
      </c>
      <c r="V374" s="14">
        <v>1.5790115852035401E-2</v>
      </c>
      <c r="W374" s="14">
        <v>6.5858291777530298E-3</v>
      </c>
      <c r="X374" s="14">
        <v>6.0960967948962604E-3</v>
      </c>
      <c r="Y374" s="14">
        <v>1.7418469735662301E-2</v>
      </c>
      <c r="Z374" s="14">
        <v>0</v>
      </c>
      <c r="AA374" s="14">
        <v>3.3168457741545698E-2</v>
      </c>
      <c r="AB374" s="14">
        <v>2.04000110673867E-2</v>
      </c>
      <c r="AC374" s="14">
        <v>1.8378157167865301E-2</v>
      </c>
      <c r="AD374" s="14">
        <v>1.54284866074508E-2</v>
      </c>
      <c r="AE374" s="14"/>
      <c r="AF374" s="14">
        <v>6.0781985918543996E-3</v>
      </c>
      <c r="AG374" s="14">
        <v>2.37400048399934E-2</v>
      </c>
      <c r="AH374" s="14">
        <v>2.6864192746620798E-2</v>
      </c>
      <c r="AI374" s="14">
        <v>2.7574637179605298E-2</v>
      </c>
      <c r="AJ374" s="14">
        <v>2.6151309951449701E-2</v>
      </c>
      <c r="AK374" s="14"/>
      <c r="AL374" s="14">
        <v>7.03935090624424E-3</v>
      </c>
      <c r="AM374" s="14">
        <v>9.5273407567199701E-3</v>
      </c>
      <c r="AN374" s="14">
        <v>2.57272498088628E-2</v>
      </c>
      <c r="AO374" s="14">
        <v>2.2917626418185899E-2</v>
      </c>
      <c r="AP374" s="14">
        <v>5.2253022154633198E-2</v>
      </c>
      <c r="AQ374" s="14"/>
      <c r="AR374" s="14">
        <v>8.2904370040347893E-3</v>
      </c>
      <c r="AS374" s="14">
        <v>7.6420933105063298E-3</v>
      </c>
      <c r="AT374" s="14">
        <v>2.0210444027938201E-2</v>
      </c>
      <c r="AU374" s="14">
        <v>1.8112980323679199E-2</v>
      </c>
      <c r="AV374" s="14">
        <v>2.9159550970610199E-2</v>
      </c>
      <c r="AW374" s="14">
        <v>2.7850979596491399E-2</v>
      </c>
      <c r="AX374" s="14"/>
      <c r="AY374" s="14">
        <v>1.8277066617864299E-2</v>
      </c>
      <c r="AZ374" s="14">
        <v>1.13628808507389E-2</v>
      </c>
      <c r="BA374" s="14">
        <v>2.67724376865295E-2</v>
      </c>
      <c r="BB374" s="14">
        <v>1.28499299501679E-2</v>
      </c>
      <c r="BC374" s="14">
        <v>0</v>
      </c>
      <c r="BD374" s="14"/>
      <c r="BE374" s="14">
        <v>7.7982368142829994E-2</v>
      </c>
      <c r="BF374" s="14">
        <v>1.5915646212755399E-2</v>
      </c>
      <c r="BG374" s="14">
        <v>1.2680432728752499E-2</v>
      </c>
      <c r="BH374" s="14">
        <v>3.9219787186524503E-2</v>
      </c>
      <c r="BI374" s="14">
        <v>2.03469245545271E-2</v>
      </c>
      <c r="BJ374" s="14">
        <v>2.9235186424576301E-2</v>
      </c>
      <c r="BK374" s="14">
        <v>2.3174457517122798E-2</v>
      </c>
      <c r="BL374" s="14">
        <v>1.9040894527846401E-2</v>
      </c>
      <c r="BM374" s="14">
        <v>7.63756530452144E-3</v>
      </c>
      <c r="BN374" s="14">
        <v>1.7421810715678301E-2</v>
      </c>
      <c r="BO374" s="14">
        <v>6.1462228696166103E-3</v>
      </c>
      <c r="BP374" s="14">
        <v>8.7076998290736198E-3</v>
      </c>
      <c r="BQ374" s="14">
        <v>9.0691542383833108E-3</v>
      </c>
      <c r="BR374" s="14">
        <v>0</v>
      </c>
      <c r="BS374" s="14">
        <v>0</v>
      </c>
      <c r="BT374" s="14">
        <v>2.4728563435732799E-2</v>
      </c>
      <c r="BU374" s="14"/>
      <c r="BV374" s="14">
        <v>4.60531818504394E-3</v>
      </c>
      <c r="BW374" s="14">
        <v>1.6837725619728999E-2</v>
      </c>
      <c r="BX374" s="14"/>
      <c r="BY374" s="14">
        <v>0</v>
      </c>
      <c r="BZ374" s="14"/>
      <c r="CA374" s="14">
        <v>2.2682582629294901E-2</v>
      </c>
      <c r="CB374" s="14">
        <v>1.9854760000480198E-2</v>
      </c>
      <c r="CC374" s="14">
        <v>1.46131827843821E-2</v>
      </c>
      <c r="CD374" s="14">
        <v>1.8712192425987699E-2</v>
      </c>
      <c r="CE374" s="14">
        <v>0</v>
      </c>
    </row>
    <row r="375" spans="2:83" x14ac:dyDescent="0.3">
      <c r="B375" t="s">
        <v>53</v>
      </c>
      <c r="C375" s="14">
        <v>5.6145780455359701E-2</v>
      </c>
      <c r="D375" s="14">
        <v>2.4533788426243E-2</v>
      </c>
      <c r="E375" s="14">
        <v>8.6094074609720003E-2</v>
      </c>
      <c r="F375" s="14"/>
      <c r="G375" s="14">
        <v>8.9184462752577395E-2</v>
      </c>
      <c r="H375" s="14">
        <v>5.1050139338127902E-2</v>
      </c>
      <c r="I375" s="14">
        <v>6.3528524701479405E-2</v>
      </c>
      <c r="J375" s="14">
        <v>5.8758068224700699E-2</v>
      </c>
      <c r="K375" s="14">
        <v>3.4685419060256503E-2</v>
      </c>
      <c r="L375" s="14">
        <v>4.47876721660046E-2</v>
      </c>
      <c r="M375" s="14"/>
      <c r="N375" s="14">
        <v>2.4630906389687901E-2</v>
      </c>
      <c r="O375" s="14">
        <v>4.7820270665244101E-2</v>
      </c>
      <c r="P375" s="14">
        <v>6.3076524733450906E-2</v>
      </c>
      <c r="Q375" s="14">
        <v>9.1909411996205004E-2</v>
      </c>
      <c r="R375" s="14"/>
      <c r="S375" s="14">
        <v>4.60723132292968E-2</v>
      </c>
      <c r="T375" s="14">
        <v>5.6179278074720403E-2</v>
      </c>
      <c r="U375" s="14">
        <v>6.3874133011961695E-2</v>
      </c>
      <c r="V375" s="14">
        <v>3.6714887106607502E-2</v>
      </c>
      <c r="W375" s="14">
        <v>4.85894816406005E-2</v>
      </c>
      <c r="X375" s="14">
        <v>7.4395161763583698E-2</v>
      </c>
      <c r="Y375" s="14">
        <v>6.8829134049545201E-2</v>
      </c>
      <c r="Z375" s="14">
        <v>4.4819474801981E-2</v>
      </c>
      <c r="AA375" s="14">
        <v>5.0288948382886098E-2</v>
      </c>
      <c r="AB375" s="14">
        <v>4.8608341780688499E-2</v>
      </c>
      <c r="AC375" s="14">
        <v>7.4658250841031101E-2</v>
      </c>
      <c r="AD375" s="14">
        <v>9.8046176383007194E-2</v>
      </c>
      <c r="AE375" s="14"/>
      <c r="AF375" s="14">
        <v>2.7670023510627799E-2</v>
      </c>
      <c r="AG375" s="14">
        <v>3.14617690616786E-2</v>
      </c>
      <c r="AH375" s="14">
        <v>2.8103570506799999E-2</v>
      </c>
      <c r="AI375" s="14">
        <v>7.0158233600497805E-2</v>
      </c>
      <c r="AJ375" s="14">
        <v>0.152277055461297</v>
      </c>
      <c r="AK375" s="14"/>
      <c r="AL375" s="14">
        <v>4.0713616015542999E-2</v>
      </c>
      <c r="AM375" s="14">
        <v>3.2987613724765601E-2</v>
      </c>
      <c r="AN375" s="14">
        <v>2.60230490046774E-2</v>
      </c>
      <c r="AO375" s="14">
        <v>4.2946085550792601E-2</v>
      </c>
      <c r="AP375" s="14">
        <v>4.4732530783006597E-2</v>
      </c>
      <c r="AQ375" s="14"/>
      <c r="AR375" s="14">
        <v>2.0160435985461099E-2</v>
      </c>
      <c r="AS375" s="14">
        <v>2.2015575143724299E-2</v>
      </c>
      <c r="AT375" s="14">
        <v>3.01444877947585E-2</v>
      </c>
      <c r="AU375" s="14">
        <v>2.9847817326668899E-2</v>
      </c>
      <c r="AV375" s="14">
        <v>6.8918100906331103E-2</v>
      </c>
      <c r="AW375" s="14">
        <v>0.182491376029705</v>
      </c>
      <c r="AX375" s="14"/>
      <c r="AY375" s="14">
        <v>5.6734029173936003E-2</v>
      </c>
      <c r="AZ375" s="14">
        <v>7.4839440987492706E-2</v>
      </c>
      <c r="BA375" s="14">
        <v>4.4644894982640702E-2</v>
      </c>
      <c r="BB375" s="14">
        <v>2.8204731037804898E-2</v>
      </c>
      <c r="BC375" s="14">
        <v>0</v>
      </c>
      <c r="BD375" s="14"/>
      <c r="BE375" s="14">
        <v>6.5633321850478196E-2</v>
      </c>
      <c r="BF375" s="14">
        <v>0.180870630237116</v>
      </c>
      <c r="BG375" s="14">
        <v>7.0471990523545899E-2</v>
      </c>
      <c r="BH375" s="14">
        <v>6.4197963919410003E-2</v>
      </c>
      <c r="BI375" s="14">
        <v>5.5806342681134699E-2</v>
      </c>
      <c r="BJ375" s="14">
        <v>5.9668294269785399E-2</v>
      </c>
      <c r="BK375" s="14">
        <v>6.2726867811497306E-2</v>
      </c>
      <c r="BL375" s="14">
        <v>3.1658649092106798E-2</v>
      </c>
      <c r="BM375" s="14">
        <v>3.33283539275466E-2</v>
      </c>
      <c r="BN375" s="14">
        <v>7.9593831290604405E-2</v>
      </c>
      <c r="BO375" s="14">
        <v>4.9353064496617603E-2</v>
      </c>
      <c r="BP375" s="14">
        <v>1.95945083105005E-2</v>
      </c>
      <c r="BQ375" s="14">
        <v>1.06599477133415E-2</v>
      </c>
      <c r="BR375" s="14">
        <v>3.4942701948337797E-2</v>
      </c>
      <c r="BS375" s="14">
        <v>4.0686343733446699E-2</v>
      </c>
      <c r="BT375" s="14">
        <v>2.0181798494734601E-2</v>
      </c>
      <c r="BU375" s="14"/>
      <c r="BV375" s="14">
        <v>2.0496890096902001E-2</v>
      </c>
      <c r="BW375" s="14">
        <v>5.1539336234658298E-2</v>
      </c>
      <c r="BX375" s="14"/>
      <c r="BY375" s="14">
        <v>1.5594490205248701E-2</v>
      </c>
      <c r="BZ375" s="14"/>
      <c r="CA375" s="14">
        <v>6.3639083557201395E-2</v>
      </c>
      <c r="CB375" s="14">
        <v>4.5367634837605302E-2</v>
      </c>
      <c r="CC375" s="14">
        <v>5.0684882449774399E-2</v>
      </c>
      <c r="CD375" s="14">
        <v>1.8810328847470199E-2</v>
      </c>
      <c r="CE375" s="14">
        <v>2.4449484617183999E-2</v>
      </c>
    </row>
    <row r="376" spans="2:83" x14ac:dyDescent="0.3">
      <c r="B376" t="s">
        <v>137</v>
      </c>
      <c r="C376" s="14">
        <v>0.62232374822038194</v>
      </c>
      <c r="D376" s="14">
        <v>0.67552620753803705</v>
      </c>
      <c r="E376" s="14">
        <v>0.571594863966431</v>
      </c>
      <c r="F376" s="14"/>
      <c r="G376" s="14">
        <v>0.60274485923058696</v>
      </c>
      <c r="H376" s="14">
        <v>0.69630003438162402</v>
      </c>
      <c r="I376" s="14">
        <v>0.66634820999838296</v>
      </c>
      <c r="J376" s="14">
        <v>0.63249469662805102</v>
      </c>
      <c r="K376" s="14">
        <v>0.60029587213417301</v>
      </c>
      <c r="L376" s="14">
        <v>0.54588319362026205</v>
      </c>
      <c r="M376" s="14"/>
      <c r="N376" s="14">
        <v>0.72184630844360498</v>
      </c>
      <c r="O376" s="14">
        <v>0.624275422738923</v>
      </c>
      <c r="P376" s="14">
        <v>0.60429564681142001</v>
      </c>
      <c r="Q376" s="14">
        <v>0.52877879235132796</v>
      </c>
      <c r="R376" s="14"/>
      <c r="S376" s="14">
        <v>0.64091964760261499</v>
      </c>
      <c r="T376" s="14">
        <v>0.60083043270278802</v>
      </c>
      <c r="U376" s="14">
        <v>0.55252223636358699</v>
      </c>
      <c r="V376" s="14">
        <v>0.60310850293330598</v>
      </c>
      <c r="W376" s="14">
        <v>0.669723889762045</v>
      </c>
      <c r="X376" s="14">
        <v>0.60788549181709295</v>
      </c>
      <c r="Y376" s="14">
        <v>0.63848552786499002</v>
      </c>
      <c r="Z376" s="14">
        <v>0.73961484280357204</v>
      </c>
      <c r="AA376" s="14">
        <v>0.61556563960873301</v>
      </c>
      <c r="AB376" s="14">
        <v>0.60516473216530997</v>
      </c>
      <c r="AC376" s="14">
        <v>0.61050470013501801</v>
      </c>
      <c r="AD376" s="14">
        <v>0.70076891195146296</v>
      </c>
      <c r="AE376" s="14"/>
      <c r="AF376" s="14">
        <v>0.68389886896105401</v>
      </c>
      <c r="AG376" s="14">
        <v>0.64958879913559597</v>
      </c>
      <c r="AH376" s="14">
        <v>0.53678100460700595</v>
      </c>
      <c r="AI376" s="14">
        <v>0.56119685855865198</v>
      </c>
      <c r="AJ376" s="14">
        <v>0.51950975346628003</v>
      </c>
      <c r="AK376" s="14"/>
      <c r="AL376" s="14">
        <v>0.66733229260160298</v>
      </c>
      <c r="AM376" s="14">
        <v>0.65748122936682196</v>
      </c>
      <c r="AN376" s="14">
        <v>0.53934817868840801</v>
      </c>
      <c r="AO376" s="14">
        <v>0.68197453094309501</v>
      </c>
      <c r="AP376" s="14">
        <v>0.55472473117145804</v>
      </c>
      <c r="AQ376" s="14"/>
      <c r="AR376" s="14">
        <v>0.66926496178577999</v>
      </c>
      <c r="AS376" s="14">
        <v>0.68200154380967704</v>
      </c>
      <c r="AT376" s="14">
        <v>0.56797986718592597</v>
      </c>
      <c r="AU376" s="14">
        <v>0.72038055446798599</v>
      </c>
      <c r="AV376" s="14">
        <v>0.57596025940475404</v>
      </c>
      <c r="AW376" s="14">
        <v>0.441555841553461</v>
      </c>
      <c r="AX376" s="14"/>
      <c r="AY376" s="14">
        <v>0.61219072133454699</v>
      </c>
      <c r="AZ376" s="14">
        <v>0.57190696659721196</v>
      </c>
      <c r="BA376" s="14">
        <v>0.65798619649166201</v>
      </c>
      <c r="BB376" s="14">
        <v>0.694969166548845</v>
      </c>
      <c r="BC376" s="14">
        <v>0.72721170948574299</v>
      </c>
      <c r="BD376" s="14"/>
      <c r="BE376" s="14">
        <v>0.445751448715135</v>
      </c>
      <c r="BF376" s="14">
        <v>0.55410656731422903</v>
      </c>
      <c r="BG376" s="14">
        <v>0.43276674767137202</v>
      </c>
      <c r="BH376" s="14">
        <v>0.52871553514348302</v>
      </c>
      <c r="BI376" s="14">
        <v>0.64419964788061101</v>
      </c>
      <c r="BJ376" s="14">
        <v>0.58662420787398395</v>
      </c>
      <c r="BK376" s="14">
        <v>0.58599436704304397</v>
      </c>
      <c r="BL376" s="14">
        <v>0.54039275386957697</v>
      </c>
      <c r="BM376" s="14">
        <v>0.64219558065377802</v>
      </c>
      <c r="BN376" s="14">
        <v>0.65999721247474497</v>
      </c>
      <c r="BO376" s="14">
        <v>0.69826040532743605</v>
      </c>
      <c r="BP376" s="14">
        <v>0.77618445157179095</v>
      </c>
      <c r="BQ376" s="14">
        <v>0.76147493325190496</v>
      </c>
      <c r="BR376" s="14">
        <v>0.72386048582679396</v>
      </c>
      <c r="BS376" s="14">
        <v>0.77950280745521705</v>
      </c>
      <c r="BT376" s="14">
        <v>0.778343622756558</v>
      </c>
      <c r="BU376" s="14"/>
      <c r="BV376" s="14">
        <v>0.69124431938103403</v>
      </c>
      <c r="BW376" s="14">
        <v>0.607334937151778</v>
      </c>
      <c r="BX376" s="14"/>
      <c r="BY376" s="14">
        <v>0.75226954256140799</v>
      </c>
      <c r="BZ376" s="14"/>
      <c r="CA376" s="14">
        <v>0.59475334902220101</v>
      </c>
      <c r="CB376" s="14">
        <v>0.58252105803739196</v>
      </c>
      <c r="CC376" s="14">
        <v>0.64480876786322205</v>
      </c>
      <c r="CD376" s="14">
        <v>0.72324266182520003</v>
      </c>
      <c r="CE376" s="14">
        <v>0.86225692027395995</v>
      </c>
    </row>
    <row r="377" spans="2:83" x14ac:dyDescent="0.3">
      <c r="B377" t="s">
        <v>138</v>
      </c>
      <c r="C377" s="14">
        <v>9.2144236801336696E-2</v>
      </c>
      <c r="D377" s="14">
        <v>9.5845376667777496E-2</v>
      </c>
      <c r="E377" s="14">
        <v>8.77792550668786E-2</v>
      </c>
      <c r="F377" s="14"/>
      <c r="G377" s="14">
        <v>9.5469917796200801E-2</v>
      </c>
      <c r="H377" s="14">
        <v>9.6588416757817805E-2</v>
      </c>
      <c r="I377" s="14">
        <v>7.4251723890408697E-2</v>
      </c>
      <c r="J377" s="14">
        <v>8.1947883716885106E-2</v>
      </c>
      <c r="K377" s="14">
        <v>0.124146109338966</v>
      </c>
      <c r="L377" s="14">
        <v>8.7559673731200494E-2</v>
      </c>
      <c r="M377" s="14"/>
      <c r="N377" s="14">
        <v>8.4796845425398698E-2</v>
      </c>
      <c r="O377" s="14">
        <v>0.118307830280257</v>
      </c>
      <c r="P377" s="14">
        <v>6.8031605619881405E-2</v>
      </c>
      <c r="Q377" s="14">
        <v>9.4273413793231495E-2</v>
      </c>
      <c r="R377" s="14"/>
      <c r="S377" s="14">
        <v>0.100250685884313</v>
      </c>
      <c r="T377" s="14">
        <v>9.1166213323486206E-2</v>
      </c>
      <c r="U377" s="14">
        <v>0.10695278841356</v>
      </c>
      <c r="V377" s="14">
        <v>0.119804720742856</v>
      </c>
      <c r="W377" s="14">
        <v>5.4002095132416203E-2</v>
      </c>
      <c r="X377" s="14">
        <v>6.3739784709075098E-2</v>
      </c>
      <c r="Y377" s="14">
        <v>9.7449952356789799E-2</v>
      </c>
      <c r="Z377" s="14">
        <v>7.8325543135911904E-2</v>
      </c>
      <c r="AA377" s="14">
        <v>9.6200430404734805E-2</v>
      </c>
      <c r="AB377" s="14">
        <v>9.9358641490336894E-2</v>
      </c>
      <c r="AC377" s="14">
        <v>9.1309087927014296E-2</v>
      </c>
      <c r="AD377" s="14">
        <v>7.9490937770429398E-2</v>
      </c>
      <c r="AE377" s="14"/>
      <c r="AF377" s="14">
        <v>5.7670646894185398E-2</v>
      </c>
      <c r="AG377" s="14">
        <v>0.119520940266026</v>
      </c>
      <c r="AH377" s="14">
        <v>0.156168200935076</v>
      </c>
      <c r="AI377" s="14">
        <v>7.8723130769380603E-2</v>
      </c>
      <c r="AJ377" s="14">
        <v>7.2462064895477504E-2</v>
      </c>
      <c r="AK377" s="14"/>
      <c r="AL377" s="14">
        <v>7.0653059938704604E-2</v>
      </c>
      <c r="AM377" s="14">
        <v>9.3188881440119803E-2</v>
      </c>
      <c r="AN377" s="14">
        <v>0.12653675732425801</v>
      </c>
      <c r="AO377" s="14">
        <v>6.5826060670561196E-2</v>
      </c>
      <c r="AP377" s="14">
        <v>0.14172612894200701</v>
      </c>
      <c r="AQ377" s="14"/>
      <c r="AR377" s="14">
        <v>0.103667916649356</v>
      </c>
      <c r="AS377" s="14">
        <v>6.8636830220549797E-2</v>
      </c>
      <c r="AT377" s="14">
        <v>0.13559308588961699</v>
      </c>
      <c r="AU377" s="14">
        <v>4.7269117521180001E-2</v>
      </c>
      <c r="AV377" s="14">
        <v>0.13707355055471701</v>
      </c>
      <c r="AW377" s="14">
        <v>8.9387455605964394E-2</v>
      </c>
      <c r="AX377" s="14"/>
      <c r="AY377" s="14">
        <v>8.1973582460804204E-2</v>
      </c>
      <c r="AZ377" s="14">
        <v>9.2196558285124006E-2</v>
      </c>
      <c r="BA377" s="14">
        <v>0.107240648034925</v>
      </c>
      <c r="BB377" s="14">
        <v>9.3103132844375006E-2</v>
      </c>
      <c r="BC377" s="14">
        <v>6.9018453898959803E-2</v>
      </c>
      <c r="BD377" s="14"/>
      <c r="BE377" s="14">
        <v>7.7982368142829994E-2</v>
      </c>
      <c r="BF377" s="14">
        <v>9.5693469530089503E-2</v>
      </c>
      <c r="BG377" s="14">
        <v>9.2379375146217801E-2</v>
      </c>
      <c r="BH377" s="14">
        <v>0.11309445158732601</v>
      </c>
      <c r="BI377" s="14">
        <v>7.8930055441810101E-2</v>
      </c>
      <c r="BJ377" s="14">
        <v>0.100737691772859</v>
      </c>
      <c r="BK377" s="14">
        <v>9.9058146886239706E-2</v>
      </c>
      <c r="BL377" s="14">
        <v>0.15339998203170799</v>
      </c>
      <c r="BM377" s="14">
        <v>0.12548580068558901</v>
      </c>
      <c r="BN377" s="14">
        <v>9.2465333846778699E-2</v>
      </c>
      <c r="BO377" s="14">
        <v>7.7341010040740801E-2</v>
      </c>
      <c r="BP377" s="14">
        <v>6.5863680989210596E-2</v>
      </c>
      <c r="BQ377" s="14">
        <v>6.47074467030756E-2</v>
      </c>
      <c r="BR377" s="14">
        <v>5.77437464132875E-2</v>
      </c>
      <c r="BS377" s="14">
        <v>1.9876862101775701E-2</v>
      </c>
      <c r="BT377" s="14">
        <v>7.2386449939814301E-2</v>
      </c>
      <c r="BU377" s="14"/>
      <c r="BV377" s="14">
        <v>9.6125626772759307E-2</v>
      </c>
      <c r="BW377" s="14">
        <v>8.8827109767274703E-2</v>
      </c>
      <c r="BX377" s="14"/>
      <c r="BY377" s="14">
        <v>4.8051450822638203E-2</v>
      </c>
      <c r="BZ377" s="14"/>
      <c r="CA377" s="14">
        <v>9.3734077764670298E-2</v>
      </c>
      <c r="CB377" s="14">
        <v>0.12170849070426699</v>
      </c>
      <c r="CC377" s="14">
        <v>8.2556350688403293E-2</v>
      </c>
      <c r="CD377" s="14">
        <v>8.8745858082259696E-2</v>
      </c>
      <c r="CE377" s="14">
        <v>2.1896385862891901E-2</v>
      </c>
    </row>
    <row r="378" spans="2:83" x14ac:dyDescent="0.3">
      <c r="B378" t="s">
        <v>139</v>
      </c>
      <c r="C378" s="14">
        <v>0.53017951141904496</v>
      </c>
      <c r="D378" s="14">
        <v>0.57968083087025901</v>
      </c>
      <c r="E378" s="14">
        <v>0.483815608899553</v>
      </c>
      <c r="F378" s="14"/>
      <c r="G378" s="14">
        <v>0.50727494143438601</v>
      </c>
      <c r="H378" s="14">
        <v>0.59971161762380598</v>
      </c>
      <c r="I378" s="14">
        <v>0.59209648610797505</v>
      </c>
      <c r="J378" s="14">
        <v>0.55054681291116603</v>
      </c>
      <c r="K378" s="14">
        <v>0.47614976279520699</v>
      </c>
      <c r="L378" s="14">
        <v>0.458323519889061</v>
      </c>
      <c r="M378" s="14"/>
      <c r="N378" s="14">
        <v>0.63704946301820597</v>
      </c>
      <c r="O378" s="14">
        <v>0.50596759245866596</v>
      </c>
      <c r="P378" s="14">
        <v>0.53626404119153803</v>
      </c>
      <c r="Q378" s="14">
        <v>0.43450537855809701</v>
      </c>
      <c r="R378" s="14"/>
      <c r="S378" s="14">
        <v>0.54066896171830203</v>
      </c>
      <c r="T378" s="14">
        <v>0.50966421937930095</v>
      </c>
      <c r="U378" s="14">
        <v>0.44556944795002801</v>
      </c>
      <c r="V378" s="14">
        <v>0.483303782190451</v>
      </c>
      <c r="W378" s="14">
        <v>0.61572179462962895</v>
      </c>
      <c r="X378" s="14">
        <v>0.54414570710801802</v>
      </c>
      <c r="Y378" s="14">
        <v>0.54103557550820103</v>
      </c>
      <c r="Z378" s="14">
        <v>0.66128929966766004</v>
      </c>
      <c r="AA378" s="14">
        <v>0.51936520920399798</v>
      </c>
      <c r="AB378" s="14">
        <v>0.50580609067497295</v>
      </c>
      <c r="AC378" s="14">
        <v>0.51919561220800303</v>
      </c>
      <c r="AD378" s="14">
        <v>0.62127797418103303</v>
      </c>
      <c r="AE378" s="14"/>
      <c r="AF378" s="14">
        <v>0.62622822206686801</v>
      </c>
      <c r="AG378" s="14">
        <v>0.53006785886956997</v>
      </c>
      <c r="AH378" s="14">
        <v>0.38061280367193101</v>
      </c>
      <c r="AI378" s="14">
        <v>0.482473727789272</v>
      </c>
      <c r="AJ378" s="14">
        <v>0.44704768857080301</v>
      </c>
      <c r="AK378" s="14"/>
      <c r="AL378" s="14">
        <v>0.59667923266289902</v>
      </c>
      <c r="AM378" s="14">
        <v>0.56429234792670302</v>
      </c>
      <c r="AN378" s="14">
        <v>0.41281142136415</v>
      </c>
      <c r="AO378" s="14">
        <v>0.61614847027253405</v>
      </c>
      <c r="AP378" s="14">
        <v>0.41299860222945101</v>
      </c>
      <c r="AQ378" s="14"/>
      <c r="AR378" s="14">
        <v>0.56559704513642495</v>
      </c>
      <c r="AS378" s="14">
        <v>0.61336471358912703</v>
      </c>
      <c r="AT378" s="14">
        <v>0.43238678129630798</v>
      </c>
      <c r="AU378" s="14">
        <v>0.67311143694680597</v>
      </c>
      <c r="AV378" s="14">
        <v>0.438886708850036</v>
      </c>
      <c r="AW378" s="14">
        <v>0.352168385947497</v>
      </c>
      <c r="AX378" s="14"/>
      <c r="AY378" s="14">
        <v>0.530217138873743</v>
      </c>
      <c r="AZ378" s="14">
        <v>0.479710408312088</v>
      </c>
      <c r="BA378" s="14">
        <v>0.55074554845673795</v>
      </c>
      <c r="BB378" s="14">
        <v>0.60186603370447</v>
      </c>
      <c r="BC378" s="14">
        <v>0.65819325558678399</v>
      </c>
      <c r="BD378" s="14"/>
      <c r="BE378" s="14">
        <v>0.36776908057230501</v>
      </c>
      <c r="BF378" s="14">
        <v>0.45841309778413902</v>
      </c>
      <c r="BG378" s="14">
        <v>0.340387372525154</v>
      </c>
      <c r="BH378" s="14">
        <v>0.41562108355615701</v>
      </c>
      <c r="BI378" s="14">
        <v>0.56526959243880104</v>
      </c>
      <c r="BJ378" s="14">
        <v>0.48588651610112499</v>
      </c>
      <c r="BK378" s="14">
        <v>0.48693622015680399</v>
      </c>
      <c r="BL378" s="14">
        <v>0.38699277183786901</v>
      </c>
      <c r="BM378" s="14">
        <v>0.51670977996818901</v>
      </c>
      <c r="BN378" s="14">
        <v>0.56753187862796595</v>
      </c>
      <c r="BO378" s="14">
        <v>0.62091939528669504</v>
      </c>
      <c r="BP378" s="14">
        <v>0.71032077058258003</v>
      </c>
      <c r="BQ378" s="14">
        <v>0.69676748654882903</v>
      </c>
      <c r="BR378" s="14">
        <v>0.66611673941350702</v>
      </c>
      <c r="BS378" s="14">
        <v>0.75962594535344097</v>
      </c>
      <c r="BT378" s="14">
        <v>0.70595717281674397</v>
      </c>
      <c r="BU378" s="14"/>
      <c r="BV378" s="14">
        <v>0.59511869260827499</v>
      </c>
      <c r="BW378" s="14">
        <v>0.51850782738450396</v>
      </c>
      <c r="BX378" s="14"/>
      <c r="BY378" s="14">
        <v>0.70421809173877004</v>
      </c>
      <c r="BZ378" s="14"/>
      <c r="CA378" s="14">
        <v>0.50101927125752999</v>
      </c>
      <c r="CB378" s="14">
        <v>0.46081256733312498</v>
      </c>
      <c r="CC378" s="14">
        <v>0.562252417174819</v>
      </c>
      <c r="CD378" s="14">
        <v>0.63449680374294004</v>
      </c>
      <c r="CE378" s="14">
        <v>0.84036053441106795</v>
      </c>
    </row>
    <row r="379" spans="2:83" x14ac:dyDescent="0.3">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row>
    <row r="380" spans="2:83" x14ac:dyDescent="0.3">
      <c r="B380" s="6" t="s">
        <v>230</v>
      </c>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row>
    <row r="381" spans="2:83" x14ac:dyDescent="0.3">
      <c r="B381" s="24" t="s">
        <v>114</v>
      </c>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row>
    <row r="382" spans="2:83" x14ac:dyDescent="0.3">
      <c r="B382" t="s">
        <v>132</v>
      </c>
      <c r="C382" s="14">
        <v>0.26412911077899898</v>
      </c>
      <c r="D382" s="14">
        <v>0.300393193736605</v>
      </c>
      <c r="E382" s="14">
        <v>0.228305521352552</v>
      </c>
      <c r="F382" s="14"/>
      <c r="G382" s="14">
        <v>0.27350246505406101</v>
      </c>
      <c r="H382" s="14">
        <v>0.24727008910384499</v>
      </c>
      <c r="I382" s="14">
        <v>0.21201301740633999</v>
      </c>
      <c r="J382" s="14">
        <v>0.24824097264687101</v>
      </c>
      <c r="K382" s="14">
        <v>0.31549200850799902</v>
      </c>
      <c r="L382" s="14">
        <v>0.29222438572661202</v>
      </c>
      <c r="M382" s="14"/>
      <c r="N382" s="14">
        <v>0.304582926136229</v>
      </c>
      <c r="O382" s="14">
        <v>0.29229631072249901</v>
      </c>
      <c r="P382" s="14">
        <v>0.21656659578769399</v>
      </c>
      <c r="Q382" s="14">
        <v>0.235018630443243</v>
      </c>
      <c r="R382" s="14"/>
      <c r="S382" s="14">
        <v>0.289493627320633</v>
      </c>
      <c r="T382" s="14">
        <v>0.26212511301635699</v>
      </c>
      <c r="U382" s="14">
        <v>0.24162599817493099</v>
      </c>
      <c r="V382" s="14">
        <v>0.26874743240704801</v>
      </c>
      <c r="W382" s="14">
        <v>0.203781695124544</v>
      </c>
      <c r="X382" s="14">
        <v>0.227011811163118</v>
      </c>
      <c r="Y382" s="14">
        <v>0.26769408492331198</v>
      </c>
      <c r="Z382" s="14">
        <v>0.23692521959662199</v>
      </c>
      <c r="AA382" s="14">
        <v>0.261018194534269</v>
      </c>
      <c r="AB382" s="14">
        <v>0.30849293433780001</v>
      </c>
      <c r="AC382" s="14">
        <v>0.27793023611314299</v>
      </c>
      <c r="AD382" s="14">
        <v>0.33378710574631598</v>
      </c>
      <c r="AE382" s="14"/>
      <c r="AF382" s="14">
        <v>0.22482289364420099</v>
      </c>
      <c r="AG382" s="14">
        <v>0.33084590469637198</v>
      </c>
      <c r="AH382" s="14">
        <v>0.33241601509301999</v>
      </c>
      <c r="AI382" s="14">
        <v>0.216506633795259</v>
      </c>
      <c r="AJ382" s="14">
        <v>0.137318753294494</v>
      </c>
      <c r="AK382" s="14"/>
      <c r="AL382" s="14">
        <v>0.21031608131093499</v>
      </c>
      <c r="AM382" s="14">
        <v>0.31933502889619497</v>
      </c>
      <c r="AN382" s="14">
        <v>0.33296612624556599</v>
      </c>
      <c r="AO382" s="14">
        <v>0.16144243746933301</v>
      </c>
      <c r="AP382" s="14">
        <v>0.42989744383312001</v>
      </c>
      <c r="AQ382" s="14"/>
      <c r="AR382" s="14">
        <v>0.34881155131223801</v>
      </c>
      <c r="AS382" s="14">
        <v>0.21814383856821701</v>
      </c>
      <c r="AT382" s="14">
        <v>0.38817185059642201</v>
      </c>
      <c r="AU382" s="14">
        <v>0.16784076480296001</v>
      </c>
      <c r="AV382" s="14">
        <v>0.36505320545205699</v>
      </c>
      <c r="AW382" s="14">
        <v>0.17691141464753099</v>
      </c>
      <c r="AX382" s="14"/>
      <c r="AY382" s="14">
        <v>0.20299098038226199</v>
      </c>
      <c r="AZ382" s="14">
        <v>0.25541357455378599</v>
      </c>
      <c r="BA382" s="14">
        <v>0.29057631471027401</v>
      </c>
      <c r="BB382" s="14">
        <v>0.32968649767362002</v>
      </c>
      <c r="BC382" s="14">
        <v>0.39637157788251898</v>
      </c>
      <c r="BD382" s="14"/>
      <c r="BE382" s="14">
        <v>0.295497352893273</v>
      </c>
      <c r="BF382" s="14">
        <v>0.213854385086508</v>
      </c>
      <c r="BG382" s="14">
        <v>0.27649883849535101</v>
      </c>
      <c r="BH382" s="14">
        <v>0.240131849369074</v>
      </c>
      <c r="BI382" s="14">
        <v>0.240532285007695</v>
      </c>
      <c r="BJ382" s="14">
        <v>0.29467991698250501</v>
      </c>
      <c r="BK382" s="14">
        <v>0.19202914918116101</v>
      </c>
      <c r="BL382" s="14">
        <v>0.30094866790019398</v>
      </c>
      <c r="BM382" s="14">
        <v>0.232680132935985</v>
      </c>
      <c r="BN382" s="14">
        <v>0.29848304640940099</v>
      </c>
      <c r="BO382" s="14">
        <v>0.29460336589387798</v>
      </c>
      <c r="BP382" s="14">
        <v>0.34460319199147699</v>
      </c>
      <c r="BQ382" s="14">
        <v>0.220427005112387</v>
      </c>
      <c r="BR382" s="14">
        <v>0.29469370432404002</v>
      </c>
      <c r="BS382" s="14">
        <v>0.32129255047050798</v>
      </c>
      <c r="BT382" s="14">
        <v>0.26416237766415301</v>
      </c>
      <c r="BU382" s="14"/>
      <c r="BV382" s="14">
        <v>0.35228816573306498</v>
      </c>
      <c r="BW382" s="14">
        <v>0.27039171154791902</v>
      </c>
      <c r="BX382" s="14"/>
      <c r="BY382" s="14">
        <v>0.21475365959145801</v>
      </c>
      <c r="BZ382" s="14"/>
      <c r="CA382" s="14">
        <v>0.24652871024857101</v>
      </c>
      <c r="CB382" s="14">
        <v>0.31987965167440602</v>
      </c>
      <c r="CC382" s="14">
        <v>0.25039687765283503</v>
      </c>
      <c r="CD382" s="14">
        <v>0.23615431195919001</v>
      </c>
      <c r="CE382" s="14">
        <v>0.42151038434446703</v>
      </c>
    </row>
    <row r="383" spans="2:83" x14ac:dyDescent="0.3">
      <c r="B383" t="s">
        <v>133</v>
      </c>
      <c r="C383" s="14">
        <v>0.37205259026399101</v>
      </c>
      <c r="D383" s="14">
        <v>0.34936268273430898</v>
      </c>
      <c r="E383" s="14">
        <v>0.394937491179772</v>
      </c>
      <c r="F383" s="14"/>
      <c r="G383" s="14">
        <v>0.32725907075074001</v>
      </c>
      <c r="H383" s="14">
        <v>0.33807467534049201</v>
      </c>
      <c r="I383" s="14">
        <v>0.37162343614979398</v>
      </c>
      <c r="J383" s="14">
        <v>0.390500058147986</v>
      </c>
      <c r="K383" s="14">
        <v>0.34810741402101403</v>
      </c>
      <c r="L383" s="14">
        <v>0.430851587945287</v>
      </c>
      <c r="M383" s="14"/>
      <c r="N383" s="14">
        <v>0.37087209717754399</v>
      </c>
      <c r="O383" s="14">
        <v>0.36100821038963798</v>
      </c>
      <c r="P383" s="14">
        <v>0.40840668522183599</v>
      </c>
      <c r="Q383" s="14">
        <v>0.35689978748928802</v>
      </c>
      <c r="R383" s="14"/>
      <c r="S383" s="14">
        <v>0.32886175439683402</v>
      </c>
      <c r="T383" s="14">
        <v>0.34379650634188902</v>
      </c>
      <c r="U383" s="14">
        <v>0.38909626597413399</v>
      </c>
      <c r="V383" s="14">
        <v>0.37125511787394899</v>
      </c>
      <c r="W383" s="14">
        <v>0.38706297822894897</v>
      </c>
      <c r="X383" s="14">
        <v>0.385714310151206</v>
      </c>
      <c r="Y383" s="14">
        <v>0.36998728481654503</v>
      </c>
      <c r="Z383" s="14">
        <v>0.35845868033955802</v>
      </c>
      <c r="AA383" s="14">
        <v>0.43024919889808699</v>
      </c>
      <c r="AB383" s="14">
        <v>0.38437962925297198</v>
      </c>
      <c r="AC383" s="14">
        <v>0.39435037327408801</v>
      </c>
      <c r="AD383" s="14">
        <v>0.31419044934023299</v>
      </c>
      <c r="AE383" s="14"/>
      <c r="AF383" s="14">
        <v>0.418997455266231</v>
      </c>
      <c r="AG383" s="14">
        <v>0.36686690487905799</v>
      </c>
      <c r="AH383" s="14">
        <v>0.399496941177854</v>
      </c>
      <c r="AI383" s="14">
        <v>0.120252967061068</v>
      </c>
      <c r="AJ383" s="14">
        <v>0.33089271398111503</v>
      </c>
      <c r="AK383" s="14"/>
      <c r="AL383" s="14">
        <v>0.43355928668947602</v>
      </c>
      <c r="AM383" s="14">
        <v>0.37263523444018698</v>
      </c>
      <c r="AN383" s="14">
        <v>0.40428395990857802</v>
      </c>
      <c r="AO383" s="14">
        <v>0.29014508087954199</v>
      </c>
      <c r="AP383" s="14">
        <v>0.35459906948765002</v>
      </c>
      <c r="AQ383" s="14"/>
      <c r="AR383" s="14">
        <v>0.35912226709002698</v>
      </c>
      <c r="AS383" s="14">
        <v>0.461864643462573</v>
      </c>
      <c r="AT383" s="14">
        <v>0.35681592724454703</v>
      </c>
      <c r="AU383" s="14">
        <v>0.34418988875424</v>
      </c>
      <c r="AV383" s="14">
        <v>0.338892027734287</v>
      </c>
      <c r="AW383" s="14">
        <v>0.37887343501791698</v>
      </c>
      <c r="AX383" s="14"/>
      <c r="AY383" s="14">
        <v>0.408604539145215</v>
      </c>
      <c r="AZ383" s="14">
        <v>0.356903295967057</v>
      </c>
      <c r="BA383" s="14">
        <v>0.351201900068082</v>
      </c>
      <c r="BB383" s="14">
        <v>0.35708427433861401</v>
      </c>
      <c r="BC383" s="14">
        <v>0.19666475306644199</v>
      </c>
      <c r="BD383" s="14"/>
      <c r="BE383" s="14">
        <v>0.19093851866566799</v>
      </c>
      <c r="BF383" s="14">
        <v>0.28773108795850699</v>
      </c>
      <c r="BG383" s="14">
        <v>0.31361147485478102</v>
      </c>
      <c r="BH383" s="14">
        <v>0.41528110041046101</v>
      </c>
      <c r="BI383" s="14">
        <v>0.38074107650404598</v>
      </c>
      <c r="BJ383" s="14">
        <v>0.418601157677361</v>
      </c>
      <c r="BK383" s="14">
        <v>0.39606684228633798</v>
      </c>
      <c r="BL383" s="14">
        <v>0.35468058541137099</v>
      </c>
      <c r="BM383" s="14">
        <v>0.42702059954767702</v>
      </c>
      <c r="BN383" s="14">
        <v>0.39397197706551301</v>
      </c>
      <c r="BO383" s="14">
        <v>0.32796614442668498</v>
      </c>
      <c r="BP383" s="14">
        <v>0.32746100043489301</v>
      </c>
      <c r="BQ383" s="14">
        <v>0.45752720392292601</v>
      </c>
      <c r="BR383" s="14">
        <v>0.39910309467788202</v>
      </c>
      <c r="BS383" s="14">
        <v>0.276524759834128</v>
      </c>
      <c r="BT383" s="14">
        <v>0.34705587129235699</v>
      </c>
      <c r="BU383" s="14"/>
      <c r="BV383" s="14">
        <v>0.35842135716299101</v>
      </c>
      <c r="BW383" s="14">
        <v>0.39374625369674898</v>
      </c>
      <c r="BX383" s="14"/>
      <c r="BY383" s="14">
        <v>0.360243272077239</v>
      </c>
      <c r="BZ383" s="14"/>
      <c r="CA383" s="14">
        <v>0.36526357717385599</v>
      </c>
      <c r="CB383" s="14">
        <v>0.36803744417716699</v>
      </c>
      <c r="CC383" s="14">
        <v>0.39209392550508199</v>
      </c>
      <c r="CD383" s="14">
        <v>0.37138949256401299</v>
      </c>
      <c r="CE383" s="14">
        <v>0.306997015016236</v>
      </c>
    </row>
    <row r="384" spans="2:83" x14ac:dyDescent="0.3">
      <c r="B384" t="s">
        <v>134</v>
      </c>
      <c r="C384" s="14">
        <v>0.21416893828265701</v>
      </c>
      <c r="D384" s="14">
        <v>0.22343456971832701</v>
      </c>
      <c r="E384" s="14">
        <v>0.20554152418310201</v>
      </c>
      <c r="F384" s="14"/>
      <c r="G384" s="14">
        <v>0.18521472252120599</v>
      </c>
      <c r="H384" s="14">
        <v>0.21583243975458399</v>
      </c>
      <c r="I384" s="14">
        <v>0.26322903484494198</v>
      </c>
      <c r="J384" s="14">
        <v>0.212598407255501</v>
      </c>
      <c r="K384" s="14">
        <v>0.24304998998977001</v>
      </c>
      <c r="L384" s="14">
        <v>0.17404747857416</v>
      </c>
      <c r="M384" s="14"/>
      <c r="N384" s="14">
        <v>0.18412802847304899</v>
      </c>
      <c r="O384" s="14">
        <v>0.21241556252819599</v>
      </c>
      <c r="P384" s="14">
        <v>0.23945674065366901</v>
      </c>
      <c r="Q384" s="14">
        <v>0.22263183040335699</v>
      </c>
      <c r="R384" s="14"/>
      <c r="S384" s="14">
        <v>0.199392349326593</v>
      </c>
      <c r="T384" s="14">
        <v>0.21932568922119899</v>
      </c>
      <c r="U384" s="14">
        <v>0.18236650411452601</v>
      </c>
      <c r="V384" s="14">
        <v>0.23149564870636</v>
      </c>
      <c r="W384" s="14">
        <v>0.28514178825880898</v>
      </c>
      <c r="X384" s="14">
        <v>0.221088363857008</v>
      </c>
      <c r="Y384" s="14">
        <v>0.23218840704358701</v>
      </c>
      <c r="Z384" s="14">
        <v>0.21374130271774799</v>
      </c>
      <c r="AA384" s="14">
        <v>0.224012983138868</v>
      </c>
      <c r="AB384" s="14">
        <v>0.18272190801293201</v>
      </c>
      <c r="AC384" s="14">
        <v>0.14922096067222601</v>
      </c>
      <c r="AD384" s="14">
        <v>0.22656097824604199</v>
      </c>
      <c r="AE384" s="14"/>
      <c r="AF384" s="14">
        <v>0.21451030813611899</v>
      </c>
      <c r="AG384" s="14">
        <v>0.19463812103208</v>
      </c>
      <c r="AH384" s="14">
        <v>0.138186400181423</v>
      </c>
      <c r="AI384" s="14">
        <v>0.46362942788496497</v>
      </c>
      <c r="AJ384" s="14">
        <v>0.29964863223855498</v>
      </c>
      <c r="AK384" s="14"/>
      <c r="AL384" s="14">
        <v>0.21301645113439599</v>
      </c>
      <c r="AM384" s="14">
        <v>0.18331899832677101</v>
      </c>
      <c r="AN384" s="14">
        <v>0.171961574760533</v>
      </c>
      <c r="AO384" s="14">
        <v>0.328836230100992</v>
      </c>
      <c r="AP384" s="14">
        <v>0.14497628740353</v>
      </c>
      <c r="AQ384" s="14"/>
      <c r="AR384" s="14">
        <v>0.17723720560037101</v>
      </c>
      <c r="AS384" s="14">
        <v>0.22508860264111399</v>
      </c>
      <c r="AT384" s="14">
        <v>0.150960090993147</v>
      </c>
      <c r="AU384" s="14">
        <v>0.27453110833084898</v>
      </c>
      <c r="AV384" s="14">
        <v>0.185691940429972</v>
      </c>
      <c r="AW384" s="14">
        <v>0.21276147226446099</v>
      </c>
      <c r="AX384" s="14"/>
      <c r="AY384" s="14">
        <v>0.24580529249341701</v>
      </c>
      <c r="AZ384" s="14">
        <v>0.22798054961568801</v>
      </c>
      <c r="BA384" s="14">
        <v>0.20302104681424399</v>
      </c>
      <c r="BB384" s="14">
        <v>0.16893044530692899</v>
      </c>
      <c r="BC384" s="14">
        <v>0.23825023501748799</v>
      </c>
      <c r="BD384" s="14"/>
      <c r="BE384" s="14">
        <v>0.290551168819215</v>
      </c>
      <c r="BF384" s="14">
        <v>0.184193616965215</v>
      </c>
      <c r="BG384" s="14">
        <v>0.26899915125268697</v>
      </c>
      <c r="BH384" s="14">
        <v>0.178277504111782</v>
      </c>
      <c r="BI384" s="14">
        <v>0.225887154038412</v>
      </c>
      <c r="BJ384" s="14">
        <v>0.17205117204006101</v>
      </c>
      <c r="BK384" s="14">
        <v>0.28484829879284801</v>
      </c>
      <c r="BL384" s="14">
        <v>0.214616315448453</v>
      </c>
      <c r="BM384" s="14">
        <v>0.21694028542218699</v>
      </c>
      <c r="BN384" s="14">
        <v>0.175783220108471</v>
      </c>
      <c r="BO384" s="14">
        <v>0.25676274901160501</v>
      </c>
      <c r="BP384" s="14">
        <v>0.21128715521049299</v>
      </c>
      <c r="BQ384" s="14">
        <v>0.142017234066563</v>
      </c>
      <c r="BR384" s="14">
        <v>0.17223983782888999</v>
      </c>
      <c r="BS384" s="14">
        <v>0.237591681058128</v>
      </c>
      <c r="BT384" s="14">
        <v>0.21918263439357599</v>
      </c>
      <c r="BU384" s="14"/>
      <c r="BV384" s="14">
        <v>0.17226898810039501</v>
      </c>
      <c r="BW384" s="14">
        <v>0.19973091564707099</v>
      </c>
      <c r="BX384" s="14"/>
      <c r="BY384" s="14">
        <v>0.24132772516225801</v>
      </c>
      <c r="BZ384" s="14"/>
      <c r="CA384" s="14">
        <v>0.24254124535681301</v>
      </c>
      <c r="CB384" s="14">
        <v>0.19043872385652999</v>
      </c>
      <c r="CC384" s="14">
        <v>0.209395557494712</v>
      </c>
      <c r="CD384" s="14">
        <v>0.22555370236491701</v>
      </c>
      <c r="CE384" s="14">
        <v>8.4204001262435907E-2</v>
      </c>
    </row>
    <row r="385" spans="2:83" x14ac:dyDescent="0.3">
      <c r="B385" t="s">
        <v>135</v>
      </c>
      <c r="C385" s="14">
        <v>7.3599103134570798E-2</v>
      </c>
      <c r="D385" s="14">
        <v>7.6916816963519902E-2</v>
      </c>
      <c r="E385" s="14">
        <v>7.0503859423819495E-2</v>
      </c>
      <c r="F385" s="14"/>
      <c r="G385" s="14">
        <v>9.3179029865579993E-2</v>
      </c>
      <c r="H385" s="14">
        <v>0.12839336756081701</v>
      </c>
      <c r="I385" s="14">
        <v>5.21363156248347E-2</v>
      </c>
      <c r="J385" s="14">
        <v>7.2549239536370394E-2</v>
      </c>
      <c r="K385" s="14">
        <v>4.2129093270892502E-2</v>
      </c>
      <c r="L385" s="14">
        <v>5.5423556595869401E-2</v>
      </c>
      <c r="M385" s="14"/>
      <c r="N385" s="14">
        <v>9.3538114692121699E-2</v>
      </c>
      <c r="O385" s="14">
        <v>6.3238880030938804E-2</v>
      </c>
      <c r="P385" s="14">
        <v>5.4409867452300802E-2</v>
      </c>
      <c r="Q385" s="14">
        <v>7.9510540085733605E-2</v>
      </c>
      <c r="R385" s="14"/>
      <c r="S385" s="14">
        <v>9.4158306937364503E-2</v>
      </c>
      <c r="T385" s="14">
        <v>7.7949223681358704E-2</v>
      </c>
      <c r="U385" s="14">
        <v>8.6428718511707595E-2</v>
      </c>
      <c r="V385" s="14">
        <v>8.2314603976000503E-2</v>
      </c>
      <c r="W385" s="14">
        <v>8.1622431111262397E-2</v>
      </c>
      <c r="X385" s="14">
        <v>7.7827787526242503E-2</v>
      </c>
      <c r="Y385" s="14">
        <v>4.7626135582459997E-2</v>
      </c>
      <c r="Z385" s="14">
        <v>0.10842515812214901</v>
      </c>
      <c r="AA385" s="14">
        <v>4.4601900179037202E-2</v>
      </c>
      <c r="AB385" s="14">
        <v>5.6159003638256801E-2</v>
      </c>
      <c r="AC385" s="14">
        <v>9.6084524973817906E-2</v>
      </c>
      <c r="AD385" s="14">
        <v>1.10788026489913E-2</v>
      </c>
      <c r="AE385" s="14"/>
      <c r="AF385" s="14">
        <v>9.1826341801216696E-2</v>
      </c>
      <c r="AG385" s="14">
        <v>5.5577180567068299E-2</v>
      </c>
      <c r="AH385" s="14">
        <v>6.3557584957714797E-2</v>
      </c>
      <c r="AI385" s="14">
        <v>0.110411597349076</v>
      </c>
      <c r="AJ385" s="14">
        <v>7.4553721558641206E-2</v>
      </c>
      <c r="AK385" s="14"/>
      <c r="AL385" s="14">
        <v>8.8044318290423307E-2</v>
      </c>
      <c r="AM385" s="14">
        <v>6.7742277225950803E-2</v>
      </c>
      <c r="AN385" s="14">
        <v>5.3019660126640202E-2</v>
      </c>
      <c r="AO385" s="14">
        <v>0.137389064157175</v>
      </c>
      <c r="AP385" s="14">
        <v>2.4683730842309001E-2</v>
      </c>
      <c r="AQ385" s="14"/>
      <c r="AR385" s="14">
        <v>7.3618107879419206E-2</v>
      </c>
      <c r="AS385" s="14">
        <v>5.1652147270752499E-2</v>
      </c>
      <c r="AT385" s="14">
        <v>6.4672501246640798E-2</v>
      </c>
      <c r="AU385" s="14">
        <v>0.13923855975098801</v>
      </c>
      <c r="AV385" s="14">
        <v>4.05389638638129E-2</v>
      </c>
      <c r="AW385" s="14">
        <v>4.5408708309359398E-2</v>
      </c>
      <c r="AX385" s="14"/>
      <c r="AY385" s="14">
        <v>6.8242743742896905E-2</v>
      </c>
      <c r="AZ385" s="14">
        <v>6.7878772008136107E-2</v>
      </c>
      <c r="BA385" s="14">
        <v>8.5364105007309898E-2</v>
      </c>
      <c r="BB385" s="14">
        <v>8.1427683004164503E-2</v>
      </c>
      <c r="BC385" s="14">
        <v>8.0929282895412499E-2</v>
      </c>
      <c r="BD385" s="14"/>
      <c r="BE385" s="14">
        <v>0</v>
      </c>
      <c r="BF385" s="14">
        <v>0.121326994125073</v>
      </c>
      <c r="BG385" s="14">
        <v>4.74888651682005E-2</v>
      </c>
      <c r="BH385" s="14">
        <v>6.59514632060271E-2</v>
      </c>
      <c r="BI385" s="14">
        <v>6.9381578461601007E-2</v>
      </c>
      <c r="BJ385" s="14">
        <v>4.4190355349584098E-2</v>
      </c>
      <c r="BK385" s="14">
        <v>5.2877016045680597E-2</v>
      </c>
      <c r="BL385" s="14">
        <v>9.2402517014764499E-2</v>
      </c>
      <c r="BM385" s="14">
        <v>4.4444859442700303E-2</v>
      </c>
      <c r="BN385" s="14">
        <v>5.2773978988962897E-2</v>
      </c>
      <c r="BO385" s="14">
        <v>6.2538444253726802E-2</v>
      </c>
      <c r="BP385" s="14">
        <v>0.10719632153453</v>
      </c>
      <c r="BQ385" s="14">
        <v>0.13258733617433599</v>
      </c>
      <c r="BR385" s="14">
        <v>8.2561110969399706E-2</v>
      </c>
      <c r="BS385" s="14">
        <v>8.4389674402638504E-2</v>
      </c>
      <c r="BT385" s="14">
        <v>0.12922672646158101</v>
      </c>
      <c r="BU385" s="14"/>
      <c r="BV385" s="14">
        <v>7.5100920138129093E-2</v>
      </c>
      <c r="BW385" s="14">
        <v>5.68129263393784E-2</v>
      </c>
      <c r="BX385" s="14"/>
      <c r="BY385" s="14">
        <v>0.121649200029794</v>
      </c>
      <c r="BZ385" s="14"/>
      <c r="CA385" s="14">
        <v>5.6284768089072797E-2</v>
      </c>
      <c r="CB385" s="14">
        <v>6.0870729738874398E-2</v>
      </c>
      <c r="CC385" s="14">
        <v>8.3556513180572001E-2</v>
      </c>
      <c r="CD385" s="14">
        <v>0.10781245775785001</v>
      </c>
      <c r="CE385" s="14">
        <v>0.17207117367514799</v>
      </c>
    </row>
    <row r="386" spans="2:83" x14ac:dyDescent="0.3">
      <c r="B386" t="s">
        <v>136</v>
      </c>
      <c r="C386" s="14">
        <v>1.77901873898418E-2</v>
      </c>
      <c r="D386" s="14">
        <v>2.3457647743737001E-2</v>
      </c>
      <c r="E386" s="14">
        <v>1.22911224050174E-2</v>
      </c>
      <c r="F386" s="14"/>
      <c r="G386" s="14">
        <v>2.4209284780426301E-2</v>
      </c>
      <c r="H386" s="14">
        <v>1.3482998134499E-2</v>
      </c>
      <c r="I386" s="14">
        <v>2.0950974345771801E-2</v>
      </c>
      <c r="J386" s="14">
        <v>1.9743014733218701E-2</v>
      </c>
      <c r="K386" s="14">
        <v>2.0355410587975499E-2</v>
      </c>
      <c r="L386" s="14">
        <v>1.1179048136175601E-2</v>
      </c>
      <c r="M386" s="14"/>
      <c r="N386" s="14">
        <v>1.6932052930447999E-2</v>
      </c>
      <c r="O386" s="14">
        <v>1.9945333804479499E-2</v>
      </c>
      <c r="P386" s="14">
        <v>1.9668339826316699E-2</v>
      </c>
      <c r="Q386" s="14">
        <v>1.5216968966217499E-2</v>
      </c>
      <c r="R386" s="14"/>
      <c r="S386" s="14">
        <v>3.1276599145016799E-2</v>
      </c>
      <c r="T386" s="14">
        <v>1.5773103541527899E-2</v>
      </c>
      <c r="U386" s="14">
        <v>3.0693919444024401E-2</v>
      </c>
      <c r="V386" s="14">
        <v>9.1307499738461206E-3</v>
      </c>
      <c r="W386" s="14">
        <v>7.0276939927166396E-3</v>
      </c>
      <c r="X386" s="14">
        <v>2.3621773901978799E-2</v>
      </c>
      <c r="Y386" s="14">
        <v>5.81727726006018E-3</v>
      </c>
      <c r="Z386" s="14">
        <v>3.6757014550668099E-2</v>
      </c>
      <c r="AA386" s="14">
        <v>4.3435881598382197E-3</v>
      </c>
      <c r="AB386" s="14">
        <v>1.40002781346985E-2</v>
      </c>
      <c r="AC386" s="14">
        <v>2.6327826798326799E-2</v>
      </c>
      <c r="AD386" s="14">
        <v>1.57068305693208E-2</v>
      </c>
      <c r="AE386" s="14"/>
      <c r="AF386" s="14">
        <v>1.5608905393449699E-2</v>
      </c>
      <c r="AG386" s="14">
        <v>1.64522412130713E-2</v>
      </c>
      <c r="AH386" s="14">
        <v>2.63292672096072E-2</v>
      </c>
      <c r="AI386" s="14">
        <v>6.0497900863878601E-2</v>
      </c>
      <c r="AJ386" s="14">
        <v>3.4364378671489601E-2</v>
      </c>
      <c r="AK386" s="14"/>
      <c r="AL386" s="14">
        <v>1.03128934936817E-2</v>
      </c>
      <c r="AM386" s="14">
        <v>2.01314497412238E-2</v>
      </c>
      <c r="AN386" s="14">
        <v>1.2324317205332599E-2</v>
      </c>
      <c r="AO386" s="14">
        <v>2.90685484208918E-2</v>
      </c>
      <c r="AP386" s="14">
        <v>7.8743821244106806E-3</v>
      </c>
      <c r="AQ386" s="14"/>
      <c r="AR386" s="14">
        <v>2.1827648181161601E-2</v>
      </c>
      <c r="AS386" s="14">
        <v>9.2980442857737901E-3</v>
      </c>
      <c r="AT386" s="14">
        <v>9.4924263001761391E-3</v>
      </c>
      <c r="AU386" s="14">
        <v>3.3943333505677603E-2</v>
      </c>
      <c r="AV386" s="14">
        <v>1.5703970276832499E-2</v>
      </c>
      <c r="AW386" s="14">
        <v>1.5824420497734401E-2</v>
      </c>
      <c r="AX386" s="14"/>
      <c r="AY386" s="14">
        <v>2.09205850464836E-2</v>
      </c>
      <c r="AZ386" s="14">
        <v>1.3123553109944701E-2</v>
      </c>
      <c r="BA386" s="14">
        <v>1.1981709813230299E-2</v>
      </c>
      <c r="BB386" s="14">
        <v>2.4841306500645002E-2</v>
      </c>
      <c r="BC386" s="14">
        <v>6.4921883313586504E-2</v>
      </c>
      <c r="BD386" s="14"/>
      <c r="BE386" s="14">
        <v>6.7794701126496104E-2</v>
      </c>
      <c r="BF386" s="14">
        <v>3.22704041883288E-2</v>
      </c>
      <c r="BG386" s="14">
        <v>1.3181504462197201E-2</v>
      </c>
      <c r="BH386" s="14">
        <v>1.0687571696213901E-2</v>
      </c>
      <c r="BI386" s="14">
        <v>1.50410862629739E-2</v>
      </c>
      <c r="BJ386" s="14">
        <v>1.8359254639428599E-2</v>
      </c>
      <c r="BK386" s="14">
        <v>1.1268068547181801E-2</v>
      </c>
      <c r="BL386" s="14">
        <v>1.2550849897331601E-2</v>
      </c>
      <c r="BM386" s="14">
        <v>3.7860200361416602E-2</v>
      </c>
      <c r="BN386" s="14">
        <v>1.7816539653796499E-2</v>
      </c>
      <c r="BO386" s="14">
        <v>1.6481783487358299E-2</v>
      </c>
      <c r="BP386" s="14">
        <v>0</v>
      </c>
      <c r="BQ386" s="14">
        <v>1.7378496582278701E-2</v>
      </c>
      <c r="BR386" s="14">
        <v>1.64595502514507E-2</v>
      </c>
      <c r="BS386" s="14">
        <v>1.96381283993757E-2</v>
      </c>
      <c r="BT386" s="14">
        <v>4.0372390188333801E-2</v>
      </c>
      <c r="BU386" s="14"/>
      <c r="BV386" s="14">
        <v>2.2370364567381101E-2</v>
      </c>
      <c r="BW386" s="14">
        <v>1.6806123858142102E-2</v>
      </c>
      <c r="BX386" s="14"/>
      <c r="BY386" s="14">
        <v>3.3091224723812797E-2</v>
      </c>
      <c r="BZ386" s="14"/>
      <c r="CA386" s="14">
        <v>1.8930962538123E-2</v>
      </c>
      <c r="CB386" s="14">
        <v>1.2782323665532599E-2</v>
      </c>
      <c r="CC386" s="14">
        <v>1.9478026128945902E-2</v>
      </c>
      <c r="CD386" s="14">
        <v>2.6568857751531401E-2</v>
      </c>
      <c r="CE386" s="14">
        <v>1.5217425701712899E-2</v>
      </c>
    </row>
    <row r="387" spans="2:83" x14ac:dyDescent="0.3">
      <c r="B387" t="s">
        <v>53</v>
      </c>
      <c r="C387" s="14">
        <v>5.82600701499408E-2</v>
      </c>
      <c r="D387" s="14">
        <v>2.6435089103501799E-2</v>
      </c>
      <c r="E387" s="14">
        <v>8.8420481455737193E-2</v>
      </c>
      <c r="F387" s="14"/>
      <c r="G387" s="14">
        <v>9.6635427027986207E-2</v>
      </c>
      <c r="H387" s="14">
        <v>5.6946430105763203E-2</v>
      </c>
      <c r="I387" s="14">
        <v>8.0047221628316997E-2</v>
      </c>
      <c r="J387" s="14">
        <v>5.63683076800537E-2</v>
      </c>
      <c r="K387" s="14">
        <v>3.0866083622349199E-2</v>
      </c>
      <c r="L387" s="14">
        <v>3.6273943021895301E-2</v>
      </c>
      <c r="M387" s="14"/>
      <c r="N387" s="14">
        <v>2.99467805906075E-2</v>
      </c>
      <c r="O387" s="14">
        <v>5.1095702524249498E-2</v>
      </c>
      <c r="P387" s="14">
        <v>6.1491771058183403E-2</v>
      </c>
      <c r="Q387" s="14">
        <v>9.0722242612161094E-2</v>
      </c>
      <c r="R387" s="14"/>
      <c r="S387" s="14">
        <v>5.68173628735585E-2</v>
      </c>
      <c r="T387" s="14">
        <v>8.1030364197669E-2</v>
      </c>
      <c r="U387" s="14">
        <v>6.9788593780676603E-2</v>
      </c>
      <c r="V387" s="14">
        <v>3.7056447062797399E-2</v>
      </c>
      <c r="W387" s="14">
        <v>3.5363413283718802E-2</v>
      </c>
      <c r="X387" s="14">
        <v>6.4735953400445703E-2</v>
      </c>
      <c r="Y387" s="14">
        <v>7.6686810374035602E-2</v>
      </c>
      <c r="Z387" s="14">
        <v>4.56926246732553E-2</v>
      </c>
      <c r="AA387" s="14">
        <v>3.5774135089900197E-2</v>
      </c>
      <c r="AB387" s="14">
        <v>5.42462466233418E-2</v>
      </c>
      <c r="AC387" s="14">
        <v>5.6086078168399299E-2</v>
      </c>
      <c r="AD387" s="14">
        <v>9.8675833449096806E-2</v>
      </c>
      <c r="AE387" s="14"/>
      <c r="AF387" s="14">
        <v>3.4234095758781599E-2</v>
      </c>
      <c r="AG387" s="14">
        <v>3.5619647612350903E-2</v>
      </c>
      <c r="AH387" s="14">
        <v>4.0013791380380699E-2</v>
      </c>
      <c r="AI387" s="14">
        <v>2.8701473045752601E-2</v>
      </c>
      <c r="AJ387" s="14">
        <v>0.12322180025570501</v>
      </c>
      <c r="AK387" s="14"/>
      <c r="AL387" s="14">
        <v>4.4750969081087701E-2</v>
      </c>
      <c r="AM387" s="14">
        <v>3.68370113696724E-2</v>
      </c>
      <c r="AN387" s="14">
        <v>2.54443617533501E-2</v>
      </c>
      <c r="AO387" s="14">
        <v>5.3118638972065403E-2</v>
      </c>
      <c r="AP387" s="14">
        <v>3.7969086308980098E-2</v>
      </c>
      <c r="AQ387" s="14"/>
      <c r="AR387" s="14">
        <v>1.93832199367838E-2</v>
      </c>
      <c r="AS387" s="14">
        <v>3.3952723771569403E-2</v>
      </c>
      <c r="AT387" s="14">
        <v>2.9887203619067201E-2</v>
      </c>
      <c r="AU387" s="14">
        <v>4.02563448552853E-2</v>
      </c>
      <c r="AV387" s="14">
        <v>5.4119892243038502E-2</v>
      </c>
      <c r="AW387" s="14">
        <v>0.17022054926299801</v>
      </c>
      <c r="AX387" s="14"/>
      <c r="AY387" s="14">
        <v>5.34358591897258E-2</v>
      </c>
      <c r="AZ387" s="14">
        <v>7.8700254745387999E-2</v>
      </c>
      <c r="BA387" s="14">
        <v>5.7854923586859799E-2</v>
      </c>
      <c r="BB387" s="14">
        <v>3.80297931760274E-2</v>
      </c>
      <c r="BC387" s="14">
        <v>2.2862267824551599E-2</v>
      </c>
      <c r="BD387" s="14"/>
      <c r="BE387" s="14">
        <v>0.15521825849534801</v>
      </c>
      <c r="BF387" s="14">
        <v>0.16062351167636801</v>
      </c>
      <c r="BG387" s="14">
        <v>8.0220165766783202E-2</v>
      </c>
      <c r="BH387" s="14">
        <v>8.9670511206442705E-2</v>
      </c>
      <c r="BI387" s="14">
        <v>6.8416819725272998E-2</v>
      </c>
      <c r="BJ387" s="14">
        <v>5.2118143311060398E-2</v>
      </c>
      <c r="BK387" s="14">
        <v>6.2910625146789897E-2</v>
      </c>
      <c r="BL387" s="14">
        <v>2.48010643278865E-2</v>
      </c>
      <c r="BM387" s="14">
        <v>4.1053922290033303E-2</v>
      </c>
      <c r="BN387" s="14">
        <v>6.11712377738549E-2</v>
      </c>
      <c r="BO387" s="14">
        <v>4.1647512926747003E-2</v>
      </c>
      <c r="BP387" s="14">
        <v>9.4523308286072506E-3</v>
      </c>
      <c r="BQ387" s="14">
        <v>3.0062724141509501E-2</v>
      </c>
      <c r="BR387" s="14">
        <v>3.4942701948337797E-2</v>
      </c>
      <c r="BS387" s="14">
        <v>6.05632058352224E-2</v>
      </c>
      <c r="BT387" s="14">
        <v>0</v>
      </c>
      <c r="BU387" s="14"/>
      <c r="BV387" s="14">
        <v>1.9550204298040001E-2</v>
      </c>
      <c r="BW387" s="14">
        <v>6.2512068910740598E-2</v>
      </c>
      <c r="BX387" s="14"/>
      <c r="BY387" s="14">
        <v>2.8934918415437799E-2</v>
      </c>
      <c r="BZ387" s="14"/>
      <c r="CA387" s="14">
        <v>7.0450736593563795E-2</v>
      </c>
      <c r="CB387" s="14">
        <v>4.7991126887489501E-2</v>
      </c>
      <c r="CC387" s="14">
        <v>4.5079100037853703E-2</v>
      </c>
      <c r="CD387" s="14">
        <v>3.2521177602499E-2</v>
      </c>
      <c r="CE387" s="14">
        <v>0</v>
      </c>
    </row>
    <row r="388" spans="2:83" x14ac:dyDescent="0.3">
      <c r="B388" t="s">
        <v>137</v>
      </c>
      <c r="C388" s="14">
        <v>0.63618170104298999</v>
      </c>
      <c r="D388" s="14">
        <v>0.64975587647091404</v>
      </c>
      <c r="E388" s="14">
        <v>0.62324301253232395</v>
      </c>
      <c r="F388" s="14"/>
      <c r="G388" s="14">
        <v>0.60076153580480096</v>
      </c>
      <c r="H388" s="14">
        <v>0.58534476444433703</v>
      </c>
      <c r="I388" s="14">
        <v>0.58363645355613403</v>
      </c>
      <c r="J388" s="14">
        <v>0.638741030794856</v>
      </c>
      <c r="K388" s="14">
        <v>0.66359942252901305</v>
      </c>
      <c r="L388" s="14">
        <v>0.72307597367189902</v>
      </c>
      <c r="M388" s="14"/>
      <c r="N388" s="14">
        <v>0.67545502331377305</v>
      </c>
      <c r="O388" s="14">
        <v>0.65330452111213599</v>
      </c>
      <c r="P388" s="14">
        <v>0.62497328100953098</v>
      </c>
      <c r="Q388" s="14">
        <v>0.59191841793253097</v>
      </c>
      <c r="R388" s="14"/>
      <c r="S388" s="14">
        <v>0.61835538171746796</v>
      </c>
      <c r="T388" s="14">
        <v>0.60592161935824596</v>
      </c>
      <c r="U388" s="14">
        <v>0.63072226414906496</v>
      </c>
      <c r="V388" s="14">
        <v>0.64000255028099595</v>
      </c>
      <c r="W388" s="14">
        <v>0.590844673353493</v>
      </c>
      <c r="X388" s="14">
        <v>0.61272612131432402</v>
      </c>
      <c r="Y388" s="14">
        <v>0.63768136973985801</v>
      </c>
      <c r="Z388" s="14">
        <v>0.59538389993618002</v>
      </c>
      <c r="AA388" s="14">
        <v>0.69126739343235599</v>
      </c>
      <c r="AB388" s="14">
        <v>0.69287256359077098</v>
      </c>
      <c r="AC388" s="14">
        <v>0.67228060938723</v>
      </c>
      <c r="AD388" s="14">
        <v>0.64797755508654897</v>
      </c>
      <c r="AE388" s="14"/>
      <c r="AF388" s="14">
        <v>0.64382034891043305</v>
      </c>
      <c r="AG388" s="14">
        <v>0.69771280957543003</v>
      </c>
      <c r="AH388" s="14">
        <v>0.73191295627087405</v>
      </c>
      <c r="AI388" s="14">
        <v>0.336759600856327</v>
      </c>
      <c r="AJ388" s="14">
        <v>0.46821146727561003</v>
      </c>
      <c r="AK388" s="14"/>
      <c r="AL388" s="14">
        <v>0.64387536800041101</v>
      </c>
      <c r="AM388" s="14">
        <v>0.69197026333638201</v>
      </c>
      <c r="AN388" s="14">
        <v>0.737250086154144</v>
      </c>
      <c r="AO388" s="14">
        <v>0.451587518348876</v>
      </c>
      <c r="AP388" s="14">
        <v>0.78449651332076997</v>
      </c>
      <c r="AQ388" s="14"/>
      <c r="AR388" s="14">
        <v>0.70793381840226399</v>
      </c>
      <c r="AS388" s="14">
        <v>0.68000848203079001</v>
      </c>
      <c r="AT388" s="14">
        <v>0.74498777784096804</v>
      </c>
      <c r="AU388" s="14">
        <v>0.51203065355720001</v>
      </c>
      <c r="AV388" s="14">
        <v>0.70394523318634405</v>
      </c>
      <c r="AW388" s="14">
        <v>0.55578484966544806</v>
      </c>
      <c r="AX388" s="14"/>
      <c r="AY388" s="14">
        <v>0.61159551952747604</v>
      </c>
      <c r="AZ388" s="14">
        <v>0.61231687052084305</v>
      </c>
      <c r="BA388" s="14">
        <v>0.64177821477835595</v>
      </c>
      <c r="BB388" s="14">
        <v>0.68677077201223402</v>
      </c>
      <c r="BC388" s="14">
        <v>0.59303633094896102</v>
      </c>
      <c r="BD388" s="14"/>
      <c r="BE388" s="14">
        <v>0.48643587155894102</v>
      </c>
      <c r="BF388" s="14">
        <v>0.501585473045014</v>
      </c>
      <c r="BG388" s="14">
        <v>0.59011031335013198</v>
      </c>
      <c r="BH388" s="14">
        <v>0.65541294977953402</v>
      </c>
      <c r="BI388" s="14">
        <v>0.62127336151174095</v>
      </c>
      <c r="BJ388" s="14">
        <v>0.71328107465986601</v>
      </c>
      <c r="BK388" s="14">
        <v>0.58809599146749902</v>
      </c>
      <c r="BL388" s="14">
        <v>0.65562925331156496</v>
      </c>
      <c r="BM388" s="14">
        <v>0.65970073248366301</v>
      </c>
      <c r="BN388" s="14">
        <v>0.69245502347491406</v>
      </c>
      <c r="BO388" s="14">
        <v>0.62256951032056296</v>
      </c>
      <c r="BP388" s="14">
        <v>0.67206419242637006</v>
      </c>
      <c r="BQ388" s="14">
        <v>0.677954209035313</v>
      </c>
      <c r="BR388" s="14">
        <v>0.69379679900192204</v>
      </c>
      <c r="BS388" s="14">
        <v>0.59781731030463603</v>
      </c>
      <c r="BT388" s="14">
        <v>0.61121824895651</v>
      </c>
      <c r="BU388" s="14"/>
      <c r="BV388" s="14">
        <v>0.71070952289605505</v>
      </c>
      <c r="BW388" s="14">
        <v>0.66413796524466795</v>
      </c>
      <c r="BX388" s="14"/>
      <c r="BY388" s="14">
        <v>0.57499693166869703</v>
      </c>
      <c r="BZ388" s="14"/>
      <c r="CA388" s="14">
        <v>0.61179228742242697</v>
      </c>
      <c r="CB388" s="14">
        <v>0.68791709585157301</v>
      </c>
      <c r="CC388" s="14">
        <v>0.64249080315791696</v>
      </c>
      <c r="CD388" s="14">
        <v>0.607543804523203</v>
      </c>
      <c r="CE388" s="14">
        <v>0.72850739936070297</v>
      </c>
    </row>
    <row r="389" spans="2:83" x14ac:dyDescent="0.3">
      <c r="B389" t="s">
        <v>138</v>
      </c>
      <c r="C389" s="14">
        <v>9.1389290524412595E-2</v>
      </c>
      <c r="D389" s="14">
        <v>0.100374464707257</v>
      </c>
      <c r="E389" s="14">
        <v>8.2794981828836905E-2</v>
      </c>
      <c r="F389" s="14"/>
      <c r="G389" s="14">
        <v>0.11738831464600601</v>
      </c>
      <c r="H389" s="14">
        <v>0.141876365695316</v>
      </c>
      <c r="I389" s="14">
        <v>7.3087289970606498E-2</v>
      </c>
      <c r="J389" s="14">
        <v>9.2292254269589105E-2</v>
      </c>
      <c r="K389" s="14">
        <v>6.2484503858868001E-2</v>
      </c>
      <c r="L389" s="14">
        <v>6.6602604732045004E-2</v>
      </c>
      <c r="M389" s="14"/>
      <c r="N389" s="14">
        <v>0.11047016762257</v>
      </c>
      <c r="O389" s="14">
        <v>8.3184213835418297E-2</v>
      </c>
      <c r="P389" s="14">
        <v>7.4078207278617497E-2</v>
      </c>
      <c r="Q389" s="14">
        <v>9.4727509051951098E-2</v>
      </c>
      <c r="R389" s="14"/>
      <c r="S389" s="14">
        <v>0.125434906082381</v>
      </c>
      <c r="T389" s="14">
        <v>9.3722327222886703E-2</v>
      </c>
      <c r="U389" s="14">
        <v>0.117122637955732</v>
      </c>
      <c r="V389" s="14">
        <v>9.1445353949846597E-2</v>
      </c>
      <c r="W389" s="14">
        <v>8.8650125103979099E-2</v>
      </c>
      <c r="X389" s="14">
        <v>0.10144956142822099</v>
      </c>
      <c r="Y389" s="14">
        <v>5.3443412842520202E-2</v>
      </c>
      <c r="Z389" s="14">
        <v>0.14518217267281699</v>
      </c>
      <c r="AA389" s="14">
        <v>4.8945488338875402E-2</v>
      </c>
      <c r="AB389" s="14">
        <v>7.0159281772955398E-2</v>
      </c>
      <c r="AC389" s="14">
        <v>0.122412351772145</v>
      </c>
      <c r="AD389" s="14">
        <v>2.6785633218312101E-2</v>
      </c>
      <c r="AE389" s="14"/>
      <c r="AF389" s="14">
        <v>0.107435247194666</v>
      </c>
      <c r="AG389" s="14">
        <v>7.2029421780139602E-2</v>
      </c>
      <c r="AH389" s="14">
        <v>8.9886852167322007E-2</v>
      </c>
      <c r="AI389" s="14">
        <v>0.17090949821295501</v>
      </c>
      <c r="AJ389" s="14">
        <v>0.108918100230131</v>
      </c>
      <c r="AK389" s="14"/>
      <c r="AL389" s="14">
        <v>9.8357211784105003E-2</v>
      </c>
      <c r="AM389" s="14">
        <v>8.7873726967174604E-2</v>
      </c>
      <c r="AN389" s="14">
        <v>6.5343977331972794E-2</v>
      </c>
      <c r="AO389" s="14">
        <v>0.16645761257806599</v>
      </c>
      <c r="AP389" s="14">
        <v>3.2558112966719698E-2</v>
      </c>
      <c r="AQ389" s="14"/>
      <c r="AR389" s="14">
        <v>9.5445756060580797E-2</v>
      </c>
      <c r="AS389" s="14">
        <v>6.0950191556526298E-2</v>
      </c>
      <c r="AT389" s="14">
        <v>7.4164927546817E-2</v>
      </c>
      <c r="AU389" s="14">
        <v>0.173181893256665</v>
      </c>
      <c r="AV389" s="14">
        <v>5.6242934140645399E-2</v>
      </c>
      <c r="AW389" s="14">
        <v>6.1233128807093799E-2</v>
      </c>
      <c r="AX389" s="14"/>
      <c r="AY389" s="14">
        <v>8.9163328789380505E-2</v>
      </c>
      <c r="AZ389" s="14">
        <v>8.1002325118080795E-2</v>
      </c>
      <c r="BA389" s="14">
        <v>9.7345814820540194E-2</v>
      </c>
      <c r="BB389" s="14">
        <v>0.10626898950480899</v>
      </c>
      <c r="BC389" s="14">
        <v>0.14585116620899899</v>
      </c>
      <c r="BD389" s="14"/>
      <c r="BE389" s="14">
        <v>6.7794701126496104E-2</v>
      </c>
      <c r="BF389" s="14">
        <v>0.15359739831340199</v>
      </c>
      <c r="BG389" s="14">
        <v>6.0670369630397701E-2</v>
      </c>
      <c r="BH389" s="14">
        <v>7.6639034902240999E-2</v>
      </c>
      <c r="BI389" s="14">
        <v>8.4422664724574797E-2</v>
      </c>
      <c r="BJ389" s="14">
        <v>6.2549609989012697E-2</v>
      </c>
      <c r="BK389" s="14">
        <v>6.4145084592862403E-2</v>
      </c>
      <c r="BL389" s="14">
        <v>0.104953366912096</v>
      </c>
      <c r="BM389" s="14">
        <v>8.2305059804116898E-2</v>
      </c>
      <c r="BN389" s="14">
        <v>7.0590518642759406E-2</v>
      </c>
      <c r="BO389" s="14">
        <v>7.9020227741085095E-2</v>
      </c>
      <c r="BP389" s="14">
        <v>0.10719632153453</v>
      </c>
      <c r="BQ389" s="14">
        <v>0.14996583275661499</v>
      </c>
      <c r="BR389" s="14">
        <v>9.9020661220850403E-2</v>
      </c>
      <c r="BS389" s="14">
        <v>0.104027802802014</v>
      </c>
      <c r="BT389" s="14">
        <v>0.169599116649915</v>
      </c>
      <c r="BU389" s="14"/>
      <c r="BV389" s="14">
        <v>9.7471284705510197E-2</v>
      </c>
      <c r="BW389" s="14">
        <v>7.3619050197520505E-2</v>
      </c>
      <c r="BX389" s="14"/>
      <c r="BY389" s="14">
        <v>0.154740424753607</v>
      </c>
      <c r="BZ389" s="14"/>
      <c r="CA389" s="14">
        <v>7.5215730627195901E-2</v>
      </c>
      <c r="CB389" s="14">
        <v>7.3653053404407004E-2</v>
      </c>
      <c r="CC389" s="14">
        <v>0.103034539309518</v>
      </c>
      <c r="CD389" s="14">
        <v>0.13438131550938101</v>
      </c>
      <c r="CE389" s="14">
        <v>0.18728859937686099</v>
      </c>
    </row>
    <row r="390" spans="2:83" x14ac:dyDescent="0.3">
      <c r="B390" t="s">
        <v>139</v>
      </c>
      <c r="C390" s="14">
        <v>0.54479241051857696</v>
      </c>
      <c r="D390" s="14">
        <v>0.54938141176365696</v>
      </c>
      <c r="E390" s="14">
        <v>0.54044803070348701</v>
      </c>
      <c r="F390" s="14"/>
      <c r="G390" s="14">
        <v>0.483373221158795</v>
      </c>
      <c r="H390" s="14">
        <v>0.443468398749021</v>
      </c>
      <c r="I390" s="14">
        <v>0.51054916358552804</v>
      </c>
      <c r="J390" s="14">
        <v>0.54644877652526702</v>
      </c>
      <c r="K390" s="14">
        <v>0.60111491867014499</v>
      </c>
      <c r="L390" s="14">
        <v>0.65647336893985397</v>
      </c>
      <c r="M390" s="14"/>
      <c r="N390" s="14">
        <v>0.56498485569120405</v>
      </c>
      <c r="O390" s="14">
        <v>0.57012030727671803</v>
      </c>
      <c r="P390" s="14">
        <v>0.55089507373091295</v>
      </c>
      <c r="Q390" s="14">
        <v>0.49719090888057998</v>
      </c>
      <c r="R390" s="14"/>
      <c r="S390" s="14">
        <v>0.49292047563508601</v>
      </c>
      <c r="T390" s="14">
        <v>0.51219929213535897</v>
      </c>
      <c r="U390" s="14">
        <v>0.51359962619333299</v>
      </c>
      <c r="V390" s="14">
        <v>0.54855719633114997</v>
      </c>
      <c r="W390" s="14">
        <v>0.50219454824951404</v>
      </c>
      <c r="X390" s="14">
        <v>0.51127655988610299</v>
      </c>
      <c r="Y390" s="14">
        <v>0.58423795689733704</v>
      </c>
      <c r="Z390" s="14">
        <v>0.45020172726336299</v>
      </c>
      <c r="AA390" s="14">
        <v>0.64232190509348097</v>
      </c>
      <c r="AB390" s="14">
        <v>0.62271328181781604</v>
      </c>
      <c r="AC390" s="14">
        <v>0.54986825761508595</v>
      </c>
      <c r="AD390" s="14">
        <v>0.62119192186823702</v>
      </c>
      <c r="AE390" s="14"/>
      <c r="AF390" s="14">
        <v>0.53638510171576603</v>
      </c>
      <c r="AG390" s="14">
        <v>0.62568338779528998</v>
      </c>
      <c r="AH390" s="14">
        <v>0.64202610410355199</v>
      </c>
      <c r="AI390" s="14">
        <v>0.16585010264337199</v>
      </c>
      <c r="AJ390" s="14">
        <v>0.35929336704547898</v>
      </c>
      <c r="AK390" s="14"/>
      <c r="AL390" s="14">
        <v>0.54551815621630595</v>
      </c>
      <c r="AM390" s="14">
        <v>0.60409653636920702</v>
      </c>
      <c r="AN390" s="14">
        <v>0.67190610882217106</v>
      </c>
      <c r="AO390" s="14">
        <v>0.28512990577080899</v>
      </c>
      <c r="AP390" s="14">
        <v>0.75193840035405102</v>
      </c>
      <c r="AQ390" s="14"/>
      <c r="AR390" s="14">
        <v>0.61248806234168396</v>
      </c>
      <c r="AS390" s="14">
        <v>0.61905829047426397</v>
      </c>
      <c r="AT390" s="14">
        <v>0.67082285029415101</v>
      </c>
      <c r="AU390" s="14">
        <v>0.33884876030053501</v>
      </c>
      <c r="AV390" s="14">
        <v>0.64770229904569798</v>
      </c>
      <c r="AW390" s="14">
        <v>0.49455172085835403</v>
      </c>
      <c r="AX390" s="14"/>
      <c r="AY390" s="14">
        <v>0.52243219073809599</v>
      </c>
      <c r="AZ390" s="14">
        <v>0.53131454540276302</v>
      </c>
      <c r="BA390" s="14">
        <v>0.544432399957816</v>
      </c>
      <c r="BB390" s="14">
        <v>0.58050178250742401</v>
      </c>
      <c r="BC390" s="14">
        <v>0.447185164739962</v>
      </c>
      <c r="BD390" s="14"/>
      <c r="BE390" s="14">
        <v>0.41864117043244498</v>
      </c>
      <c r="BF390" s="14">
        <v>0.34798807473161197</v>
      </c>
      <c r="BG390" s="14">
        <v>0.52943994371973502</v>
      </c>
      <c r="BH390" s="14">
        <v>0.57877391487729302</v>
      </c>
      <c r="BI390" s="14">
        <v>0.53685069678716602</v>
      </c>
      <c r="BJ390" s="14">
        <v>0.65073146467085297</v>
      </c>
      <c r="BK390" s="14">
        <v>0.52395090687463697</v>
      </c>
      <c r="BL390" s="14">
        <v>0.55067588639946896</v>
      </c>
      <c r="BM390" s="14">
        <v>0.57739567267954595</v>
      </c>
      <c r="BN390" s="14">
        <v>0.62186450483215505</v>
      </c>
      <c r="BO390" s="14">
        <v>0.54354928257947799</v>
      </c>
      <c r="BP390" s="14">
        <v>0.56486787089183998</v>
      </c>
      <c r="BQ390" s="14">
        <v>0.52798837627869799</v>
      </c>
      <c r="BR390" s="14">
        <v>0.59477613778107097</v>
      </c>
      <c r="BS390" s="14">
        <v>0.49378950750262102</v>
      </c>
      <c r="BT390" s="14">
        <v>0.441619132306595</v>
      </c>
      <c r="BU390" s="14"/>
      <c r="BV390" s="14">
        <v>0.61323823819054502</v>
      </c>
      <c r="BW390" s="14">
        <v>0.59051891504714804</v>
      </c>
      <c r="BX390" s="14"/>
      <c r="BY390" s="14">
        <v>0.42025650691508998</v>
      </c>
      <c r="BZ390" s="14"/>
      <c r="CA390" s="14">
        <v>0.53657655679523097</v>
      </c>
      <c r="CB390" s="14">
        <v>0.61426404244716604</v>
      </c>
      <c r="CC390" s="14">
        <v>0.53945626384839895</v>
      </c>
      <c r="CD390" s="14">
        <v>0.47316248901382202</v>
      </c>
      <c r="CE390" s="14">
        <v>0.54121879998384304</v>
      </c>
    </row>
    <row r="391" spans="2:83" x14ac:dyDescent="0.3">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row>
    <row r="392" spans="2:83" x14ac:dyDescent="0.3">
      <c r="B392" s="6" t="s">
        <v>126</v>
      </c>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row>
    <row r="393" spans="2:83" x14ac:dyDescent="0.3">
      <c r="B393" s="24" t="s">
        <v>114</v>
      </c>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row>
    <row r="394" spans="2:83" x14ac:dyDescent="0.3">
      <c r="B394" t="s">
        <v>231</v>
      </c>
      <c r="C394" s="14">
        <v>0.16362787850015301</v>
      </c>
      <c r="D394" s="14">
        <v>0.196795208087406</v>
      </c>
      <c r="E394" s="14">
        <v>0.131562735994212</v>
      </c>
      <c r="F394" s="14"/>
      <c r="G394" s="14">
        <v>0.16398355842578799</v>
      </c>
      <c r="H394" s="14">
        <v>0.21452331285572701</v>
      </c>
      <c r="I394" s="14">
        <v>0.12817386048617699</v>
      </c>
      <c r="J394" s="14">
        <v>0.15555228560784001</v>
      </c>
      <c r="K394" s="14">
        <v>0.19479141909314099</v>
      </c>
      <c r="L394" s="14">
        <v>0.13622232907302101</v>
      </c>
      <c r="M394" s="14"/>
      <c r="N394" s="14">
        <v>0.196065483244762</v>
      </c>
      <c r="O394" s="14">
        <v>0.156425546183457</v>
      </c>
      <c r="P394" s="14">
        <v>0.15022849266795399</v>
      </c>
      <c r="Q394" s="14">
        <v>0.14159060377219701</v>
      </c>
      <c r="R394" s="14"/>
      <c r="S394" s="14">
        <v>0.215076525548661</v>
      </c>
      <c r="T394" s="14">
        <v>0.14600041794289201</v>
      </c>
      <c r="U394" s="14">
        <v>0.14263484058252901</v>
      </c>
      <c r="V394" s="14">
        <v>0.13881774510608499</v>
      </c>
      <c r="W394" s="14">
        <v>0.182082681476715</v>
      </c>
      <c r="X394" s="14">
        <v>0.177736793190263</v>
      </c>
      <c r="Y394" s="14">
        <v>0.15446714566752601</v>
      </c>
      <c r="Z394" s="14">
        <v>0.20589392094249501</v>
      </c>
      <c r="AA394" s="14">
        <v>0.109983545431066</v>
      </c>
      <c r="AB394" s="14">
        <v>0.196917443874569</v>
      </c>
      <c r="AC394" s="14">
        <v>0.10927121598023599</v>
      </c>
      <c r="AD394" s="14">
        <v>0.19960665690235099</v>
      </c>
      <c r="AE394" s="14"/>
      <c r="AF394" s="14">
        <v>0.176968729159758</v>
      </c>
      <c r="AG394" s="14">
        <v>0.15923879526036799</v>
      </c>
      <c r="AH394" s="14">
        <v>0.14680386797581599</v>
      </c>
      <c r="AI394" s="14">
        <v>0.172243110587638</v>
      </c>
      <c r="AJ394" s="14">
        <v>0.16484854470761101</v>
      </c>
      <c r="AK394" s="14"/>
      <c r="AL394" s="14">
        <v>0.15357337483377401</v>
      </c>
      <c r="AM394" s="14">
        <v>0.16804478864078501</v>
      </c>
      <c r="AN394" s="14">
        <v>0.15450760836543501</v>
      </c>
      <c r="AO394" s="14">
        <v>0.18176460526028301</v>
      </c>
      <c r="AP394" s="14">
        <v>0.171673633145905</v>
      </c>
      <c r="AQ394" s="14"/>
      <c r="AR394" s="14">
        <v>0.184372986215706</v>
      </c>
      <c r="AS394" s="14">
        <v>0.15674140962032701</v>
      </c>
      <c r="AT394" s="14">
        <v>0.135799081234286</v>
      </c>
      <c r="AU394" s="14">
        <v>0.19648290041050701</v>
      </c>
      <c r="AV394" s="14">
        <v>0.15300619568020199</v>
      </c>
      <c r="AW394" s="14">
        <v>0.12742557942249</v>
      </c>
      <c r="AX394" s="14"/>
      <c r="AY394" s="14">
        <v>0.165939832426097</v>
      </c>
      <c r="AZ394" s="14">
        <v>0.157758969215231</v>
      </c>
      <c r="BA394" s="14">
        <v>0.15074764206609401</v>
      </c>
      <c r="BB394" s="14">
        <v>0.20391211348749599</v>
      </c>
      <c r="BC394" s="14">
        <v>0.229808047662864</v>
      </c>
      <c r="BD394" s="14"/>
      <c r="BE394" s="14">
        <v>0.12922954262274899</v>
      </c>
      <c r="BF394" s="14">
        <v>0.14434625157095399</v>
      </c>
      <c r="BG394" s="14">
        <v>0.113011060272907</v>
      </c>
      <c r="BH394" s="14">
        <v>0.17394782305324399</v>
      </c>
      <c r="BI394" s="14">
        <v>0.112040115151143</v>
      </c>
      <c r="BJ394" s="14">
        <v>0.16889460366971601</v>
      </c>
      <c r="BK394" s="14">
        <v>0.129384452113388</v>
      </c>
      <c r="BL394" s="14">
        <v>0.144865086740637</v>
      </c>
      <c r="BM394" s="14">
        <v>0.17242555738565701</v>
      </c>
      <c r="BN394" s="14">
        <v>0.14925722673455999</v>
      </c>
      <c r="BO394" s="14">
        <v>0.225185214167058</v>
      </c>
      <c r="BP394" s="14">
        <v>0.15388661549225299</v>
      </c>
      <c r="BQ394" s="14">
        <v>0.22394481786068601</v>
      </c>
      <c r="BR394" s="14">
        <v>0.26284499587578403</v>
      </c>
      <c r="BS394" s="14">
        <v>0.17345731192178199</v>
      </c>
      <c r="BT394" s="14">
        <v>0.26763176809719402</v>
      </c>
      <c r="BU394" s="14"/>
      <c r="BV394" s="14">
        <v>0.18323211603824099</v>
      </c>
      <c r="BW394" s="14">
        <v>0.14548796231600999</v>
      </c>
      <c r="BX394" s="14"/>
      <c r="BY394" s="14">
        <v>0.20837931246188299</v>
      </c>
      <c r="BZ394" s="14"/>
      <c r="CA394" s="14">
        <v>0.15238803786483199</v>
      </c>
      <c r="CB394" s="14">
        <v>0.17524245781678199</v>
      </c>
      <c r="CC394" s="14">
        <v>0.157181202917587</v>
      </c>
      <c r="CD394" s="14">
        <v>0.221190889238498</v>
      </c>
      <c r="CE394" s="14">
        <v>0.212321345841745</v>
      </c>
    </row>
    <row r="395" spans="2:83" x14ac:dyDescent="0.3">
      <c r="B395" t="s">
        <v>232</v>
      </c>
      <c r="C395" s="14">
        <v>0.28123956568655001</v>
      </c>
      <c r="D395" s="14">
        <v>0.32549345058018597</v>
      </c>
      <c r="E395" s="14">
        <v>0.23857965372967799</v>
      </c>
      <c r="F395" s="14"/>
      <c r="G395" s="14">
        <v>0.32301647070370398</v>
      </c>
      <c r="H395" s="14">
        <v>0.35922084527861398</v>
      </c>
      <c r="I395" s="14">
        <v>0.25870657501211403</v>
      </c>
      <c r="J395" s="14">
        <v>0.241758193509058</v>
      </c>
      <c r="K395" s="14">
        <v>0.237573207095292</v>
      </c>
      <c r="L395" s="14">
        <v>0.269795093722143</v>
      </c>
      <c r="M395" s="14"/>
      <c r="N395" s="14">
        <v>0.33229415636985499</v>
      </c>
      <c r="O395" s="14">
        <v>0.28102870535122398</v>
      </c>
      <c r="P395" s="14">
        <v>0.291371423003079</v>
      </c>
      <c r="Q395" s="14">
        <v>0.223692518436721</v>
      </c>
      <c r="R395" s="14"/>
      <c r="S395" s="14">
        <v>0.33137103667839302</v>
      </c>
      <c r="T395" s="14">
        <v>0.24993628338385099</v>
      </c>
      <c r="U395" s="14">
        <v>0.30259435561101</v>
      </c>
      <c r="V395" s="14">
        <v>0.31545883248998502</v>
      </c>
      <c r="W395" s="14">
        <v>0.30347033173302501</v>
      </c>
      <c r="X395" s="14">
        <v>0.22489594546729799</v>
      </c>
      <c r="Y395" s="14">
        <v>0.24505982245001501</v>
      </c>
      <c r="Z395" s="14">
        <v>0.28182007930845698</v>
      </c>
      <c r="AA395" s="14">
        <v>0.30161482117694599</v>
      </c>
      <c r="AB395" s="14">
        <v>0.22439014273154301</v>
      </c>
      <c r="AC395" s="14">
        <v>0.26467467016901702</v>
      </c>
      <c r="AD395" s="14">
        <v>0.35951807604299801</v>
      </c>
      <c r="AE395" s="14"/>
      <c r="AF395" s="14">
        <v>0.294065718356463</v>
      </c>
      <c r="AG395" s="14">
        <v>0.32987554975618599</v>
      </c>
      <c r="AH395" s="14">
        <v>0.34938520095931802</v>
      </c>
      <c r="AI395" s="14">
        <v>0.213668113823199</v>
      </c>
      <c r="AJ395" s="14">
        <v>0.16434675363291701</v>
      </c>
      <c r="AK395" s="14"/>
      <c r="AL395" s="14">
        <v>0.32294305429647902</v>
      </c>
      <c r="AM395" s="14">
        <v>0.32566262791438899</v>
      </c>
      <c r="AN395" s="14">
        <v>0.27875501737759001</v>
      </c>
      <c r="AO395" s="14">
        <v>0.25548503154534402</v>
      </c>
      <c r="AP395" s="14">
        <v>0.29688002002167901</v>
      </c>
      <c r="AQ395" s="14"/>
      <c r="AR395" s="14">
        <v>0.345188007862264</v>
      </c>
      <c r="AS395" s="14">
        <v>0.31288226542298703</v>
      </c>
      <c r="AT395" s="14">
        <v>0.32916739186399202</v>
      </c>
      <c r="AU395" s="14">
        <v>0.27643548525002598</v>
      </c>
      <c r="AV395" s="14">
        <v>0.22826774949148801</v>
      </c>
      <c r="AW395" s="14">
        <v>0.17242883537876999</v>
      </c>
      <c r="AX395" s="14"/>
      <c r="AY395" s="14">
        <v>0.24123360601074301</v>
      </c>
      <c r="AZ395" s="14">
        <v>0.24717935488722301</v>
      </c>
      <c r="BA395" s="14">
        <v>0.335903690229646</v>
      </c>
      <c r="BB395" s="14">
        <v>0.31257326986094702</v>
      </c>
      <c r="BC395" s="14">
        <v>0.38005358972457598</v>
      </c>
      <c r="BD395" s="14"/>
      <c r="BE395" s="14">
        <v>0.31526290049442401</v>
      </c>
      <c r="BF395" s="14">
        <v>0.187392642237904</v>
      </c>
      <c r="BG395" s="14">
        <v>0.24137056366339199</v>
      </c>
      <c r="BH395" s="14">
        <v>0.24301986438547299</v>
      </c>
      <c r="BI395" s="14">
        <v>0.24838668505865999</v>
      </c>
      <c r="BJ395" s="14">
        <v>0.24031850047592199</v>
      </c>
      <c r="BK395" s="14">
        <v>0.27524185154574399</v>
      </c>
      <c r="BL395" s="14">
        <v>0.30917953126277398</v>
      </c>
      <c r="BM395" s="14">
        <v>0.22764106030737799</v>
      </c>
      <c r="BN395" s="14">
        <v>0.34322062966675199</v>
      </c>
      <c r="BO395" s="14">
        <v>0.34700436550913299</v>
      </c>
      <c r="BP395" s="14">
        <v>0.30164511950159201</v>
      </c>
      <c r="BQ395" s="14">
        <v>0.36640681252026103</v>
      </c>
      <c r="BR395" s="14">
        <v>0.28436873207757701</v>
      </c>
      <c r="BS395" s="14">
        <v>0.38601963352910501</v>
      </c>
      <c r="BT395" s="14">
        <v>0.367345673658869</v>
      </c>
      <c r="BU395" s="14"/>
      <c r="BV395" s="14">
        <v>0.34648025744594102</v>
      </c>
      <c r="BW395" s="14">
        <v>0.29474345158087401</v>
      </c>
      <c r="BX395" s="14"/>
      <c r="BY395" s="14">
        <v>0.368422614977227</v>
      </c>
      <c r="BZ395" s="14"/>
      <c r="CA395" s="14">
        <v>0.221334959893313</v>
      </c>
      <c r="CB395" s="14">
        <v>0.228590326508926</v>
      </c>
      <c r="CC395" s="14">
        <v>0.33444195894781298</v>
      </c>
      <c r="CD395" s="14">
        <v>0.41795538488982398</v>
      </c>
      <c r="CE395" s="14">
        <v>0.41295829552352797</v>
      </c>
    </row>
    <row r="396" spans="2:83" x14ac:dyDescent="0.3">
      <c r="B396" t="s">
        <v>233</v>
      </c>
      <c r="C396" s="14">
        <v>0.243200902736911</v>
      </c>
      <c r="D396" s="14">
        <v>0.25140556981646101</v>
      </c>
      <c r="E396" s="14">
        <v>0.235666384606636</v>
      </c>
      <c r="F396" s="14"/>
      <c r="G396" s="14">
        <v>0.237410916438134</v>
      </c>
      <c r="H396" s="14">
        <v>0.23723778706272799</v>
      </c>
      <c r="I396" s="14">
        <v>0.26676763166267498</v>
      </c>
      <c r="J396" s="14">
        <v>0.24616525508213699</v>
      </c>
      <c r="K396" s="14">
        <v>0.227014072515346</v>
      </c>
      <c r="L396" s="14">
        <v>0.24128525922932201</v>
      </c>
      <c r="M396" s="14"/>
      <c r="N396" s="14">
        <v>0.25251672629537297</v>
      </c>
      <c r="O396" s="14">
        <v>0.253614136806394</v>
      </c>
      <c r="P396" s="14">
        <v>0.212750604017866</v>
      </c>
      <c r="Q396" s="14">
        <v>0.24633687375151</v>
      </c>
      <c r="R396" s="14"/>
      <c r="S396" s="14">
        <v>0.24424439340058099</v>
      </c>
      <c r="T396" s="14">
        <v>0.233415572447734</v>
      </c>
      <c r="U396" s="14">
        <v>0.26140952159463099</v>
      </c>
      <c r="V396" s="14">
        <v>0.245760883246947</v>
      </c>
      <c r="W396" s="14">
        <v>0.211877481670463</v>
      </c>
      <c r="X396" s="14">
        <v>0.31155689946999898</v>
      </c>
      <c r="Y396" s="14">
        <v>0.22732321150170101</v>
      </c>
      <c r="Z396" s="14">
        <v>0.28512626365603599</v>
      </c>
      <c r="AA396" s="14">
        <v>0.217579523102016</v>
      </c>
      <c r="AB396" s="14">
        <v>0.22028607673265199</v>
      </c>
      <c r="AC396" s="14">
        <v>0.30395012909236202</v>
      </c>
      <c r="AD396" s="14">
        <v>0.14058796191801301</v>
      </c>
      <c r="AE396" s="14"/>
      <c r="AF396" s="14">
        <v>0.2466534737719</v>
      </c>
      <c r="AG396" s="14">
        <v>0.26403372217342502</v>
      </c>
      <c r="AH396" s="14">
        <v>0.22235735374733001</v>
      </c>
      <c r="AI396" s="14">
        <v>0.35459832527622498</v>
      </c>
      <c r="AJ396" s="14">
        <v>0.18737058593188699</v>
      </c>
      <c r="AK396" s="14"/>
      <c r="AL396" s="14">
        <v>0.238850949332824</v>
      </c>
      <c r="AM396" s="14">
        <v>0.26630811021100598</v>
      </c>
      <c r="AN396" s="14">
        <v>0.24034381987845599</v>
      </c>
      <c r="AO396" s="14">
        <v>0.24851794736070301</v>
      </c>
      <c r="AP396" s="14">
        <v>0.22653307138732601</v>
      </c>
      <c r="AQ396" s="14"/>
      <c r="AR396" s="14">
        <v>0.24949024339977299</v>
      </c>
      <c r="AS396" s="14">
        <v>0.238296659686834</v>
      </c>
      <c r="AT396" s="14">
        <v>0.293456995063892</v>
      </c>
      <c r="AU396" s="14">
        <v>0.257348314755387</v>
      </c>
      <c r="AV396" s="14">
        <v>0.24736951498644399</v>
      </c>
      <c r="AW396" s="14">
        <v>0.18745495330119</v>
      </c>
      <c r="AX396" s="14"/>
      <c r="AY396" s="14">
        <v>0.22171414437568801</v>
      </c>
      <c r="AZ396" s="14">
        <v>0.24932878171697101</v>
      </c>
      <c r="BA396" s="14">
        <v>0.24457782237130801</v>
      </c>
      <c r="BB396" s="14">
        <v>0.25445275048253102</v>
      </c>
      <c r="BC396" s="14">
        <v>0.18980082777884</v>
      </c>
      <c r="BD396" s="14"/>
      <c r="BE396" s="14">
        <v>6.3827843749476906E-2</v>
      </c>
      <c r="BF396" s="14">
        <v>0.25638174266854102</v>
      </c>
      <c r="BG396" s="14">
        <v>0.23866201164926801</v>
      </c>
      <c r="BH396" s="14">
        <v>0.25238506748503797</v>
      </c>
      <c r="BI396" s="14">
        <v>0.25167107361466201</v>
      </c>
      <c r="BJ396" s="14">
        <v>0.251382687989885</v>
      </c>
      <c r="BK396" s="14">
        <v>0.24949220590186499</v>
      </c>
      <c r="BL396" s="14">
        <v>0.241507692230641</v>
      </c>
      <c r="BM396" s="14">
        <v>0.294745486851137</v>
      </c>
      <c r="BN396" s="14">
        <v>0.22039846114550099</v>
      </c>
      <c r="BO396" s="14">
        <v>0.17466633641047499</v>
      </c>
      <c r="BP396" s="14">
        <v>0.30181797495422902</v>
      </c>
      <c r="BQ396" s="14">
        <v>0.243714986533486</v>
      </c>
      <c r="BR396" s="14">
        <v>0.239236641727092</v>
      </c>
      <c r="BS396" s="14">
        <v>0.21945262816191</v>
      </c>
      <c r="BT396" s="14">
        <v>0.24233263123306001</v>
      </c>
      <c r="BU396" s="14"/>
      <c r="BV396" s="14">
        <v>0.254264877796327</v>
      </c>
      <c r="BW396" s="14">
        <v>0.28419520086609601</v>
      </c>
      <c r="BX396" s="14"/>
      <c r="BY396" s="14">
        <v>0.252254248951578</v>
      </c>
      <c r="BZ396" s="14"/>
      <c r="CA396" s="14">
        <v>0.23327755680981699</v>
      </c>
      <c r="CB396" s="14">
        <v>0.27069853872045602</v>
      </c>
      <c r="CC396" s="14">
        <v>0.243525552409532</v>
      </c>
      <c r="CD396" s="14">
        <v>0.23339067047651499</v>
      </c>
      <c r="CE396" s="14">
        <v>0.30464729369301902</v>
      </c>
    </row>
    <row r="397" spans="2:83" x14ac:dyDescent="0.3">
      <c r="B397" t="s">
        <v>110</v>
      </c>
      <c r="C397" s="14">
        <v>0.31193165307638598</v>
      </c>
      <c r="D397" s="14">
        <v>0.226305771515947</v>
      </c>
      <c r="E397" s="14">
        <v>0.39419122566947401</v>
      </c>
      <c r="F397" s="14"/>
      <c r="G397" s="14">
        <v>0.27558905443237403</v>
      </c>
      <c r="H397" s="14">
        <v>0.18901805480292999</v>
      </c>
      <c r="I397" s="14">
        <v>0.34635193283903398</v>
      </c>
      <c r="J397" s="14">
        <v>0.35652426580096502</v>
      </c>
      <c r="K397" s="14">
        <v>0.34062130129622098</v>
      </c>
      <c r="L397" s="14">
        <v>0.35269731797551401</v>
      </c>
      <c r="M397" s="14"/>
      <c r="N397" s="14">
        <v>0.21912363409001001</v>
      </c>
      <c r="O397" s="14">
        <v>0.30893161165892602</v>
      </c>
      <c r="P397" s="14">
        <v>0.34564948031109999</v>
      </c>
      <c r="Q397" s="14">
        <v>0.38838000403957201</v>
      </c>
      <c r="R397" s="14"/>
      <c r="S397" s="14">
        <v>0.209308044372365</v>
      </c>
      <c r="T397" s="14">
        <v>0.370647726225523</v>
      </c>
      <c r="U397" s="14">
        <v>0.29336128221183</v>
      </c>
      <c r="V397" s="14">
        <v>0.29996253915698401</v>
      </c>
      <c r="W397" s="14">
        <v>0.30256950511979602</v>
      </c>
      <c r="X397" s="14">
        <v>0.28581036187243902</v>
      </c>
      <c r="Y397" s="14">
        <v>0.373149820380759</v>
      </c>
      <c r="Z397" s="14">
        <v>0.22715973609301199</v>
      </c>
      <c r="AA397" s="14">
        <v>0.37082211028997197</v>
      </c>
      <c r="AB397" s="14">
        <v>0.358406336661236</v>
      </c>
      <c r="AC397" s="14">
        <v>0.32210398475838498</v>
      </c>
      <c r="AD397" s="14">
        <v>0.30028730513663798</v>
      </c>
      <c r="AE397" s="14"/>
      <c r="AF397" s="14">
        <v>0.28231207871187802</v>
      </c>
      <c r="AG397" s="14">
        <v>0.24685193281001999</v>
      </c>
      <c r="AH397" s="14">
        <v>0.28145357731753501</v>
      </c>
      <c r="AI397" s="14">
        <v>0.25949045031293699</v>
      </c>
      <c r="AJ397" s="14">
        <v>0.48343411572758499</v>
      </c>
      <c r="AK397" s="14"/>
      <c r="AL397" s="14">
        <v>0.28463262153692298</v>
      </c>
      <c r="AM397" s="14">
        <v>0.23998447323381999</v>
      </c>
      <c r="AN397" s="14">
        <v>0.32639355437851902</v>
      </c>
      <c r="AO397" s="14">
        <v>0.31423241583366901</v>
      </c>
      <c r="AP397" s="14">
        <v>0.30491327544509</v>
      </c>
      <c r="AQ397" s="14"/>
      <c r="AR397" s="14">
        <v>0.22094876252225601</v>
      </c>
      <c r="AS397" s="14">
        <v>0.29207966526985202</v>
      </c>
      <c r="AT397" s="14">
        <v>0.24157653183782901</v>
      </c>
      <c r="AU397" s="14">
        <v>0.26973329958407999</v>
      </c>
      <c r="AV397" s="14">
        <v>0.37135653984186601</v>
      </c>
      <c r="AW397" s="14">
        <v>0.51269063189754904</v>
      </c>
      <c r="AX397" s="14"/>
      <c r="AY397" s="14">
        <v>0.37111241718747201</v>
      </c>
      <c r="AZ397" s="14">
        <v>0.34573289418057501</v>
      </c>
      <c r="BA397" s="14">
        <v>0.26877084533295198</v>
      </c>
      <c r="BB397" s="14">
        <v>0.22906186616902599</v>
      </c>
      <c r="BC397" s="14">
        <v>0.20033753483371999</v>
      </c>
      <c r="BD397" s="14"/>
      <c r="BE397" s="14">
        <v>0.49167971313335002</v>
      </c>
      <c r="BF397" s="14">
        <v>0.41187936352260202</v>
      </c>
      <c r="BG397" s="14">
        <v>0.406956364414433</v>
      </c>
      <c r="BH397" s="14">
        <v>0.33064724507624499</v>
      </c>
      <c r="BI397" s="14">
        <v>0.38790212617553399</v>
      </c>
      <c r="BJ397" s="14">
        <v>0.339404207864477</v>
      </c>
      <c r="BK397" s="14">
        <v>0.34588149043900401</v>
      </c>
      <c r="BL397" s="14">
        <v>0.30444768976594699</v>
      </c>
      <c r="BM397" s="14">
        <v>0.30518789545582797</v>
      </c>
      <c r="BN397" s="14">
        <v>0.28712368245318698</v>
      </c>
      <c r="BO397" s="14">
        <v>0.25314408391333398</v>
      </c>
      <c r="BP397" s="14">
        <v>0.24265029005192601</v>
      </c>
      <c r="BQ397" s="14">
        <v>0.16593338308556699</v>
      </c>
      <c r="BR397" s="14">
        <v>0.21354963031954699</v>
      </c>
      <c r="BS397" s="14">
        <v>0.22107042638720401</v>
      </c>
      <c r="BT397" s="14">
        <v>0.122689927010878</v>
      </c>
      <c r="BU397" s="14"/>
      <c r="BV397" s="14">
        <v>0.21602274871949101</v>
      </c>
      <c r="BW397" s="14">
        <v>0.27557338523702002</v>
      </c>
      <c r="BX397" s="14"/>
      <c r="BY397" s="14">
        <v>0.17094382360931201</v>
      </c>
      <c r="BZ397" s="14"/>
      <c r="CA397" s="14">
        <v>0.39299944543203802</v>
      </c>
      <c r="CB397" s="14">
        <v>0.32546867695383702</v>
      </c>
      <c r="CC397" s="14">
        <v>0.264851285725068</v>
      </c>
      <c r="CD397" s="14">
        <v>0.12746305539516301</v>
      </c>
      <c r="CE397" s="14">
        <v>7.0073064941708105E-2</v>
      </c>
    </row>
    <row r="398" spans="2:83" x14ac:dyDescent="0.3">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row>
    <row r="399" spans="2:83" x14ac:dyDescent="0.3">
      <c r="B399" s="6" t="s">
        <v>126</v>
      </c>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row>
    <row r="400" spans="2:83" x14ac:dyDescent="0.3">
      <c r="B400" s="24" t="s">
        <v>114</v>
      </c>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row>
    <row r="401" spans="2:83" x14ac:dyDescent="0.3">
      <c r="B401" t="s">
        <v>234</v>
      </c>
      <c r="C401" s="14">
        <v>0.469124368913588</v>
      </c>
      <c r="D401" s="14">
        <v>0.48944824343242799</v>
      </c>
      <c r="E401" s="14">
        <v>0.449267424911657</v>
      </c>
      <c r="F401" s="14"/>
      <c r="G401" s="14">
        <v>0.45733648083672102</v>
      </c>
      <c r="H401" s="14">
        <v>0.57336684104858504</v>
      </c>
      <c r="I401" s="14">
        <v>0.48453234059758599</v>
      </c>
      <c r="J401" s="14">
        <v>0.43616852864694</v>
      </c>
      <c r="K401" s="14">
        <v>0.44282903019423497</v>
      </c>
      <c r="L401" s="14">
        <v>0.42397149099828402</v>
      </c>
      <c r="M401" s="14"/>
      <c r="N401" s="14">
        <v>0.55197035209208101</v>
      </c>
      <c r="O401" s="14">
        <v>0.45140595740998601</v>
      </c>
      <c r="P401" s="14">
        <v>0.475388103361223</v>
      </c>
      <c r="Q401" s="14">
        <v>0.39707496374961598</v>
      </c>
      <c r="R401" s="14"/>
      <c r="S401" s="14">
        <v>0.51579416258255795</v>
      </c>
      <c r="T401" s="14">
        <v>0.46354193828137702</v>
      </c>
      <c r="U401" s="14">
        <v>0.43871964947985498</v>
      </c>
      <c r="V401" s="14">
        <v>0.44229847485771101</v>
      </c>
      <c r="W401" s="14">
        <v>0.47494270179524201</v>
      </c>
      <c r="X401" s="14">
        <v>0.46463527224127499</v>
      </c>
      <c r="Y401" s="14">
        <v>0.45223691895843998</v>
      </c>
      <c r="Z401" s="14">
        <v>0.471419282208285</v>
      </c>
      <c r="AA401" s="14">
        <v>0.46282799792684398</v>
      </c>
      <c r="AB401" s="14">
        <v>0.48459489369185199</v>
      </c>
      <c r="AC401" s="14">
        <v>0.42810675007888699</v>
      </c>
      <c r="AD401" s="14">
        <v>0.52313880489637998</v>
      </c>
      <c r="AE401" s="14"/>
      <c r="AF401" s="14">
        <v>0.50761171540349803</v>
      </c>
      <c r="AG401" s="14">
        <v>0.52874091887014096</v>
      </c>
      <c r="AH401" s="14">
        <v>0.479157094612019</v>
      </c>
      <c r="AI401" s="14">
        <v>0.244938949950887</v>
      </c>
      <c r="AJ401" s="14">
        <v>0.37951560000165202</v>
      </c>
      <c r="AK401" s="14"/>
      <c r="AL401" s="14">
        <v>0.52780792198208903</v>
      </c>
      <c r="AM401" s="14">
        <v>0.542814485638491</v>
      </c>
      <c r="AN401" s="14">
        <v>0.46504762601100402</v>
      </c>
      <c r="AO401" s="14">
        <v>0.351249138628281</v>
      </c>
      <c r="AP401" s="14">
        <v>0.363178232724021</v>
      </c>
      <c r="AQ401" s="14"/>
      <c r="AR401" s="14">
        <v>0.57832928489971902</v>
      </c>
      <c r="AS401" s="14">
        <v>0.57858861396362304</v>
      </c>
      <c r="AT401" s="14">
        <v>0.50293198561664199</v>
      </c>
      <c r="AU401" s="14">
        <v>0.38256592371121401</v>
      </c>
      <c r="AV401" s="14">
        <v>0.35163957689782099</v>
      </c>
      <c r="AW401" s="14">
        <v>0.30705951702364997</v>
      </c>
      <c r="AX401" s="14"/>
      <c r="AY401" s="14">
        <v>0.457231714975248</v>
      </c>
      <c r="AZ401" s="14">
        <v>0.39821334589166801</v>
      </c>
      <c r="BA401" s="14">
        <v>0.49350895779174803</v>
      </c>
      <c r="BB401" s="14">
        <v>0.54897161603143896</v>
      </c>
      <c r="BC401" s="14">
        <v>0.72749847293930203</v>
      </c>
      <c r="BD401" s="14"/>
      <c r="BE401" s="14">
        <v>0.31181823193064401</v>
      </c>
      <c r="BF401" s="14">
        <v>0.36298668863149203</v>
      </c>
      <c r="BG401" s="14">
        <v>0.421660978897068</v>
      </c>
      <c r="BH401" s="14">
        <v>0.46843193988596099</v>
      </c>
      <c r="BI401" s="14">
        <v>0.47632262381495399</v>
      </c>
      <c r="BJ401" s="14">
        <v>0.41598445038232601</v>
      </c>
      <c r="BK401" s="14">
        <v>0.45053264632561602</v>
      </c>
      <c r="BL401" s="14">
        <v>0.46025495938282102</v>
      </c>
      <c r="BM401" s="14">
        <v>0.46560229148659099</v>
      </c>
      <c r="BN401" s="14">
        <v>0.43133501734112201</v>
      </c>
      <c r="BO401" s="14">
        <v>0.46886265086363699</v>
      </c>
      <c r="BP401" s="14">
        <v>0.54723266636831303</v>
      </c>
      <c r="BQ401" s="14">
        <v>0.52964388455156097</v>
      </c>
      <c r="BR401" s="14">
        <v>0.62021684205653604</v>
      </c>
      <c r="BS401" s="14">
        <v>0.57644023073790496</v>
      </c>
      <c r="BT401" s="14">
        <v>0.67274788697087595</v>
      </c>
      <c r="BU401" s="14"/>
      <c r="BV401" s="14">
        <v>0.586670030682653</v>
      </c>
      <c r="BW401" s="14">
        <v>0.47767847539449898</v>
      </c>
      <c r="BX401" s="14"/>
      <c r="BY401" s="14">
        <v>0.6489455271065</v>
      </c>
      <c r="BZ401" s="14"/>
      <c r="CA401" s="14">
        <v>0.43039280729318902</v>
      </c>
      <c r="CB401" s="14">
        <v>0.37526431625413997</v>
      </c>
      <c r="CC401" s="14">
        <v>0.51689530988311805</v>
      </c>
      <c r="CD401" s="14">
        <v>0.624084503660854</v>
      </c>
      <c r="CE401" s="14">
        <v>0.70733254328462603</v>
      </c>
    </row>
    <row r="402" spans="2:83" x14ac:dyDescent="0.3">
      <c r="B402" t="s">
        <v>235</v>
      </c>
      <c r="C402" s="14">
        <v>0.335819427267392</v>
      </c>
      <c r="D402" s="14">
        <v>0.35029322066142998</v>
      </c>
      <c r="E402" s="14">
        <v>0.32234507461927397</v>
      </c>
      <c r="F402" s="14"/>
      <c r="G402" s="14">
        <v>0.37370711059320799</v>
      </c>
      <c r="H402" s="14">
        <v>0.31543300662670898</v>
      </c>
      <c r="I402" s="14">
        <v>0.33914115664448702</v>
      </c>
      <c r="J402" s="14">
        <v>0.35237615789261401</v>
      </c>
      <c r="K402" s="14">
        <v>0.31313413775758198</v>
      </c>
      <c r="L402" s="14">
        <v>0.32649791216427498</v>
      </c>
      <c r="M402" s="14"/>
      <c r="N402" s="14">
        <v>0.30941716055160501</v>
      </c>
      <c r="O402" s="14">
        <v>0.36692850365823598</v>
      </c>
      <c r="P402" s="14">
        <v>0.29373450862885098</v>
      </c>
      <c r="Q402" s="14">
        <v>0.36427937485665901</v>
      </c>
      <c r="R402" s="14"/>
      <c r="S402" s="14">
        <v>0.31533558532228401</v>
      </c>
      <c r="T402" s="14">
        <v>0.33531065319407599</v>
      </c>
      <c r="U402" s="14">
        <v>0.37499044348435401</v>
      </c>
      <c r="V402" s="14">
        <v>0.38617151199085897</v>
      </c>
      <c r="W402" s="14">
        <v>0.26262725998533398</v>
      </c>
      <c r="X402" s="14">
        <v>0.33613186138086099</v>
      </c>
      <c r="Y402" s="14">
        <v>0.30330551716537602</v>
      </c>
      <c r="Z402" s="14">
        <v>0.37372520930521202</v>
      </c>
      <c r="AA402" s="14">
        <v>0.30938588274988099</v>
      </c>
      <c r="AB402" s="14">
        <v>0.35963427345698201</v>
      </c>
      <c r="AC402" s="14">
        <v>0.40732770059215001</v>
      </c>
      <c r="AD402" s="14">
        <v>0.289886988284701</v>
      </c>
      <c r="AE402" s="14"/>
      <c r="AF402" s="14">
        <v>0.33058453616556999</v>
      </c>
      <c r="AG402" s="14">
        <v>0.31618067393848698</v>
      </c>
      <c r="AH402" s="14">
        <v>0.315668266398763</v>
      </c>
      <c r="AI402" s="14">
        <v>0.56007994987001997</v>
      </c>
      <c r="AJ402" s="14">
        <v>0.32081012045671098</v>
      </c>
      <c r="AK402" s="14"/>
      <c r="AL402" s="14">
        <v>0.31908616827932601</v>
      </c>
      <c r="AM402" s="14">
        <v>0.30153139327588901</v>
      </c>
      <c r="AN402" s="14">
        <v>0.36608773407175399</v>
      </c>
      <c r="AO402" s="14">
        <v>0.46259519398186699</v>
      </c>
      <c r="AP402" s="14">
        <v>0.41676886731853302</v>
      </c>
      <c r="AQ402" s="14"/>
      <c r="AR402" s="14">
        <v>0.27688015701661001</v>
      </c>
      <c r="AS402" s="14">
        <v>0.29244287934267998</v>
      </c>
      <c r="AT402" s="14">
        <v>0.31800080003431402</v>
      </c>
      <c r="AU402" s="14">
        <v>0.43916882482819303</v>
      </c>
      <c r="AV402" s="14">
        <v>0.42997394609859801</v>
      </c>
      <c r="AW402" s="14">
        <v>0.32436419706381397</v>
      </c>
      <c r="AX402" s="14"/>
      <c r="AY402" s="14">
        <v>0.31574383164836101</v>
      </c>
      <c r="AZ402" s="14">
        <v>0.37836700016643199</v>
      </c>
      <c r="BA402" s="14">
        <v>0.33483016193185</v>
      </c>
      <c r="BB402" s="14">
        <v>0.32904760862809301</v>
      </c>
      <c r="BC402" s="14">
        <v>0.204604700799603</v>
      </c>
      <c r="BD402" s="14"/>
      <c r="BE402" s="14">
        <v>0.46345935999756299</v>
      </c>
      <c r="BF402" s="14">
        <v>0.32436304497368701</v>
      </c>
      <c r="BG402" s="14">
        <v>0.317672885129127</v>
      </c>
      <c r="BH402" s="14">
        <v>0.34671619464589598</v>
      </c>
      <c r="BI402" s="14">
        <v>0.336662796197299</v>
      </c>
      <c r="BJ402" s="14">
        <v>0.397024848308835</v>
      </c>
      <c r="BK402" s="14">
        <v>0.308688775997432</v>
      </c>
      <c r="BL402" s="14">
        <v>0.32992838096294003</v>
      </c>
      <c r="BM402" s="14">
        <v>0.368069868898658</v>
      </c>
      <c r="BN402" s="14">
        <v>0.37848260503890202</v>
      </c>
      <c r="BO402" s="14">
        <v>0.32697869997887202</v>
      </c>
      <c r="BP402" s="14">
        <v>0.30827391644593599</v>
      </c>
      <c r="BQ402" s="14">
        <v>0.34981675422603298</v>
      </c>
      <c r="BR402" s="14">
        <v>0.21610110038317301</v>
      </c>
      <c r="BS402" s="14">
        <v>0.30127859071036101</v>
      </c>
      <c r="BT402" s="14">
        <v>0.248786839138255</v>
      </c>
      <c r="BU402" s="14"/>
      <c r="BV402" s="14">
        <v>0.26517881520714198</v>
      </c>
      <c r="BW402" s="14">
        <v>0.35552369675990803</v>
      </c>
      <c r="BX402" s="14"/>
      <c r="BY402" s="14">
        <v>0.25213476953417102</v>
      </c>
      <c r="BZ402" s="14"/>
      <c r="CA402" s="14">
        <v>0.34192146935204598</v>
      </c>
      <c r="CB402" s="14">
        <v>0.42886870029604002</v>
      </c>
      <c r="CC402" s="14">
        <v>0.30867854982861898</v>
      </c>
      <c r="CD402" s="14">
        <v>0.26430127919728202</v>
      </c>
      <c r="CE402" s="14">
        <v>0.26207497287113302</v>
      </c>
    </row>
    <row r="403" spans="2:83" x14ac:dyDescent="0.3">
      <c r="B403" t="s">
        <v>110</v>
      </c>
      <c r="C403" s="14">
        <v>0.19505620381902</v>
      </c>
      <c r="D403" s="14">
        <v>0.160258535906142</v>
      </c>
      <c r="E403" s="14">
        <v>0.228387500469069</v>
      </c>
      <c r="F403" s="14"/>
      <c r="G403" s="14">
        <v>0.16895640857007099</v>
      </c>
      <c r="H403" s="14">
        <v>0.11120015232470599</v>
      </c>
      <c r="I403" s="14">
        <v>0.17632650275792799</v>
      </c>
      <c r="J403" s="14">
        <v>0.21145531346044599</v>
      </c>
      <c r="K403" s="14">
        <v>0.24403683204818299</v>
      </c>
      <c r="L403" s="14">
        <v>0.249530596837441</v>
      </c>
      <c r="M403" s="14"/>
      <c r="N403" s="14">
        <v>0.13861248735631301</v>
      </c>
      <c r="O403" s="14">
        <v>0.181665538931779</v>
      </c>
      <c r="P403" s="14">
        <v>0.23087738800992599</v>
      </c>
      <c r="Q403" s="14">
        <v>0.23864566139372501</v>
      </c>
      <c r="R403" s="14"/>
      <c r="S403" s="14">
        <v>0.16887025209515899</v>
      </c>
      <c r="T403" s="14">
        <v>0.20114740852454799</v>
      </c>
      <c r="U403" s="14">
        <v>0.18628990703579101</v>
      </c>
      <c r="V403" s="14">
        <v>0.17153001315142999</v>
      </c>
      <c r="W403" s="14">
        <v>0.26243003821942401</v>
      </c>
      <c r="X403" s="14">
        <v>0.199232866377864</v>
      </c>
      <c r="Y403" s="14">
        <v>0.244457563876184</v>
      </c>
      <c r="Z403" s="14">
        <v>0.15485550848650201</v>
      </c>
      <c r="AA403" s="14">
        <v>0.227786119323275</v>
      </c>
      <c r="AB403" s="14">
        <v>0.155770832851166</v>
      </c>
      <c r="AC403" s="14">
        <v>0.164565549328963</v>
      </c>
      <c r="AD403" s="14">
        <v>0.18697420681891899</v>
      </c>
      <c r="AE403" s="14"/>
      <c r="AF403" s="14">
        <v>0.16180374843093301</v>
      </c>
      <c r="AG403" s="14">
        <v>0.155078407191372</v>
      </c>
      <c r="AH403" s="14">
        <v>0.205174638989219</v>
      </c>
      <c r="AI403" s="14">
        <v>0.19498110017909401</v>
      </c>
      <c r="AJ403" s="14">
        <v>0.299674279541638</v>
      </c>
      <c r="AK403" s="14"/>
      <c r="AL403" s="14">
        <v>0.15310590973858501</v>
      </c>
      <c r="AM403" s="14">
        <v>0.15565412108561899</v>
      </c>
      <c r="AN403" s="14">
        <v>0.16886463991724299</v>
      </c>
      <c r="AO403" s="14">
        <v>0.18615566738985201</v>
      </c>
      <c r="AP403" s="14">
        <v>0.22005289995744501</v>
      </c>
      <c r="AQ403" s="14"/>
      <c r="AR403" s="14">
        <v>0.144790558083671</v>
      </c>
      <c r="AS403" s="14">
        <v>0.128968506693697</v>
      </c>
      <c r="AT403" s="14">
        <v>0.17906721434904399</v>
      </c>
      <c r="AU403" s="14">
        <v>0.17826525146059299</v>
      </c>
      <c r="AV403" s="14">
        <v>0.21838647700358099</v>
      </c>
      <c r="AW403" s="14">
        <v>0.36857628591253599</v>
      </c>
      <c r="AX403" s="14"/>
      <c r="AY403" s="14">
        <v>0.22702445337639099</v>
      </c>
      <c r="AZ403" s="14">
        <v>0.2234196539419</v>
      </c>
      <c r="BA403" s="14">
        <v>0.171660880276401</v>
      </c>
      <c r="BB403" s="14">
        <v>0.121980775340469</v>
      </c>
      <c r="BC403" s="14">
        <v>6.7896826261095097E-2</v>
      </c>
      <c r="BD403" s="14"/>
      <c r="BE403" s="14">
        <v>0.224722408071793</v>
      </c>
      <c r="BF403" s="14">
        <v>0.31265026639482102</v>
      </c>
      <c r="BG403" s="14">
        <v>0.260666135973805</v>
      </c>
      <c r="BH403" s="14">
        <v>0.184851865468143</v>
      </c>
      <c r="BI403" s="14">
        <v>0.18701457998774801</v>
      </c>
      <c r="BJ403" s="14">
        <v>0.18699070130883899</v>
      </c>
      <c r="BK403" s="14">
        <v>0.24077857767695199</v>
      </c>
      <c r="BL403" s="14">
        <v>0.20981665965423801</v>
      </c>
      <c r="BM403" s="14">
        <v>0.16632783961475101</v>
      </c>
      <c r="BN403" s="14">
        <v>0.190182377619977</v>
      </c>
      <c r="BO403" s="14">
        <v>0.20415864915749099</v>
      </c>
      <c r="BP403" s="14">
        <v>0.14449341718575201</v>
      </c>
      <c r="BQ403" s="14">
        <v>0.12053936122240699</v>
      </c>
      <c r="BR403" s="14">
        <v>0.163682057560291</v>
      </c>
      <c r="BS403" s="14">
        <v>0.122281178551734</v>
      </c>
      <c r="BT403" s="14">
        <v>7.8465273890868506E-2</v>
      </c>
      <c r="BU403" s="14"/>
      <c r="BV403" s="14">
        <v>0.14815115411020399</v>
      </c>
      <c r="BW403" s="14">
        <v>0.16679782784559399</v>
      </c>
      <c r="BX403" s="14"/>
      <c r="BY403" s="14">
        <v>9.8919703359329703E-2</v>
      </c>
      <c r="BZ403" s="14"/>
      <c r="CA403" s="14">
        <v>0.227685723354764</v>
      </c>
      <c r="CB403" s="14">
        <v>0.19586698344982001</v>
      </c>
      <c r="CC403" s="14">
        <v>0.174426140288264</v>
      </c>
      <c r="CD403" s="14">
        <v>0.11161421714186399</v>
      </c>
      <c r="CE403" s="14">
        <v>3.0592483844240799E-2</v>
      </c>
    </row>
    <row r="404" spans="2:83" x14ac:dyDescent="0.3">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row>
    <row r="405" spans="2:83" x14ac:dyDescent="0.3">
      <c r="B405" s="6" t="s">
        <v>239</v>
      </c>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row>
    <row r="406" spans="2:83" x14ac:dyDescent="0.3">
      <c r="B406" s="24" t="s">
        <v>114</v>
      </c>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row>
    <row r="407" spans="2:83" x14ac:dyDescent="0.3">
      <c r="B407" t="s">
        <v>211</v>
      </c>
      <c r="C407" s="14">
        <v>3.8445456637548198E-2</v>
      </c>
      <c r="D407" s="14">
        <v>5.1651614248576699E-2</v>
      </c>
      <c r="E407" s="14">
        <v>2.5625789702499499E-2</v>
      </c>
      <c r="F407" s="14"/>
      <c r="G407" s="14">
        <v>9.8465166913153004E-2</v>
      </c>
      <c r="H407" s="14">
        <v>6.8105268190329499E-2</v>
      </c>
      <c r="I407" s="14">
        <v>3.9017567836464498E-2</v>
      </c>
      <c r="J407" s="14">
        <v>1.67404604161497E-2</v>
      </c>
      <c r="K407" s="14">
        <v>9.8888226308330995E-3</v>
      </c>
      <c r="L407" s="14">
        <v>1.09732644468062E-2</v>
      </c>
      <c r="M407" s="14"/>
      <c r="N407" s="14">
        <v>4.5822997923805599E-2</v>
      </c>
      <c r="O407" s="14">
        <v>3.7809852659138103E-2</v>
      </c>
      <c r="P407" s="14">
        <v>3.1075629427089899E-2</v>
      </c>
      <c r="Q407" s="14">
        <v>3.664555571131E-2</v>
      </c>
      <c r="R407" s="14"/>
      <c r="S407" s="14">
        <v>5.9212979954762802E-2</v>
      </c>
      <c r="T407" s="14">
        <v>1.5986622853927299E-2</v>
      </c>
      <c r="U407" s="14">
        <v>2.87409015059297E-2</v>
      </c>
      <c r="V407" s="14">
        <v>3.8498976192338302E-2</v>
      </c>
      <c r="W407" s="14">
        <v>4.86753326961432E-2</v>
      </c>
      <c r="X407" s="14">
        <v>6.9039632902430897E-2</v>
      </c>
      <c r="Y407" s="14">
        <v>5.6655766589635099E-3</v>
      </c>
      <c r="Z407" s="14">
        <v>0.10649936229943099</v>
      </c>
      <c r="AA407" s="14">
        <v>3.0799216664350201E-2</v>
      </c>
      <c r="AB407" s="14">
        <v>2.2311305841078301E-2</v>
      </c>
      <c r="AC407" s="14">
        <v>3.5386902350853899E-2</v>
      </c>
      <c r="AD407" s="14">
        <v>2.6658486885154601E-2</v>
      </c>
      <c r="AE407" s="14"/>
      <c r="AF407" s="14">
        <v>2.9388881979502901E-2</v>
      </c>
      <c r="AG407" s="14">
        <v>5.2397166609404897E-2</v>
      </c>
      <c r="AH407" s="14">
        <v>4.7597121814676999E-2</v>
      </c>
      <c r="AI407" s="14">
        <v>7.4903374830812205E-2</v>
      </c>
      <c r="AJ407" s="14">
        <v>2.3231778039178402E-2</v>
      </c>
      <c r="AK407" s="14"/>
      <c r="AL407" s="14">
        <v>3.37344808429033E-2</v>
      </c>
      <c r="AM407" s="14">
        <v>4.95502225717286E-2</v>
      </c>
      <c r="AN407" s="14">
        <v>2.97990245023694E-2</v>
      </c>
      <c r="AO407" s="14">
        <v>6.6019881474392597E-2</v>
      </c>
      <c r="AP407" s="14">
        <v>8.5910259492793101E-3</v>
      </c>
      <c r="AQ407" s="14"/>
      <c r="AR407" s="14">
        <v>5.9673106889595297E-2</v>
      </c>
      <c r="AS407" s="14">
        <v>3.1524529361676497E-2</v>
      </c>
      <c r="AT407" s="14">
        <v>2.7032668365858301E-2</v>
      </c>
      <c r="AU407" s="14">
        <v>5.6461692075752697E-2</v>
      </c>
      <c r="AV407" s="14">
        <v>2.0108277741675201E-2</v>
      </c>
      <c r="AW407" s="14">
        <v>1.5724837254001301E-2</v>
      </c>
      <c r="AX407" s="14"/>
      <c r="AY407" s="14">
        <v>2.69346328578229E-2</v>
      </c>
      <c r="AZ407" s="14">
        <v>3.2103495825244202E-2</v>
      </c>
      <c r="BA407" s="14">
        <v>4.2507464881207498E-2</v>
      </c>
      <c r="BB407" s="14">
        <v>6.1907159097562302E-2</v>
      </c>
      <c r="BC407" s="14">
        <v>0.153983218689941</v>
      </c>
      <c r="BD407" s="14"/>
      <c r="BE407" s="14">
        <v>0</v>
      </c>
      <c r="BF407" s="14">
        <v>1.9752333754793901E-2</v>
      </c>
      <c r="BG407" s="14">
        <v>2.7615995315080299E-2</v>
      </c>
      <c r="BH407" s="14">
        <v>4.4146707790847298E-2</v>
      </c>
      <c r="BI407" s="14">
        <v>6.9098766088153005E-2</v>
      </c>
      <c r="BJ407" s="14">
        <v>4.4366636194338303E-2</v>
      </c>
      <c r="BK407" s="14">
        <v>2.0600557810089799E-2</v>
      </c>
      <c r="BL407" s="14">
        <v>1.46139693902851E-2</v>
      </c>
      <c r="BM407" s="14">
        <v>3.2940778879221297E-2</v>
      </c>
      <c r="BN407" s="14">
        <v>1.76891878381229E-2</v>
      </c>
      <c r="BO407" s="14">
        <v>3.3827542100081799E-2</v>
      </c>
      <c r="BP407" s="14">
        <v>2.5173160258239201E-2</v>
      </c>
      <c r="BQ407" s="14">
        <v>5.5317456323586901E-2</v>
      </c>
      <c r="BR407" s="14">
        <v>7.5396811513991704E-2</v>
      </c>
      <c r="BS407" s="14">
        <v>7.7591187339900503E-2</v>
      </c>
      <c r="BT407" s="14">
        <v>7.4565004688538702E-2</v>
      </c>
      <c r="BU407" s="14"/>
      <c r="BV407" s="14">
        <v>6.7055676907915501E-2</v>
      </c>
      <c r="BW407" s="14">
        <v>2.3550421364848001E-2</v>
      </c>
      <c r="BX407" s="14"/>
      <c r="BY407" s="14">
        <v>0.11206359659995201</v>
      </c>
      <c r="BZ407" s="14"/>
      <c r="CA407" s="14">
        <v>2.0483866591995501E-2</v>
      </c>
      <c r="CB407" s="14">
        <v>1.3900391027266101E-2</v>
      </c>
      <c r="CC407" s="14">
        <v>3.9299828441303898E-2</v>
      </c>
      <c r="CD407" s="14">
        <v>0.10524649762659399</v>
      </c>
      <c r="CE407" s="14">
        <v>0.29938270933509198</v>
      </c>
    </row>
    <row r="408" spans="2:83" x14ac:dyDescent="0.3">
      <c r="B408" t="s">
        <v>236</v>
      </c>
      <c r="C408" s="14">
        <v>0.11352709322729899</v>
      </c>
      <c r="D408" s="14">
        <v>0.128726055771933</v>
      </c>
      <c r="E408" s="14">
        <v>9.8908786547623695E-2</v>
      </c>
      <c r="F408" s="14"/>
      <c r="G408" s="14">
        <v>0.13954093417822799</v>
      </c>
      <c r="H408" s="14">
        <v>0.19551823661266499</v>
      </c>
      <c r="I408" s="14">
        <v>0.151878141024094</v>
      </c>
      <c r="J408" s="14">
        <v>8.6714881067501304E-2</v>
      </c>
      <c r="K408" s="14">
        <v>6.4174622457834701E-2</v>
      </c>
      <c r="L408" s="14">
        <v>5.3444187455856398E-2</v>
      </c>
      <c r="M408" s="14"/>
      <c r="N408" s="14">
        <v>0.140157566653246</v>
      </c>
      <c r="O408" s="14">
        <v>0.110122141851561</v>
      </c>
      <c r="P408" s="14">
        <v>0.125989464929222</v>
      </c>
      <c r="Q408" s="14">
        <v>7.7662802215748603E-2</v>
      </c>
      <c r="R408" s="14"/>
      <c r="S408" s="14">
        <v>0.12908517027114699</v>
      </c>
      <c r="T408" s="14">
        <v>9.2596713399306294E-2</v>
      </c>
      <c r="U408" s="14">
        <v>0.124878347883339</v>
      </c>
      <c r="V408" s="14">
        <v>9.3355943735445299E-2</v>
      </c>
      <c r="W408" s="14">
        <v>0.10909653756299501</v>
      </c>
      <c r="X408" s="14">
        <v>0.12978749569070999</v>
      </c>
      <c r="Y408" s="14">
        <v>0.13046771349889</v>
      </c>
      <c r="Z408" s="14">
        <v>9.5362798499619303E-2</v>
      </c>
      <c r="AA408" s="14">
        <v>0.101967258496883</v>
      </c>
      <c r="AB408" s="14">
        <v>0.133762660637058</v>
      </c>
      <c r="AC408" s="14">
        <v>0.118627199079613</v>
      </c>
      <c r="AD408" s="14">
        <v>7.6211302369913705E-2</v>
      </c>
      <c r="AE408" s="14"/>
      <c r="AF408" s="14">
        <v>0.131794567794597</v>
      </c>
      <c r="AG408" s="14">
        <v>0.12848111595015599</v>
      </c>
      <c r="AH408" s="14">
        <v>0.11881831845171401</v>
      </c>
      <c r="AI408" s="14">
        <v>0.11605843858196099</v>
      </c>
      <c r="AJ408" s="14">
        <v>8.3457775789635494E-2</v>
      </c>
      <c r="AK408" s="14"/>
      <c r="AL408" s="14">
        <v>0.13180616448812299</v>
      </c>
      <c r="AM408" s="14">
        <v>0.12992424189340601</v>
      </c>
      <c r="AN408" s="14">
        <v>7.4978342710335794E-2</v>
      </c>
      <c r="AO408" s="14">
        <v>0.179060184413044</v>
      </c>
      <c r="AP408" s="14">
        <v>6.4103718814393099E-2</v>
      </c>
      <c r="AQ408" s="14"/>
      <c r="AR408" s="14">
        <v>0.14800639508645699</v>
      </c>
      <c r="AS408" s="14">
        <v>0.12714092084825701</v>
      </c>
      <c r="AT408" s="14">
        <v>8.16439727797066E-2</v>
      </c>
      <c r="AU408" s="14">
        <v>0.17573247694701499</v>
      </c>
      <c r="AV408" s="14">
        <v>6.6527698985501996E-2</v>
      </c>
      <c r="AW408" s="14">
        <v>3.8438911378613397E-2</v>
      </c>
      <c r="AX408" s="14"/>
      <c r="AY408" s="14">
        <v>9.7575698018427706E-2</v>
      </c>
      <c r="AZ408" s="14">
        <v>9.6007109588744602E-2</v>
      </c>
      <c r="BA408" s="14">
        <v>0.12135487263613499</v>
      </c>
      <c r="BB408" s="14">
        <v>0.17041137242749099</v>
      </c>
      <c r="BC408" s="14">
        <v>0.140236949271728</v>
      </c>
      <c r="BD408" s="14"/>
      <c r="BE408" s="14">
        <v>0</v>
      </c>
      <c r="BF408" s="14">
        <v>0.139255044845051</v>
      </c>
      <c r="BG408" s="14">
        <v>8.5488443410353304E-2</v>
      </c>
      <c r="BH408" s="14">
        <v>9.4263539833351603E-2</v>
      </c>
      <c r="BI408" s="14">
        <v>0.108703989634031</v>
      </c>
      <c r="BJ408" s="14">
        <v>8.9513718994568503E-2</v>
      </c>
      <c r="BK408" s="14">
        <v>0.11509609846827901</v>
      </c>
      <c r="BL408" s="14">
        <v>8.35501396166764E-2</v>
      </c>
      <c r="BM408" s="14">
        <v>0.16655861862756699</v>
      </c>
      <c r="BN408" s="14">
        <v>0.15707774638810901</v>
      </c>
      <c r="BO408" s="14">
        <v>8.2102623283733495E-2</v>
      </c>
      <c r="BP408" s="14">
        <v>0.13764607685493299</v>
      </c>
      <c r="BQ408" s="14">
        <v>0.158872509243149</v>
      </c>
      <c r="BR408" s="14">
        <v>0.112351858629595</v>
      </c>
      <c r="BS408" s="14">
        <v>0.111755902118297</v>
      </c>
      <c r="BT408" s="14">
        <v>0.16719324574602601</v>
      </c>
      <c r="BU408" s="14"/>
      <c r="BV408" s="14">
        <v>0.14911082792797201</v>
      </c>
      <c r="BW408" s="14">
        <v>0.101427556622793</v>
      </c>
      <c r="BX408" s="14"/>
      <c r="BY408" s="14">
        <v>0.21758671406704799</v>
      </c>
      <c r="BZ408" s="14"/>
      <c r="CA408" s="14">
        <v>7.3317692122353201E-2</v>
      </c>
      <c r="CB408" s="14">
        <v>9.9960815999178498E-2</v>
      </c>
      <c r="CC408" s="14">
        <v>0.133991986373376</v>
      </c>
      <c r="CD408" s="14">
        <v>0.223038847329184</v>
      </c>
      <c r="CE408" s="14">
        <v>0.15782048153664799</v>
      </c>
    </row>
    <row r="409" spans="2:83" x14ac:dyDescent="0.3">
      <c r="B409" t="s">
        <v>237</v>
      </c>
      <c r="C409" s="14">
        <v>0.195318449043904</v>
      </c>
      <c r="D409" s="14">
        <v>0.19767792181543001</v>
      </c>
      <c r="E409" s="14">
        <v>0.19246583055375999</v>
      </c>
      <c r="F409" s="14"/>
      <c r="G409" s="14">
        <v>0.21341225934764799</v>
      </c>
      <c r="H409" s="14">
        <v>0.216028334324981</v>
      </c>
      <c r="I409" s="14">
        <v>0.18952185800657301</v>
      </c>
      <c r="J409" s="14">
        <v>0.200353177519351</v>
      </c>
      <c r="K409" s="14">
        <v>0.206672217686556</v>
      </c>
      <c r="L409" s="14">
        <v>0.159432705176381</v>
      </c>
      <c r="M409" s="14"/>
      <c r="N409" s="14">
        <v>0.17014514927829899</v>
      </c>
      <c r="O409" s="14">
        <v>0.18085653715434599</v>
      </c>
      <c r="P409" s="14">
        <v>0.22457214417040999</v>
      </c>
      <c r="Q409" s="14">
        <v>0.21215284897876499</v>
      </c>
      <c r="R409" s="14"/>
      <c r="S409" s="14">
        <v>0.186606499722034</v>
      </c>
      <c r="T409" s="14">
        <v>0.23150038538501</v>
      </c>
      <c r="U409" s="14">
        <v>0.18498688994116699</v>
      </c>
      <c r="V409" s="14">
        <v>0.25586650713958797</v>
      </c>
      <c r="W409" s="14">
        <v>0.22169564240509301</v>
      </c>
      <c r="X409" s="14">
        <v>0.199045706340096</v>
      </c>
      <c r="Y409" s="14">
        <v>0.16391661856835199</v>
      </c>
      <c r="Z409" s="14">
        <v>0.17751025139086499</v>
      </c>
      <c r="AA409" s="14">
        <v>0.148415708035014</v>
      </c>
      <c r="AB409" s="14">
        <v>0.19233232914269699</v>
      </c>
      <c r="AC409" s="14">
        <v>0.17950143148512901</v>
      </c>
      <c r="AD409" s="14">
        <v>0.166551768641372</v>
      </c>
      <c r="AE409" s="14"/>
      <c r="AF409" s="14">
        <v>0.21915742642579999</v>
      </c>
      <c r="AG409" s="14">
        <v>0.171593421255053</v>
      </c>
      <c r="AH409" s="14">
        <v>5.6130899915813402E-2</v>
      </c>
      <c r="AI409" s="14">
        <v>0.37042501176127202</v>
      </c>
      <c r="AJ409" s="14">
        <v>0.26817990080375798</v>
      </c>
      <c r="AK409" s="14"/>
      <c r="AL409" s="14">
        <v>0.21650654818061801</v>
      </c>
      <c r="AM409" s="14">
        <v>0.150509799105255</v>
      </c>
      <c r="AN409" s="14">
        <v>0.111066962376575</v>
      </c>
      <c r="AO409" s="14">
        <v>0.27640749907485002</v>
      </c>
      <c r="AP409" s="14">
        <v>0.14722470197183901</v>
      </c>
      <c r="AQ409" s="14"/>
      <c r="AR409" s="14">
        <v>0.153515008299245</v>
      </c>
      <c r="AS409" s="14">
        <v>0.215513710308782</v>
      </c>
      <c r="AT409" s="14">
        <v>9.6926441665991597E-2</v>
      </c>
      <c r="AU409" s="14">
        <v>0.27847641604823598</v>
      </c>
      <c r="AV409" s="14">
        <v>0.13771859015378601</v>
      </c>
      <c r="AW409" s="14">
        <v>0.192921197705824</v>
      </c>
      <c r="AX409" s="14"/>
      <c r="AY409" s="14">
        <v>0.23271940324778001</v>
      </c>
      <c r="AZ409" s="14">
        <v>0.213428542964473</v>
      </c>
      <c r="BA409" s="14">
        <v>0.18382638031273099</v>
      </c>
      <c r="BB409" s="14">
        <v>0.13239195158446501</v>
      </c>
      <c r="BC409" s="14">
        <v>0.21074878900466901</v>
      </c>
      <c r="BD409" s="14"/>
      <c r="BE409" s="14">
        <v>0.31260968591378702</v>
      </c>
      <c r="BF409" s="14">
        <v>0.236168005461287</v>
      </c>
      <c r="BG409" s="14">
        <v>0.19597064195289501</v>
      </c>
      <c r="BH409" s="14">
        <v>0.178163448856163</v>
      </c>
      <c r="BI409" s="14">
        <v>0.15158661150186301</v>
      </c>
      <c r="BJ409" s="14">
        <v>0.20004707867876401</v>
      </c>
      <c r="BK409" s="14">
        <v>0.27574495041139202</v>
      </c>
      <c r="BL409" s="14">
        <v>0.229581739510513</v>
      </c>
      <c r="BM409" s="14">
        <v>0.11252533727578</v>
      </c>
      <c r="BN409" s="14">
        <v>0.19189617609314599</v>
      </c>
      <c r="BO409" s="14">
        <v>0.180833649124157</v>
      </c>
      <c r="BP409" s="14">
        <v>0.210848826172153</v>
      </c>
      <c r="BQ409" s="14">
        <v>0.16329385485914999</v>
      </c>
      <c r="BR409" s="14">
        <v>0.239254441819272</v>
      </c>
      <c r="BS409" s="14">
        <v>0.15138979276402501</v>
      </c>
      <c r="BT409" s="14">
        <v>0.16443207768179999</v>
      </c>
      <c r="BU409" s="14"/>
      <c r="BV409" s="14">
        <v>0.142460538702814</v>
      </c>
      <c r="BW409" s="14">
        <v>0.162464882721296</v>
      </c>
      <c r="BX409" s="14"/>
      <c r="BY409" s="14">
        <v>0.22558448895743299</v>
      </c>
      <c r="BZ409" s="14"/>
      <c r="CA409" s="14">
        <v>0.22660035705576001</v>
      </c>
      <c r="CB409" s="14">
        <v>0.16804884957643601</v>
      </c>
      <c r="CC409" s="14">
        <v>0.189898057480368</v>
      </c>
      <c r="CD409" s="14">
        <v>0.182588950962941</v>
      </c>
      <c r="CE409" s="14">
        <v>0.20168879855808999</v>
      </c>
    </row>
    <row r="410" spans="2:83" x14ac:dyDescent="0.3">
      <c r="B410" t="s">
        <v>238</v>
      </c>
      <c r="C410" s="14">
        <v>0.25913837406830798</v>
      </c>
      <c r="D410" s="14">
        <v>0.244202605777253</v>
      </c>
      <c r="E410" s="14">
        <v>0.27423040488182199</v>
      </c>
      <c r="F410" s="14"/>
      <c r="G410" s="14">
        <v>0.20549490543179999</v>
      </c>
      <c r="H410" s="14">
        <v>0.202243298776139</v>
      </c>
      <c r="I410" s="14">
        <v>0.27065847082085898</v>
      </c>
      <c r="J410" s="14">
        <v>0.27070982868638799</v>
      </c>
      <c r="K410" s="14">
        <v>0.305573206589008</v>
      </c>
      <c r="L410" s="14">
        <v>0.29098876174109001</v>
      </c>
      <c r="M410" s="14"/>
      <c r="N410" s="14">
        <v>0.23429815393723999</v>
      </c>
      <c r="O410" s="14">
        <v>0.26981749891069401</v>
      </c>
      <c r="P410" s="14">
        <v>0.26744330680022699</v>
      </c>
      <c r="Q410" s="14">
        <v>0.26718481118362197</v>
      </c>
      <c r="R410" s="14"/>
      <c r="S410" s="14">
        <v>0.233900709316647</v>
      </c>
      <c r="T410" s="14">
        <v>0.21332828394610101</v>
      </c>
      <c r="U410" s="14">
        <v>0.220884699664124</v>
      </c>
      <c r="V410" s="14">
        <v>0.27423808850037901</v>
      </c>
      <c r="W410" s="14">
        <v>0.26147560997979102</v>
      </c>
      <c r="X410" s="14">
        <v>0.24418133658742</v>
      </c>
      <c r="Y410" s="14">
        <v>0.33451640777132502</v>
      </c>
      <c r="Z410" s="14">
        <v>0.353095216159096</v>
      </c>
      <c r="AA410" s="14">
        <v>0.28429115537567701</v>
      </c>
      <c r="AB410" s="14">
        <v>0.270789505458502</v>
      </c>
      <c r="AC410" s="14">
        <v>0.23100173816862801</v>
      </c>
      <c r="AD410" s="14">
        <v>0.26543573335298498</v>
      </c>
      <c r="AE410" s="14"/>
      <c r="AF410" s="14">
        <v>0.288406893415115</v>
      </c>
      <c r="AG410" s="14">
        <v>0.229954086857623</v>
      </c>
      <c r="AH410" s="14">
        <v>0.289397259280393</v>
      </c>
      <c r="AI410" s="14">
        <v>0.24369619308676599</v>
      </c>
      <c r="AJ410" s="14">
        <v>0.24887943289814399</v>
      </c>
      <c r="AK410" s="14"/>
      <c r="AL410" s="14">
        <v>0.27806393876214702</v>
      </c>
      <c r="AM410" s="14">
        <v>0.24861244346177599</v>
      </c>
      <c r="AN410" s="14">
        <v>0.29358912695378903</v>
      </c>
      <c r="AO410" s="14">
        <v>0.25799300506824402</v>
      </c>
      <c r="AP410" s="14">
        <v>0.23567811117333501</v>
      </c>
      <c r="AQ410" s="14"/>
      <c r="AR410" s="14">
        <v>0.235911448907241</v>
      </c>
      <c r="AS410" s="14">
        <v>0.28161978820533801</v>
      </c>
      <c r="AT410" s="14">
        <v>0.28473942868020802</v>
      </c>
      <c r="AU410" s="14">
        <v>0.25179058285606398</v>
      </c>
      <c r="AV410" s="14">
        <v>0.270143694561365</v>
      </c>
      <c r="AW410" s="14">
        <v>0.28451277911243</v>
      </c>
      <c r="AX410" s="14"/>
      <c r="AY410" s="14">
        <v>0.291803147495235</v>
      </c>
      <c r="AZ410" s="14">
        <v>0.26105517340659401</v>
      </c>
      <c r="BA410" s="14">
        <v>0.23604808673751801</v>
      </c>
      <c r="BB410" s="14">
        <v>0.20717279083811199</v>
      </c>
      <c r="BC410" s="14">
        <v>0.19572339018784901</v>
      </c>
      <c r="BD410" s="14"/>
      <c r="BE410" s="14">
        <v>0.12752617320321999</v>
      </c>
      <c r="BF410" s="14">
        <v>0.17815202064552199</v>
      </c>
      <c r="BG410" s="14">
        <v>0.31006261187058598</v>
      </c>
      <c r="BH410" s="14">
        <v>0.27882679334574501</v>
      </c>
      <c r="BI410" s="14">
        <v>0.25927856223996498</v>
      </c>
      <c r="BJ410" s="14">
        <v>0.24376840789349499</v>
      </c>
      <c r="BK410" s="14">
        <v>0.259190508927921</v>
      </c>
      <c r="BL410" s="14">
        <v>0.33451753672089202</v>
      </c>
      <c r="BM410" s="14">
        <v>0.21533517983231401</v>
      </c>
      <c r="BN410" s="14">
        <v>0.25760842039829601</v>
      </c>
      <c r="BO410" s="14">
        <v>0.31075888620512299</v>
      </c>
      <c r="BP410" s="14">
        <v>0.14548355684261</v>
      </c>
      <c r="BQ410" s="14">
        <v>0.324462729710496</v>
      </c>
      <c r="BR410" s="14">
        <v>0.21655259368985899</v>
      </c>
      <c r="BS410" s="14">
        <v>0.17792101305307401</v>
      </c>
      <c r="BT410" s="14">
        <v>0.278562856560919</v>
      </c>
      <c r="BU410" s="14"/>
      <c r="BV410" s="14">
        <v>0.23593565349882101</v>
      </c>
      <c r="BW410" s="14">
        <v>0.26744051913741701</v>
      </c>
      <c r="BX410" s="14"/>
      <c r="BY410" s="14">
        <v>0.24788275799835499</v>
      </c>
      <c r="BZ410" s="14"/>
      <c r="CA410" s="14">
        <v>0.271825654159285</v>
      </c>
      <c r="CB410" s="14">
        <v>0.29688339871880798</v>
      </c>
      <c r="CC410" s="14">
        <v>0.25465928817424699</v>
      </c>
      <c r="CD410" s="14">
        <v>0.19483369271359099</v>
      </c>
      <c r="CE410" s="14">
        <v>0.237802902929933</v>
      </c>
    </row>
    <row r="411" spans="2:83" x14ac:dyDescent="0.3">
      <c r="B411" t="s">
        <v>214</v>
      </c>
      <c r="C411" s="14">
        <v>0.33464291773211102</v>
      </c>
      <c r="D411" s="14">
        <v>0.34877055609937302</v>
      </c>
      <c r="E411" s="14">
        <v>0.32150425859326898</v>
      </c>
      <c r="F411" s="14"/>
      <c r="G411" s="14">
        <v>0.25610914598305001</v>
      </c>
      <c r="H411" s="14">
        <v>0.26424606260476902</v>
      </c>
      <c r="I411" s="14">
        <v>0.27791765691110798</v>
      </c>
      <c r="J411" s="14">
        <v>0.372163841316829</v>
      </c>
      <c r="K411" s="14">
        <v>0.38037277285222498</v>
      </c>
      <c r="L411" s="14">
        <v>0.42864262567181299</v>
      </c>
      <c r="M411" s="14"/>
      <c r="N411" s="14">
        <v>0.37404218658360999</v>
      </c>
      <c r="O411" s="14">
        <v>0.34522881446931802</v>
      </c>
      <c r="P411" s="14">
        <v>0.30222305544268602</v>
      </c>
      <c r="Q411" s="14">
        <v>0.30907256065195299</v>
      </c>
      <c r="R411" s="14"/>
      <c r="S411" s="14">
        <v>0.34833780259462199</v>
      </c>
      <c r="T411" s="14">
        <v>0.36186395258780901</v>
      </c>
      <c r="U411" s="14">
        <v>0.36632602301871697</v>
      </c>
      <c r="V411" s="14">
        <v>0.314556593989333</v>
      </c>
      <c r="W411" s="14">
        <v>0.29039260520134702</v>
      </c>
      <c r="X411" s="14">
        <v>0.29098016146149602</v>
      </c>
      <c r="Y411" s="14">
        <v>0.28795535043135401</v>
      </c>
      <c r="Z411" s="14">
        <v>0.20138065158669199</v>
      </c>
      <c r="AA411" s="14">
        <v>0.37878164204167197</v>
      </c>
      <c r="AB411" s="14">
        <v>0.33402278982026001</v>
      </c>
      <c r="AC411" s="14">
        <v>0.397113790125044</v>
      </c>
      <c r="AD411" s="14">
        <v>0.40058685264563998</v>
      </c>
      <c r="AE411" s="14"/>
      <c r="AF411" s="14">
        <v>0.28791199220438801</v>
      </c>
      <c r="AG411" s="14">
        <v>0.38040049199168302</v>
      </c>
      <c r="AH411" s="14">
        <v>0.43924270628228101</v>
      </c>
      <c r="AI411" s="14">
        <v>0.13901457090878599</v>
      </c>
      <c r="AJ411" s="14">
        <v>0.24257619676719999</v>
      </c>
      <c r="AK411" s="14"/>
      <c r="AL411" s="14">
        <v>0.29064390834383402</v>
      </c>
      <c r="AM411" s="14">
        <v>0.38647053131779502</v>
      </c>
      <c r="AN411" s="14">
        <v>0.44974111270672901</v>
      </c>
      <c r="AO411" s="14">
        <v>0.163343535330531</v>
      </c>
      <c r="AP411" s="14">
        <v>0.45445810056926</v>
      </c>
      <c r="AQ411" s="14"/>
      <c r="AR411" s="14">
        <v>0.374782484887967</v>
      </c>
      <c r="AS411" s="14">
        <v>0.30855444511430602</v>
      </c>
      <c r="AT411" s="14">
        <v>0.483824471368346</v>
      </c>
      <c r="AU411" s="14">
        <v>0.185776937850543</v>
      </c>
      <c r="AV411" s="14">
        <v>0.44685146496085498</v>
      </c>
      <c r="AW411" s="14">
        <v>0.31583531980371699</v>
      </c>
      <c r="AX411" s="14"/>
      <c r="AY411" s="14">
        <v>0.28868760820296901</v>
      </c>
      <c r="AZ411" s="14">
        <v>0.33072804775053799</v>
      </c>
      <c r="BA411" s="14">
        <v>0.36399584151480002</v>
      </c>
      <c r="BB411" s="14">
        <v>0.38247267727279899</v>
      </c>
      <c r="BC411" s="14">
        <v>0.27211608916153601</v>
      </c>
      <c r="BD411" s="14"/>
      <c r="BE411" s="14">
        <v>0.27699019488868998</v>
      </c>
      <c r="BF411" s="14">
        <v>0.28417243992087998</v>
      </c>
      <c r="BG411" s="14">
        <v>0.338551937106149</v>
      </c>
      <c r="BH411" s="14">
        <v>0.32867239975815599</v>
      </c>
      <c r="BI411" s="14">
        <v>0.33807654422461603</v>
      </c>
      <c r="BJ411" s="14">
        <v>0.35233706927886499</v>
      </c>
      <c r="BK411" s="14">
        <v>0.26237402144974997</v>
      </c>
      <c r="BL411" s="14">
        <v>0.31166850822325898</v>
      </c>
      <c r="BM411" s="14">
        <v>0.41784084848917802</v>
      </c>
      <c r="BN411" s="14">
        <v>0.32235366574239499</v>
      </c>
      <c r="BO411" s="14">
        <v>0.35184891443128702</v>
      </c>
      <c r="BP411" s="14">
        <v>0.459826772984959</v>
      </c>
      <c r="BQ411" s="14">
        <v>0.29022900867137902</v>
      </c>
      <c r="BR411" s="14">
        <v>0.32187627427320098</v>
      </c>
      <c r="BS411" s="14">
        <v>0.36001958311601201</v>
      </c>
      <c r="BT411" s="14">
        <v>0.29870387821326</v>
      </c>
      <c r="BU411" s="14"/>
      <c r="BV411" s="14">
        <v>0.37616757730219802</v>
      </c>
      <c r="BW411" s="14">
        <v>0.40177289086269402</v>
      </c>
      <c r="BX411" s="14"/>
      <c r="BY411" s="14">
        <v>0.17732481512803999</v>
      </c>
      <c r="BZ411" s="14"/>
      <c r="CA411" s="14">
        <v>0.33541954362117998</v>
      </c>
      <c r="CB411" s="14">
        <v>0.371662063332375</v>
      </c>
      <c r="CC411" s="14">
        <v>0.33722243060463902</v>
      </c>
      <c r="CD411" s="14">
        <v>0.26800980731735302</v>
      </c>
      <c r="CE411" s="14">
        <v>0.10330510764023799</v>
      </c>
    </row>
    <row r="412" spans="2:83" x14ac:dyDescent="0.3">
      <c r="B412" t="s">
        <v>110</v>
      </c>
      <c r="C412" s="14">
        <v>5.8927709290830403E-2</v>
      </c>
      <c r="D412" s="14">
        <v>2.8971246287434901E-2</v>
      </c>
      <c r="E412" s="14">
        <v>8.7264929721025397E-2</v>
      </c>
      <c r="F412" s="14"/>
      <c r="G412" s="14">
        <v>8.6977588146120305E-2</v>
      </c>
      <c r="H412" s="14">
        <v>5.3858799491116001E-2</v>
      </c>
      <c r="I412" s="14">
        <v>7.1006305400900901E-2</v>
      </c>
      <c r="J412" s="14">
        <v>5.3317810993781203E-2</v>
      </c>
      <c r="K412" s="14">
        <v>3.3318357783542502E-2</v>
      </c>
      <c r="L412" s="14">
        <v>5.6518455508054101E-2</v>
      </c>
      <c r="M412" s="14"/>
      <c r="N412" s="14">
        <v>3.5533945623800099E-2</v>
      </c>
      <c r="O412" s="14">
        <v>5.61651549549433E-2</v>
      </c>
      <c r="P412" s="14">
        <v>4.8696399230364798E-2</v>
      </c>
      <c r="Q412" s="14">
        <v>9.7281421258600495E-2</v>
      </c>
      <c r="R412" s="14"/>
      <c r="S412" s="14">
        <v>4.2856838140786502E-2</v>
      </c>
      <c r="T412" s="14">
        <v>8.4724041827846194E-2</v>
      </c>
      <c r="U412" s="14">
        <v>7.4183137986724004E-2</v>
      </c>
      <c r="V412" s="14">
        <v>2.3483890442917099E-2</v>
      </c>
      <c r="W412" s="14">
        <v>6.8664272154630501E-2</v>
      </c>
      <c r="X412" s="14">
        <v>6.6965667017846606E-2</v>
      </c>
      <c r="Y412" s="14">
        <v>7.7478333071115194E-2</v>
      </c>
      <c r="Z412" s="14">
        <v>6.6151720064296704E-2</v>
      </c>
      <c r="AA412" s="14">
        <v>5.5745019386402903E-2</v>
      </c>
      <c r="AB412" s="14">
        <v>4.6781409100404299E-2</v>
      </c>
      <c r="AC412" s="14">
        <v>3.83689387907322E-2</v>
      </c>
      <c r="AD412" s="14">
        <v>6.4555856104935097E-2</v>
      </c>
      <c r="AE412" s="14"/>
      <c r="AF412" s="14">
        <v>4.3340238180597603E-2</v>
      </c>
      <c r="AG412" s="14">
        <v>3.7173717336079597E-2</v>
      </c>
      <c r="AH412" s="14">
        <v>4.8813694255120901E-2</v>
      </c>
      <c r="AI412" s="14">
        <v>5.5902410830401802E-2</v>
      </c>
      <c r="AJ412" s="14">
        <v>0.13367491570208401</v>
      </c>
      <c r="AK412" s="14"/>
      <c r="AL412" s="14">
        <v>4.9244959382374998E-2</v>
      </c>
      <c r="AM412" s="14">
        <v>3.4932761650039799E-2</v>
      </c>
      <c r="AN412" s="14">
        <v>4.0825430750202403E-2</v>
      </c>
      <c r="AO412" s="14">
        <v>5.71758946389384E-2</v>
      </c>
      <c r="AP412" s="14">
        <v>8.9944341521892901E-2</v>
      </c>
      <c r="AQ412" s="14"/>
      <c r="AR412" s="14">
        <v>2.8111555929495199E-2</v>
      </c>
      <c r="AS412" s="14">
        <v>3.5646606161639102E-2</v>
      </c>
      <c r="AT412" s="14">
        <v>2.5833017139889301E-2</v>
      </c>
      <c r="AU412" s="14">
        <v>5.17618942223887E-2</v>
      </c>
      <c r="AV412" s="14">
        <v>5.8650273596816897E-2</v>
      </c>
      <c r="AW412" s="14">
        <v>0.15256695474541401</v>
      </c>
      <c r="AX412" s="14"/>
      <c r="AY412" s="14">
        <v>6.2279510177766097E-2</v>
      </c>
      <c r="AZ412" s="14">
        <v>6.6677630464405599E-2</v>
      </c>
      <c r="BA412" s="14">
        <v>5.2267353917608901E-2</v>
      </c>
      <c r="BB412" s="14">
        <v>4.5644048779571199E-2</v>
      </c>
      <c r="BC412" s="14">
        <v>2.7191563684277699E-2</v>
      </c>
      <c r="BD412" s="14"/>
      <c r="BE412" s="14">
        <v>0.28287394599430199</v>
      </c>
      <c r="BF412" s="14">
        <v>0.14250015537246599</v>
      </c>
      <c r="BG412" s="14">
        <v>4.2310370344936198E-2</v>
      </c>
      <c r="BH412" s="14">
        <v>7.5927110415736604E-2</v>
      </c>
      <c r="BI412" s="14">
        <v>7.3255526311372193E-2</v>
      </c>
      <c r="BJ412" s="14">
        <v>6.9967088959969601E-2</v>
      </c>
      <c r="BK412" s="14">
        <v>6.6993862932568204E-2</v>
      </c>
      <c r="BL412" s="14">
        <v>2.60681065383747E-2</v>
      </c>
      <c r="BM412" s="14">
        <v>5.4799236895938602E-2</v>
      </c>
      <c r="BN412" s="14">
        <v>5.3374803539930599E-2</v>
      </c>
      <c r="BO412" s="14">
        <v>4.0628384855617199E-2</v>
      </c>
      <c r="BP412" s="14">
        <v>2.1021606887105599E-2</v>
      </c>
      <c r="BQ412" s="14">
        <v>7.8244411922399806E-3</v>
      </c>
      <c r="BR412" s="14">
        <v>3.4568020074081801E-2</v>
      </c>
      <c r="BS412" s="14">
        <v>0.121322521608691</v>
      </c>
      <c r="BT412" s="14">
        <v>1.6542937109455601E-2</v>
      </c>
      <c r="BU412" s="14"/>
      <c r="BV412" s="14">
        <v>2.9269725660280899E-2</v>
      </c>
      <c r="BW412" s="14">
        <v>4.3343729290952503E-2</v>
      </c>
      <c r="BX412" s="14"/>
      <c r="BY412" s="14">
        <v>1.9557627249172101E-2</v>
      </c>
      <c r="BZ412" s="14"/>
      <c r="CA412" s="14">
        <v>7.2352886449426501E-2</v>
      </c>
      <c r="CB412" s="14">
        <v>4.9544481345936503E-2</v>
      </c>
      <c r="CC412" s="14">
        <v>4.49284089260664E-2</v>
      </c>
      <c r="CD412" s="14">
        <v>2.6282204050338299E-2</v>
      </c>
      <c r="CE412" s="14">
        <v>0</v>
      </c>
    </row>
    <row r="413" spans="2:83" x14ac:dyDescent="0.3">
      <c r="B413" t="s">
        <v>215</v>
      </c>
      <c r="C413" s="14">
        <v>0.15197254986484701</v>
      </c>
      <c r="D413" s="14">
        <v>0.18037767002051</v>
      </c>
      <c r="E413" s="14">
        <v>0.124534576250123</v>
      </c>
      <c r="F413" s="14"/>
      <c r="G413" s="14">
        <v>0.23800610109138201</v>
      </c>
      <c r="H413" s="14">
        <v>0.26362350480299501</v>
      </c>
      <c r="I413" s="14">
        <v>0.19089570886055901</v>
      </c>
      <c r="J413" s="14">
        <v>0.103455341483651</v>
      </c>
      <c r="K413" s="14">
        <v>7.4063445088667801E-2</v>
      </c>
      <c r="L413" s="14">
        <v>6.4417451902662598E-2</v>
      </c>
      <c r="M413" s="14"/>
      <c r="N413" s="14">
        <v>0.18598056457705101</v>
      </c>
      <c r="O413" s="14">
        <v>0.14793199451069899</v>
      </c>
      <c r="P413" s="14">
        <v>0.157065094356312</v>
      </c>
      <c r="Q413" s="14">
        <v>0.114308357927059</v>
      </c>
      <c r="R413" s="14"/>
      <c r="S413" s="14">
        <v>0.18829815022591001</v>
      </c>
      <c r="T413" s="14">
        <v>0.10858333625323401</v>
      </c>
      <c r="U413" s="14">
        <v>0.15361924938926899</v>
      </c>
      <c r="V413" s="14">
        <v>0.131854919927784</v>
      </c>
      <c r="W413" s="14">
        <v>0.157771870259138</v>
      </c>
      <c r="X413" s="14">
        <v>0.198827128593141</v>
      </c>
      <c r="Y413" s="14">
        <v>0.136133290157854</v>
      </c>
      <c r="Z413" s="14">
        <v>0.20186216079905001</v>
      </c>
      <c r="AA413" s="14">
        <v>0.13276647516123299</v>
      </c>
      <c r="AB413" s="14">
        <v>0.15607396647813701</v>
      </c>
      <c r="AC413" s="14">
        <v>0.15401410143046601</v>
      </c>
      <c r="AD413" s="14">
        <v>0.102869789255068</v>
      </c>
      <c r="AE413" s="14"/>
      <c r="AF413" s="14">
        <v>0.16118344977410001</v>
      </c>
      <c r="AG413" s="14">
        <v>0.18087828255956101</v>
      </c>
      <c r="AH413" s="14">
        <v>0.16641544026639099</v>
      </c>
      <c r="AI413" s="14">
        <v>0.19096181341277299</v>
      </c>
      <c r="AJ413" s="14">
        <v>0.106689553828814</v>
      </c>
      <c r="AK413" s="14"/>
      <c r="AL413" s="14">
        <v>0.165540645331026</v>
      </c>
      <c r="AM413" s="14">
        <v>0.17947446446513499</v>
      </c>
      <c r="AN413" s="14">
        <v>0.104777367212705</v>
      </c>
      <c r="AO413" s="14">
        <v>0.245080065887437</v>
      </c>
      <c r="AP413" s="14">
        <v>7.2694744763672395E-2</v>
      </c>
      <c r="AQ413" s="14"/>
      <c r="AR413" s="14">
        <v>0.207679501976053</v>
      </c>
      <c r="AS413" s="14">
        <v>0.158665450209934</v>
      </c>
      <c r="AT413" s="14">
        <v>0.10867664114556499</v>
      </c>
      <c r="AU413" s="14">
        <v>0.23219416902276799</v>
      </c>
      <c r="AV413" s="14">
        <v>8.6635976727177197E-2</v>
      </c>
      <c r="AW413" s="14">
        <v>5.4163748632614798E-2</v>
      </c>
      <c r="AX413" s="14"/>
      <c r="AY413" s="14">
        <v>0.124510330876251</v>
      </c>
      <c r="AZ413" s="14">
        <v>0.128110605413989</v>
      </c>
      <c r="BA413" s="14">
        <v>0.163862337517342</v>
      </c>
      <c r="BB413" s="14">
        <v>0.232318531525053</v>
      </c>
      <c r="BC413" s="14">
        <v>0.294220167961669</v>
      </c>
      <c r="BD413" s="14"/>
      <c r="BE413" s="14">
        <v>0</v>
      </c>
      <c r="BF413" s="14">
        <v>0.15900737859984501</v>
      </c>
      <c r="BG413" s="14">
        <v>0.11310443872543401</v>
      </c>
      <c r="BH413" s="14">
        <v>0.13841024762419901</v>
      </c>
      <c r="BI413" s="14">
        <v>0.17780275572218401</v>
      </c>
      <c r="BJ413" s="14">
        <v>0.13388035518890701</v>
      </c>
      <c r="BK413" s="14">
        <v>0.13569665627836899</v>
      </c>
      <c r="BL413" s="14">
        <v>9.81641090069615E-2</v>
      </c>
      <c r="BM413" s="14">
        <v>0.199499397506788</v>
      </c>
      <c r="BN413" s="14">
        <v>0.17476693422623199</v>
      </c>
      <c r="BO413" s="14">
        <v>0.115930165383815</v>
      </c>
      <c r="BP413" s="14">
        <v>0.16281923711317201</v>
      </c>
      <c r="BQ413" s="14">
        <v>0.214189965566735</v>
      </c>
      <c r="BR413" s="14">
        <v>0.18774867014358601</v>
      </c>
      <c r="BS413" s="14">
        <v>0.189347089458197</v>
      </c>
      <c r="BT413" s="14">
        <v>0.241758250434565</v>
      </c>
      <c r="BU413" s="14"/>
      <c r="BV413" s="14">
        <v>0.21616650483588701</v>
      </c>
      <c r="BW413" s="14">
        <v>0.124977977987641</v>
      </c>
      <c r="BX413" s="14"/>
      <c r="BY413" s="14">
        <v>0.32965031066700001</v>
      </c>
      <c r="BZ413" s="14"/>
      <c r="CA413" s="14">
        <v>9.3801558714348601E-2</v>
      </c>
      <c r="CB413" s="14">
        <v>0.113861207026445</v>
      </c>
      <c r="CC413" s="14">
        <v>0.17329181481468001</v>
      </c>
      <c r="CD413" s="14">
        <v>0.32828534495577699</v>
      </c>
      <c r="CE413" s="14">
        <v>0.457203190871739</v>
      </c>
    </row>
    <row r="414" spans="2:83" x14ac:dyDescent="0.3">
      <c r="B414" t="s">
        <v>216</v>
      </c>
      <c r="C414" s="14">
        <v>0.59378129180041905</v>
      </c>
      <c r="D414" s="14">
        <v>0.59297316187662497</v>
      </c>
      <c r="E414" s="14">
        <v>0.59573466347509096</v>
      </c>
      <c r="F414" s="14"/>
      <c r="G414" s="14">
        <v>0.46160405141485</v>
      </c>
      <c r="H414" s="14">
        <v>0.46648936138090902</v>
      </c>
      <c r="I414" s="14">
        <v>0.54857612773196796</v>
      </c>
      <c r="J414" s="14">
        <v>0.64287367000321705</v>
      </c>
      <c r="K414" s="14">
        <v>0.68594597944123303</v>
      </c>
      <c r="L414" s="14">
        <v>0.719631387412903</v>
      </c>
      <c r="M414" s="14"/>
      <c r="N414" s="14">
        <v>0.60834034052084995</v>
      </c>
      <c r="O414" s="14">
        <v>0.61504631338001203</v>
      </c>
      <c r="P414" s="14">
        <v>0.569666362242914</v>
      </c>
      <c r="Q414" s="14">
        <v>0.57625737183557502</v>
      </c>
      <c r="R414" s="14"/>
      <c r="S414" s="14">
        <v>0.58223851191126896</v>
      </c>
      <c r="T414" s="14">
        <v>0.57519223653391005</v>
      </c>
      <c r="U414" s="14">
        <v>0.58721072268284102</v>
      </c>
      <c r="V414" s="14">
        <v>0.58879468248971201</v>
      </c>
      <c r="W414" s="14">
        <v>0.55186821518113804</v>
      </c>
      <c r="X414" s="14">
        <v>0.535161498048916</v>
      </c>
      <c r="Y414" s="14">
        <v>0.62247175820267897</v>
      </c>
      <c r="Z414" s="14">
        <v>0.55447586774578905</v>
      </c>
      <c r="AA414" s="14">
        <v>0.66307279741735003</v>
      </c>
      <c r="AB414" s="14">
        <v>0.60481229527876201</v>
      </c>
      <c r="AC414" s="14">
        <v>0.62811552829367201</v>
      </c>
      <c r="AD414" s="14">
        <v>0.66602258599862496</v>
      </c>
      <c r="AE414" s="14"/>
      <c r="AF414" s="14">
        <v>0.57631888561950195</v>
      </c>
      <c r="AG414" s="14">
        <v>0.610354578849306</v>
      </c>
      <c r="AH414" s="14">
        <v>0.72863996556267396</v>
      </c>
      <c r="AI414" s="14">
        <v>0.38271076399555298</v>
      </c>
      <c r="AJ414" s="14">
        <v>0.49145562966534401</v>
      </c>
      <c r="AK414" s="14"/>
      <c r="AL414" s="14">
        <v>0.56870784710598099</v>
      </c>
      <c r="AM414" s="14">
        <v>0.63508297477956999</v>
      </c>
      <c r="AN414" s="14">
        <v>0.74333023966051703</v>
      </c>
      <c r="AO414" s="14">
        <v>0.42133654039877499</v>
      </c>
      <c r="AP414" s="14">
        <v>0.69013621174259598</v>
      </c>
      <c r="AQ414" s="14"/>
      <c r="AR414" s="14">
        <v>0.61069393379520698</v>
      </c>
      <c r="AS414" s="14">
        <v>0.59017423331964403</v>
      </c>
      <c r="AT414" s="14">
        <v>0.76856390004855402</v>
      </c>
      <c r="AU414" s="14">
        <v>0.43756752070660798</v>
      </c>
      <c r="AV414" s="14">
        <v>0.71699515952221904</v>
      </c>
      <c r="AW414" s="14">
        <v>0.60034809891614704</v>
      </c>
      <c r="AX414" s="14"/>
      <c r="AY414" s="14">
        <v>0.58049075569820396</v>
      </c>
      <c r="AZ414" s="14">
        <v>0.591783221157132</v>
      </c>
      <c r="BA414" s="14">
        <v>0.600043928252318</v>
      </c>
      <c r="BB414" s="14">
        <v>0.58964546811091101</v>
      </c>
      <c r="BC414" s="14">
        <v>0.46783947934938502</v>
      </c>
      <c r="BD414" s="14"/>
      <c r="BE414" s="14">
        <v>0.40451636809191099</v>
      </c>
      <c r="BF414" s="14">
        <v>0.46232446056640297</v>
      </c>
      <c r="BG414" s="14">
        <v>0.64861454897673498</v>
      </c>
      <c r="BH414" s="14">
        <v>0.60749919310390099</v>
      </c>
      <c r="BI414" s="14">
        <v>0.59735510646458101</v>
      </c>
      <c r="BJ414" s="14">
        <v>0.59610547717235995</v>
      </c>
      <c r="BK414" s="14">
        <v>0.52156453037767103</v>
      </c>
      <c r="BL414" s="14">
        <v>0.64618604494415099</v>
      </c>
      <c r="BM414" s="14">
        <v>0.633176028321492</v>
      </c>
      <c r="BN414" s="14">
        <v>0.579962086140691</v>
      </c>
      <c r="BO414" s="14">
        <v>0.662607800636411</v>
      </c>
      <c r="BP414" s="14">
        <v>0.60531032982757005</v>
      </c>
      <c r="BQ414" s="14">
        <v>0.61469173838187396</v>
      </c>
      <c r="BR414" s="14">
        <v>0.538428867963059</v>
      </c>
      <c r="BS414" s="14">
        <v>0.53794059616908596</v>
      </c>
      <c r="BT414" s="14">
        <v>0.577266734774179</v>
      </c>
      <c r="BU414" s="14"/>
      <c r="BV414" s="14">
        <v>0.61210323080101803</v>
      </c>
      <c r="BW414" s="14">
        <v>0.66921341000011103</v>
      </c>
      <c r="BX414" s="14"/>
      <c r="BY414" s="14">
        <v>0.42520757312639501</v>
      </c>
      <c r="BZ414" s="14"/>
      <c r="CA414" s="14">
        <v>0.60724519778046504</v>
      </c>
      <c r="CB414" s="14">
        <v>0.66854546205118304</v>
      </c>
      <c r="CC414" s="14">
        <v>0.59188171877888596</v>
      </c>
      <c r="CD414" s="14">
        <v>0.46284350003094299</v>
      </c>
      <c r="CE414" s="14">
        <v>0.34110801057017098</v>
      </c>
    </row>
    <row r="415" spans="2:83" x14ac:dyDescent="0.3">
      <c r="B415" t="s">
        <v>139</v>
      </c>
      <c r="C415" s="14">
        <v>-0.44180874193557201</v>
      </c>
      <c r="D415" s="14">
        <v>-0.41259549185611499</v>
      </c>
      <c r="E415" s="14">
        <v>-0.47120008722496798</v>
      </c>
      <c r="F415" s="14"/>
      <c r="G415" s="14">
        <v>-0.22359795032346899</v>
      </c>
      <c r="H415" s="14">
        <v>-0.20286585657791401</v>
      </c>
      <c r="I415" s="14">
        <v>-0.357680418871409</v>
      </c>
      <c r="J415" s="14">
        <v>-0.53941832851956595</v>
      </c>
      <c r="K415" s="14">
        <v>-0.61188253435256601</v>
      </c>
      <c r="L415" s="14">
        <v>-0.65521393551023999</v>
      </c>
      <c r="M415" s="14"/>
      <c r="N415" s="14">
        <v>-0.42235977594379798</v>
      </c>
      <c r="O415" s="14">
        <v>-0.46711431886931198</v>
      </c>
      <c r="P415" s="14">
        <v>-0.41260126788660201</v>
      </c>
      <c r="Q415" s="14">
        <v>-0.461949013908517</v>
      </c>
      <c r="R415" s="14"/>
      <c r="S415" s="14">
        <v>-0.39394036168535901</v>
      </c>
      <c r="T415" s="14">
        <v>-0.46660890028067697</v>
      </c>
      <c r="U415" s="14">
        <v>-0.43359147329357201</v>
      </c>
      <c r="V415" s="14">
        <v>-0.45693976256192798</v>
      </c>
      <c r="W415" s="14">
        <v>-0.39409634492200002</v>
      </c>
      <c r="X415" s="14">
        <v>-0.336334369455775</v>
      </c>
      <c r="Y415" s="14">
        <v>-0.486338468044825</v>
      </c>
      <c r="Z415" s="14">
        <v>-0.35261370694673899</v>
      </c>
      <c r="AA415" s="14">
        <v>-0.53030632225611696</v>
      </c>
      <c r="AB415" s="14">
        <v>-0.44873832880062497</v>
      </c>
      <c r="AC415" s="14">
        <v>-0.474101426863206</v>
      </c>
      <c r="AD415" s="14">
        <v>-0.563152796743557</v>
      </c>
      <c r="AE415" s="14"/>
      <c r="AF415" s="14">
        <v>-0.41513543584540302</v>
      </c>
      <c r="AG415" s="14">
        <v>-0.42947629628974499</v>
      </c>
      <c r="AH415" s="14">
        <v>-0.56222452529628297</v>
      </c>
      <c r="AI415" s="14">
        <v>-0.19174895058277899</v>
      </c>
      <c r="AJ415" s="14">
        <v>-0.38476607583653</v>
      </c>
      <c r="AK415" s="14"/>
      <c r="AL415" s="14">
        <v>-0.40316720177495502</v>
      </c>
      <c r="AM415" s="14">
        <v>-0.455608510314436</v>
      </c>
      <c r="AN415" s="14">
        <v>-0.638552872447812</v>
      </c>
      <c r="AO415" s="14">
        <v>-0.176256474511338</v>
      </c>
      <c r="AP415" s="14">
        <v>-0.61744146697892299</v>
      </c>
      <c r="AQ415" s="14"/>
      <c r="AR415" s="14">
        <v>-0.40301443181915497</v>
      </c>
      <c r="AS415" s="14">
        <v>-0.43150878310971102</v>
      </c>
      <c r="AT415" s="14">
        <v>-0.65988725890298905</v>
      </c>
      <c r="AU415" s="14">
        <v>-0.20537335168383999</v>
      </c>
      <c r="AV415" s="14">
        <v>-0.63035918279504199</v>
      </c>
      <c r="AW415" s="14">
        <v>-0.54618435028353196</v>
      </c>
      <c r="AX415" s="14"/>
      <c r="AY415" s="14">
        <v>-0.455980424821953</v>
      </c>
      <c r="AZ415" s="14">
        <v>-0.463672615743143</v>
      </c>
      <c r="BA415" s="14">
        <v>-0.43618159073497598</v>
      </c>
      <c r="BB415" s="14">
        <v>-0.35732693658585701</v>
      </c>
      <c r="BC415" s="14">
        <v>-0.173619311387716</v>
      </c>
      <c r="BD415" s="14"/>
      <c r="BE415" s="14">
        <v>-0.40451636809191099</v>
      </c>
      <c r="BF415" s="14">
        <v>-0.30331708196655799</v>
      </c>
      <c r="BG415" s="14">
        <v>-0.53551011025130202</v>
      </c>
      <c r="BH415" s="14">
        <v>-0.46908894547970198</v>
      </c>
      <c r="BI415" s="14">
        <v>-0.419552350742397</v>
      </c>
      <c r="BJ415" s="14">
        <v>-0.462225121983453</v>
      </c>
      <c r="BK415" s="14">
        <v>-0.38586787409930301</v>
      </c>
      <c r="BL415" s="14">
        <v>-0.54802193593718895</v>
      </c>
      <c r="BM415" s="14">
        <v>-0.43367663081470398</v>
      </c>
      <c r="BN415" s="14">
        <v>-0.40519515191445998</v>
      </c>
      <c r="BO415" s="14">
        <v>-0.54667763525259605</v>
      </c>
      <c r="BP415" s="14">
        <v>-0.44249109271439802</v>
      </c>
      <c r="BQ415" s="14">
        <v>-0.40050177281513899</v>
      </c>
      <c r="BR415" s="14">
        <v>-0.35068019781947302</v>
      </c>
      <c r="BS415" s="14">
        <v>-0.34859350671088901</v>
      </c>
      <c r="BT415" s="14">
        <v>-0.335508484339614</v>
      </c>
      <c r="BU415" s="14"/>
      <c r="BV415" s="14">
        <v>-0.39593672596513102</v>
      </c>
      <c r="BW415" s="14">
        <v>-0.54423543201247104</v>
      </c>
      <c r="BX415" s="14"/>
      <c r="BY415" s="14">
        <v>-9.5557262459394707E-2</v>
      </c>
      <c r="BZ415" s="14"/>
      <c r="CA415" s="14">
        <v>-0.51344363906611601</v>
      </c>
      <c r="CB415" s="14">
        <v>-0.55468425502473795</v>
      </c>
      <c r="CC415" s="14">
        <v>-0.41858990396420498</v>
      </c>
      <c r="CD415" s="14">
        <v>-0.134558155075166</v>
      </c>
      <c r="CE415" s="14">
        <v>0.116095180301568</v>
      </c>
    </row>
    <row r="416" spans="2:83" x14ac:dyDescent="0.3">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row>
    <row r="417" spans="2:83" x14ac:dyDescent="0.3">
      <c r="B417" s="6" t="s">
        <v>242</v>
      </c>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row>
    <row r="418" spans="2:83" x14ac:dyDescent="0.3">
      <c r="B418" s="24" t="s">
        <v>114</v>
      </c>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row>
    <row r="419" spans="2:83" x14ac:dyDescent="0.3">
      <c r="B419" t="s">
        <v>240</v>
      </c>
      <c r="C419" s="14">
        <v>0.46479619991469601</v>
      </c>
      <c r="D419" s="14">
        <v>0.54418772006337901</v>
      </c>
      <c r="E419" s="14">
        <v>0.38818633181220702</v>
      </c>
      <c r="F419" s="14"/>
      <c r="G419" s="14">
        <v>0.39630560405123699</v>
      </c>
      <c r="H419" s="14">
        <v>0.45775373587102802</v>
      </c>
      <c r="I419" s="14">
        <v>0.423557449568286</v>
      </c>
      <c r="J419" s="14">
        <v>0.45642423637727197</v>
      </c>
      <c r="K419" s="14">
        <v>0.50768184816569795</v>
      </c>
      <c r="L419" s="14">
        <v>0.52718437084367598</v>
      </c>
      <c r="M419" s="14"/>
      <c r="N419" s="14">
        <v>0.52525290123581503</v>
      </c>
      <c r="O419" s="14">
        <v>0.46179949946784199</v>
      </c>
      <c r="P419" s="14">
        <v>0.430149467912047</v>
      </c>
      <c r="Q419" s="14">
        <v>0.433606646270767</v>
      </c>
      <c r="R419" s="14"/>
      <c r="S419" s="14">
        <v>0.43577505945987699</v>
      </c>
      <c r="T419" s="14">
        <v>0.42357615717421199</v>
      </c>
      <c r="U419" s="14">
        <v>0.42968553066582299</v>
      </c>
      <c r="V419" s="14">
        <v>0.48415649080277601</v>
      </c>
      <c r="W419" s="14">
        <v>0.496999478556161</v>
      </c>
      <c r="X419" s="14">
        <v>0.42400157696739799</v>
      </c>
      <c r="Y419" s="14">
        <v>0.49426209673339899</v>
      </c>
      <c r="Z419" s="14">
        <v>0.560186427281399</v>
      </c>
      <c r="AA419" s="14">
        <v>0.42234031136064898</v>
      </c>
      <c r="AB419" s="14">
        <v>0.54597507101019904</v>
      </c>
      <c r="AC419" s="14">
        <v>0.50500230936138701</v>
      </c>
      <c r="AD419" s="14">
        <v>0.50060413879435595</v>
      </c>
      <c r="AE419" s="14"/>
      <c r="AF419" s="14">
        <v>0.54071150646198596</v>
      </c>
      <c r="AG419" s="14">
        <v>0.445562432612439</v>
      </c>
      <c r="AH419" s="14">
        <v>0.48312555153812398</v>
      </c>
      <c r="AI419" s="14">
        <v>0.58041052717316399</v>
      </c>
      <c r="AJ419" s="14">
        <v>0.33986304025155101</v>
      </c>
      <c r="AK419" s="14"/>
      <c r="AL419" s="14">
        <v>0.52872280691304496</v>
      </c>
      <c r="AM419" s="14">
        <v>0.46259492875680602</v>
      </c>
      <c r="AN419" s="14">
        <v>0.50355596730484797</v>
      </c>
      <c r="AO419" s="14">
        <v>0.56278544042384304</v>
      </c>
      <c r="AP419" s="14">
        <v>0.381573884000251</v>
      </c>
      <c r="AQ419" s="14"/>
      <c r="AR419" s="14">
        <v>0.46454023906108399</v>
      </c>
      <c r="AS419" s="14">
        <v>0.52679725330121097</v>
      </c>
      <c r="AT419" s="14">
        <v>0.478222700136199</v>
      </c>
      <c r="AU419" s="14">
        <v>0.55948657413977798</v>
      </c>
      <c r="AV419" s="14">
        <v>0.34928523336182099</v>
      </c>
      <c r="AW419" s="14">
        <v>0.375960746693843</v>
      </c>
      <c r="AX419" s="14"/>
      <c r="AY419" s="14">
        <v>0.465668955458862</v>
      </c>
      <c r="AZ419" s="14">
        <v>0.451999729459439</v>
      </c>
      <c r="BA419" s="14">
        <v>0.44126043301791801</v>
      </c>
      <c r="BB419" s="14">
        <v>0.48932517968537298</v>
      </c>
      <c r="BC419" s="14">
        <v>0.50323625568601205</v>
      </c>
      <c r="BD419" s="14"/>
      <c r="BE419" s="14">
        <v>0.16310912569803901</v>
      </c>
      <c r="BF419" s="14">
        <v>0.390095391897885</v>
      </c>
      <c r="BG419" s="14">
        <v>0.41825763243279401</v>
      </c>
      <c r="BH419" s="14">
        <v>0.47411645044225198</v>
      </c>
      <c r="BI419" s="14">
        <v>0.448411412974416</v>
      </c>
      <c r="BJ419" s="14">
        <v>0.46584999013336398</v>
      </c>
      <c r="BK419" s="14">
        <v>0.40817516661599701</v>
      </c>
      <c r="BL419" s="14">
        <v>0.46287593899304202</v>
      </c>
      <c r="BM419" s="14">
        <v>0.49208655509165899</v>
      </c>
      <c r="BN419" s="14">
        <v>0.515418848124788</v>
      </c>
      <c r="BO419" s="14">
        <v>0.54543817304127196</v>
      </c>
      <c r="BP419" s="14">
        <v>0.37966558249059801</v>
      </c>
      <c r="BQ419" s="14">
        <v>0.62724508177986604</v>
      </c>
      <c r="BR419" s="14">
        <v>0.40755927012570398</v>
      </c>
      <c r="BS419" s="14">
        <v>0.57976911908112405</v>
      </c>
      <c r="BT419" s="14">
        <v>0.48569570616958002</v>
      </c>
      <c r="BU419" s="14"/>
      <c r="BV419" s="14">
        <v>0.470768864729675</v>
      </c>
      <c r="BW419" s="14">
        <v>0.45045467199505601</v>
      </c>
      <c r="BX419" s="14"/>
      <c r="BY419" s="14">
        <v>0.49636488169265103</v>
      </c>
      <c r="BZ419" s="14"/>
      <c r="CA419" s="14">
        <v>0.43862272235764899</v>
      </c>
      <c r="CB419" s="14">
        <v>0.46964687845755698</v>
      </c>
      <c r="CC419" s="14">
        <v>0.48545293067538298</v>
      </c>
      <c r="CD419" s="14">
        <v>0.51020667065633396</v>
      </c>
      <c r="CE419" s="14">
        <v>0.42028088152142901</v>
      </c>
    </row>
    <row r="420" spans="2:83" x14ac:dyDescent="0.3">
      <c r="B420" t="s">
        <v>241</v>
      </c>
      <c r="C420" s="14">
        <v>0.35412178437685599</v>
      </c>
      <c r="D420" s="14">
        <v>0.339112323202576</v>
      </c>
      <c r="E420" s="14">
        <v>0.36947201440454602</v>
      </c>
      <c r="F420" s="14"/>
      <c r="G420" s="14">
        <v>0.38669884073213801</v>
      </c>
      <c r="H420" s="14">
        <v>0.41959995027897901</v>
      </c>
      <c r="I420" s="14">
        <v>0.39945305122921498</v>
      </c>
      <c r="J420" s="14">
        <v>0.33226099050480501</v>
      </c>
      <c r="K420" s="14">
        <v>0.30243222222293398</v>
      </c>
      <c r="L420" s="14">
        <v>0.29504867681668401</v>
      </c>
      <c r="M420" s="14"/>
      <c r="N420" s="14">
        <v>0.36127449033297798</v>
      </c>
      <c r="O420" s="14">
        <v>0.38244398142111402</v>
      </c>
      <c r="P420" s="14">
        <v>0.34681004032530099</v>
      </c>
      <c r="Q420" s="14">
        <v>0.32106008966718103</v>
      </c>
      <c r="R420" s="14"/>
      <c r="S420" s="14">
        <v>0.396096345792399</v>
      </c>
      <c r="T420" s="14">
        <v>0.39456742215802698</v>
      </c>
      <c r="U420" s="14">
        <v>0.40005445540982998</v>
      </c>
      <c r="V420" s="14">
        <v>0.36737575501704001</v>
      </c>
      <c r="W420" s="14">
        <v>0.28112183082189302</v>
      </c>
      <c r="X420" s="14">
        <v>0.39643435988680997</v>
      </c>
      <c r="Y420" s="14">
        <v>0.28409031578773802</v>
      </c>
      <c r="Z420" s="14">
        <v>0.35097203104882602</v>
      </c>
      <c r="AA420" s="14">
        <v>0.34849846132840101</v>
      </c>
      <c r="AB420" s="14">
        <v>0.32427272900862503</v>
      </c>
      <c r="AC420" s="14">
        <v>0.283824451733447</v>
      </c>
      <c r="AD420" s="14">
        <v>0.28168287620860699</v>
      </c>
      <c r="AE420" s="14"/>
      <c r="AF420" s="14">
        <v>0.32341068543580398</v>
      </c>
      <c r="AG420" s="14">
        <v>0.41015078167256502</v>
      </c>
      <c r="AH420" s="14">
        <v>0.41405752552701502</v>
      </c>
      <c r="AI420" s="14">
        <v>0.28226122238192802</v>
      </c>
      <c r="AJ420" s="14">
        <v>0.293733577198661</v>
      </c>
      <c r="AK420" s="14"/>
      <c r="AL420" s="14">
        <v>0.31257615196567901</v>
      </c>
      <c r="AM420" s="14">
        <v>0.41068096690205702</v>
      </c>
      <c r="AN420" s="14">
        <v>0.41697541474546401</v>
      </c>
      <c r="AO420" s="14">
        <v>0.27136524059232497</v>
      </c>
      <c r="AP420" s="14">
        <v>0.38756120853991999</v>
      </c>
      <c r="AQ420" s="14"/>
      <c r="AR420" s="14">
        <v>0.42425986993253401</v>
      </c>
      <c r="AS420" s="14">
        <v>0.33671050589318302</v>
      </c>
      <c r="AT420" s="14">
        <v>0.439383597573132</v>
      </c>
      <c r="AU420" s="14">
        <v>0.270348636349445</v>
      </c>
      <c r="AV420" s="14">
        <v>0.42196758009082902</v>
      </c>
      <c r="AW420" s="14">
        <v>0.27185784667298402</v>
      </c>
      <c r="AX420" s="14"/>
      <c r="AY420" s="14">
        <v>0.32617092629962202</v>
      </c>
      <c r="AZ420" s="14">
        <v>0.31502991319901902</v>
      </c>
      <c r="BA420" s="14">
        <v>0.40434167625499801</v>
      </c>
      <c r="BB420" s="14">
        <v>0.40565211466892398</v>
      </c>
      <c r="BC420" s="14">
        <v>0.40132241249995598</v>
      </c>
      <c r="BD420" s="14"/>
      <c r="BE420" s="14">
        <v>0.61387791468011699</v>
      </c>
      <c r="BF420" s="14">
        <v>0.332789847894775</v>
      </c>
      <c r="BG420" s="14">
        <v>0.32583917065439899</v>
      </c>
      <c r="BH420" s="14">
        <v>0.30256681619534698</v>
      </c>
      <c r="BI420" s="14">
        <v>0.33777449598692699</v>
      </c>
      <c r="BJ420" s="14">
        <v>0.36179811232714898</v>
      </c>
      <c r="BK420" s="14">
        <v>0.38246566968665802</v>
      </c>
      <c r="BL420" s="14">
        <v>0.35900052561508</v>
      </c>
      <c r="BM420" s="14">
        <v>0.34259975528789799</v>
      </c>
      <c r="BN420" s="14">
        <v>0.366581572389787</v>
      </c>
      <c r="BO420" s="14">
        <v>0.312505210961532</v>
      </c>
      <c r="BP420" s="14">
        <v>0.50671507792246795</v>
      </c>
      <c r="BQ420" s="14">
        <v>0.27840966522182498</v>
      </c>
      <c r="BR420" s="14">
        <v>0.49900290992073099</v>
      </c>
      <c r="BS420" s="14">
        <v>0.29738093311692398</v>
      </c>
      <c r="BT420" s="14">
        <v>0.42284380986251802</v>
      </c>
      <c r="BU420" s="14"/>
      <c r="BV420" s="14">
        <v>0.41296660325599199</v>
      </c>
      <c r="BW420" s="14">
        <v>0.40728624833650201</v>
      </c>
      <c r="BX420" s="14"/>
      <c r="BY420" s="14">
        <v>0.41158690098082201</v>
      </c>
      <c r="BZ420" s="14"/>
      <c r="CA420" s="14">
        <v>0.32053742835042298</v>
      </c>
      <c r="CB420" s="14">
        <v>0.38506101739814902</v>
      </c>
      <c r="CC420" s="14">
        <v>0.364603668610817</v>
      </c>
      <c r="CD420" s="14">
        <v>0.37787148564496298</v>
      </c>
      <c r="CE420" s="14">
        <v>0.56442287655644996</v>
      </c>
    </row>
    <row r="421" spans="2:83" x14ac:dyDescent="0.3">
      <c r="B421" t="s">
        <v>110</v>
      </c>
      <c r="C421" s="14">
        <v>0.18108201570844801</v>
      </c>
      <c r="D421" s="14">
        <v>0.116699956734045</v>
      </c>
      <c r="E421" s="14">
        <v>0.24234165378324701</v>
      </c>
      <c r="F421" s="14"/>
      <c r="G421" s="14">
        <v>0.216995555216625</v>
      </c>
      <c r="H421" s="14">
        <v>0.122646313849992</v>
      </c>
      <c r="I421" s="14">
        <v>0.17698949920249901</v>
      </c>
      <c r="J421" s="14">
        <v>0.21131477311792199</v>
      </c>
      <c r="K421" s="14">
        <v>0.18988592961136799</v>
      </c>
      <c r="L421" s="14">
        <v>0.17776695233963999</v>
      </c>
      <c r="M421" s="14"/>
      <c r="N421" s="14">
        <v>0.113472608431206</v>
      </c>
      <c r="O421" s="14">
        <v>0.15575651911104399</v>
      </c>
      <c r="P421" s="14">
        <v>0.223040491762653</v>
      </c>
      <c r="Q421" s="14">
        <v>0.245333264062052</v>
      </c>
      <c r="R421" s="14"/>
      <c r="S421" s="14">
        <v>0.16812859474772399</v>
      </c>
      <c r="T421" s="14">
        <v>0.181856420667762</v>
      </c>
      <c r="U421" s="14">
        <v>0.170260013924347</v>
      </c>
      <c r="V421" s="14">
        <v>0.14846775418018299</v>
      </c>
      <c r="W421" s="14">
        <v>0.22187869062194601</v>
      </c>
      <c r="X421" s="14">
        <v>0.17956406314579201</v>
      </c>
      <c r="Y421" s="14">
        <v>0.22164758747886301</v>
      </c>
      <c r="Z421" s="14">
        <v>8.8841541669775204E-2</v>
      </c>
      <c r="AA421" s="14">
        <v>0.22916122731095001</v>
      </c>
      <c r="AB421" s="14">
        <v>0.12975219998117499</v>
      </c>
      <c r="AC421" s="14">
        <v>0.21117323890516601</v>
      </c>
      <c r="AD421" s="14">
        <v>0.21771298499703601</v>
      </c>
      <c r="AE421" s="14"/>
      <c r="AF421" s="14">
        <v>0.13587780810221001</v>
      </c>
      <c r="AG421" s="14">
        <v>0.14428678571499701</v>
      </c>
      <c r="AH421" s="14">
        <v>0.102816922934861</v>
      </c>
      <c r="AI421" s="14">
        <v>0.13732825044490801</v>
      </c>
      <c r="AJ421" s="14">
        <v>0.36640338254978799</v>
      </c>
      <c r="AK421" s="14"/>
      <c r="AL421" s="14">
        <v>0.158701041121277</v>
      </c>
      <c r="AM421" s="14">
        <v>0.12672410434113801</v>
      </c>
      <c r="AN421" s="14">
        <v>7.9468617949687695E-2</v>
      </c>
      <c r="AO421" s="14">
        <v>0.16584931898383201</v>
      </c>
      <c r="AP421" s="14">
        <v>0.23086490745982899</v>
      </c>
      <c r="AQ421" s="14"/>
      <c r="AR421" s="14">
        <v>0.111199891006381</v>
      </c>
      <c r="AS421" s="14">
        <v>0.13649224080560499</v>
      </c>
      <c r="AT421" s="14">
        <v>8.2393702290669099E-2</v>
      </c>
      <c r="AU421" s="14">
        <v>0.17016478951077699</v>
      </c>
      <c r="AV421" s="14">
        <v>0.22874718654734999</v>
      </c>
      <c r="AW421" s="14">
        <v>0.35218140663317299</v>
      </c>
      <c r="AX421" s="14"/>
      <c r="AY421" s="14">
        <v>0.20816011824151601</v>
      </c>
      <c r="AZ421" s="14">
        <v>0.23297035734154201</v>
      </c>
      <c r="BA421" s="14">
        <v>0.15439789072708399</v>
      </c>
      <c r="BB421" s="14">
        <v>0.105022705645702</v>
      </c>
      <c r="BC421" s="14">
        <v>9.5441331814031305E-2</v>
      </c>
      <c r="BD421" s="14"/>
      <c r="BE421" s="14">
        <v>0.223012959621844</v>
      </c>
      <c r="BF421" s="14">
        <v>0.27711476020733999</v>
      </c>
      <c r="BG421" s="14">
        <v>0.255903196912807</v>
      </c>
      <c r="BH421" s="14">
        <v>0.22331673336240099</v>
      </c>
      <c r="BI421" s="14">
        <v>0.21381409103865701</v>
      </c>
      <c r="BJ421" s="14">
        <v>0.17235189753948699</v>
      </c>
      <c r="BK421" s="14">
        <v>0.209359163697345</v>
      </c>
      <c r="BL421" s="14">
        <v>0.178123535391877</v>
      </c>
      <c r="BM421" s="14">
        <v>0.16531368962044299</v>
      </c>
      <c r="BN421" s="14">
        <v>0.117999579485425</v>
      </c>
      <c r="BO421" s="14">
        <v>0.14205661599719599</v>
      </c>
      <c r="BP421" s="14">
        <v>0.113619339586934</v>
      </c>
      <c r="BQ421" s="14">
        <v>9.43452529983098E-2</v>
      </c>
      <c r="BR421" s="14">
        <v>9.3437819953564996E-2</v>
      </c>
      <c r="BS421" s="14">
        <v>0.12284994780195201</v>
      </c>
      <c r="BT421" s="14">
        <v>9.1460483967901504E-2</v>
      </c>
      <c r="BU421" s="14"/>
      <c r="BV421" s="14">
        <v>0.116264532014333</v>
      </c>
      <c r="BW421" s="14">
        <v>0.14225907966844101</v>
      </c>
      <c r="BX421" s="14"/>
      <c r="BY421" s="14">
        <v>9.2048217326526904E-2</v>
      </c>
      <c r="BZ421" s="14"/>
      <c r="CA421" s="14">
        <v>0.240839849291928</v>
      </c>
      <c r="CB421" s="14">
        <v>0.145292104144294</v>
      </c>
      <c r="CC421" s="14">
        <v>0.149943400713799</v>
      </c>
      <c r="CD421" s="14">
        <v>0.11192184369870301</v>
      </c>
      <c r="CE421" s="14">
        <v>1.5296241922120399E-2</v>
      </c>
    </row>
    <row r="422" spans="2:83" x14ac:dyDescent="0.3">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row>
    <row r="423" spans="2:83" x14ac:dyDescent="0.3">
      <c r="B423" s="6" t="s">
        <v>243</v>
      </c>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row>
    <row r="424" spans="2:83" x14ac:dyDescent="0.3">
      <c r="B424" s="24" t="s">
        <v>114</v>
      </c>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row>
    <row r="425" spans="2:83" x14ac:dyDescent="0.3">
      <c r="B425" t="s">
        <v>211</v>
      </c>
      <c r="C425" s="14">
        <v>3.2380161525504499E-2</v>
      </c>
      <c r="D425" s="14">
        <v>4.3679683452825198E-2</v>
      </c>
      <c r="E425" s="14">
        <v>2.1410321479921699E-2</v>
      </c>
      <c r="F425" s="14"/>
      <c r="G425" s="14">
        <v>7.1199656888704194E-2</v>
      </c>
      <c r="H425" s="14">
        <v>6.4487971789997406E-2</v>
      </c>
      <c r="I425" s="14">
        <v>3.4794516520066897E-2</v>
      </c>
      <c r="J425" s="14">
        <v>2.1661483433349098E-2</v>
      </c>
      <c r="K425" s="14">
        <v>6.5867446791771297E-3</v>
      </c>
      <c r="L425" s="14">
        <v>4.6555681415087801E-3</v>
      </c>
      <c r="M425" s="14"/>
      <c r="N425" s="14">
        <v>3.9067757612284301E-2</v>
      </c>
      <c r="O425" s="14">
        <v>2.9208425564956401E-2</v>
      </c>
      <c r="P425" s="14">
        <v>3.1317645100796501E-2</v>
      </c>
      <c r="Q425" s="14">
        <v>2.82805818303975E-2</v>
      </c>
      <c r="R425" s="14"/>
      <c r="S425" s="14">
        <v>5.2889866573930501E-2</v>
      </c>
      <c r="T425" s="14">
        <v>2.7809003237363E-2</v>
      </c>
      <c r="U425" s="14">
        <v>1.9145898020959E-2</v>
      </c>
      <c r="V425" s="14">
        <v>4.47033775429806E-2</v>
      </c>
      <c r="W425" s="14">
        <v>2.5149065268020201E-2</v>
      </c>
      <c r="X425" s="14">
        <v>4.1719018960000201E-2</v>
      </c>
      <c r="Y425" s="14">
        <v>6.2409128778203402E-3</v>
      </c>
      <c r="Z425" s="14">
        <v>8.3826737412888097E-2</v>
      </c>
      <c r="AA425" s="14">
        <v>2.38582235991904E-2</v>
      </c>
      <c r="AB425" s="14">
        <v>2.1008515769773702E-2</v>
      </c>
      <c r="AC425" s="14">
        <v>2.2068068861604902E-2</v>
      </c>
      <c r="AD425" s="14">
        <v>2.6658486885154601E-2</v>
      </c>
      <c r="AE425" s="14"/>
      <c r="AF425" s="14">
        <v>2.6780722959634001E-2</v>
      </c>
      <c r="AG425" s="14">
        <v>4.6696009890356598E-2</v>
      </c>
      <c r="AH425" s="14">
        <v>2.13760103074172E-2</v>
      </c>
      <c r="AI425" s="14">
        <v>0</v>
      </c>
      <c r="AJ425" s="14">
        <v>3.2097656471597298E-2</v>
      </c>
      <c r="AK425" s="14"/>
      <c r="AL425" s="14">
        <v>3.6168064928697098E-2</v>
      </c>
      <c r="AM425" s="14">
        <v>3.9961093787567799E-2</v>
      </c>
      <c r="AN425" s="14">
        <v>3.2522044269615101E-2</v>
      </c>
      <c r="AO425" s="14">
        <v>3.0103281113229401E-2</v>
      </c>
      <c r="AP425" s="14">
        <v>2.1559969476014299E-2</v>
      </c>
      <c r="AQ425" s="14"/>
      <c r="AR425" s="14">
        <v>5.1819997900455002E-2</v>
      </c>
      <c r="AS425" s="14">
        <v>3.0846881881470101E-2</v>
      </c>
      <c r="AT425" s="14">
        <v>2.9187127356259401E-2</v>
      </c>
      <c r="AU425" s="14">
        <v>3.7969002418172297E-2</v>
      </c>
      <c r="AV425" s="14">
        <v>3.5771433977651902E-2</v>
      </c>
      <c r="AW425" s="14">
        <v>7.3896058299372097E-3</v>
      </c>
      <c r="AX425" s="14"/>
      <c r="AY425" s="14">
        <v>1.1697826348138299E-2</v>
      </c>
      <c r="AZ425" s="14">
        <v>3.4011109922419701E-2</v>
      </c>
      <c r="BA425" s="14">
        <v>3.8227145413691002E-2</v>
      </c>
      <c r="BB425" s="14">
        <v>5.7750618204987801E-2</v>
      </c>
      <c r="BC425" s="14">
        <v>0.117545656340082</v>
      </c>
      <c r="BD425" s="14"/>
      <c r="BE425" s="14">
        <v>0</v>
      </c>
      <c r="BF425" s="14">
        <v>1.9752333754793901E-2</v>
      </c>
      <c r="BG425" s="14">
        <v>2.0791730479695798E-2</v>
      </c>
      <c r="BH425" s="14">
        <v>5.7340799666335401E-2</v>
      </c>
      <c r="BI425" s="14">
        <v>6.3290973772603301E-2</v>
      </c>
      <c r="BJ425" s="14">
        <v>2.74104041806436E-2</v>
      </c>
      <c r="BK425" s="14">
        <v>1.11204486548914E-2</v>
      </c>
      <c r="BL425" s="14">
        <v>1.08948301899147E-2</v>
      </c>
      <c r="BM425" s="14">
        <v>4.2401513290633602E-2</v>
      </c>
      <c r="BN425" s="14">
        <v>1.76891878381229E-2</v>
      </c>
      <c r="BO425" s="14">
        <v>2.80485675954113E-2</v>
      </c>
      <c r="BP425" s="14">
        <v>0</v>
      </c>
      <c r="BQ425" s="14">
        <v>3.8369980181836502E-2</v>
      </c>
      <c r="BR425" s="14">
        <v>4.1240359452608302E-2</v>
      </c>
      <c r="BS425" s="14">
        <v>7.7591187339900503E-2</v>
      </c>
      <c r="BT425" s="14">
        <v>7.6836252246227296E-2</v>
      </c>
      <c r="BU425" s="14"/>
      <c r="BV425" s="14">
        <v>5.3679514267997698E-2</v>
      </c>
      <c r="BW425" s="14">
        <v>1.9585946789739499E-2</v>
      </c>
      <c r="BX425" s="14"/>
      <c r="BY425" s="14">
        <v>8.5330355408052894E-2</v>
      </c>
      <c r="BZ425" s="14"/>
      <c r="CA425" s="14">
        <v>9.8847338548517898E-3</v>
      </c>
      <c r="CB425" s="14">
        <v>1.0279106636686E-2</v>
      </c>
      <c r="CC425" s="14">
        <v>3.5872735767186303E-2</v>
      </c>
      <c r="CD425" s="14">
        <v>9.7791429042240099E-2</v>
      </c>
      <c r="CE425" s="14">
        <v>0.286207765635069</v>
      </c>
    </row>
    <row r="426" spans="2:83" x14ac:dyDescent="0.3">
      <c r="B426" t="s">
        <v>236</v>
      </c>
      <c r="C426" s="14">
        <v>0.112280731178862</v>
      </c>
      <c r="D426" s="14">
        <v>0.11836325575640801</v>
      </c>
      <c r="E426" s="14">
        <v>0.10656165590883</v>
      </c>
      <c r="F426" s="14"/>
      <c r="G426" s="14">
        <v>0.16366916636961801</v>
      </c>
      <c r="H426" s="14">
        <v>0.18533254227988299</v>
      </c>
      <c r="I426" s="14">
        <v>0.15529432027290899</v>
      </c>
      <c r="J426" s="14">
        <v>7.7671728620264502E-2</v>
      </c>
      <c r="K426" s="14">
        <v>7.8018755546214902E-2</v>
      </c>
      <c r="L426" s="14">
        <v>3.5096065129979703E-2</v>
      </c>
      <c r="M426" s="14"/>
      <c r="N426" s="14">
        <v>0.14801686087586599</v>
      </c>
      <c r="O426" s="14">
        <v>0.113863964821051</v>
      </c>
      <c r="P426" s="14">
        <v>0.106187813610555</v>
      </c>
      <c r="Q426" s="14">
        <v>7.9940228894886195E-2</v>
      </c>
      <c r="R426" s="14"/>
      <c r="S426" s="14">
        <v>0.122404654017345</v>
      </c>
      <c r="T426" s="14">
        <v>8.1367958866270906E-2</v>
      </c>
      <c r="U426" s="14">
        <v>7.9358941691641802E-2</v>
      </c>
      <c r="V426" s="14">
        <v>0.100490157326194</v>
      </c>
      <c r="W426" s="14">
        <v>0.14249497147911799</v>
      </c>
      <c r="X426" s="14">
        <v>0.12817854461190201</v>
      </c>
      <c r="Y426" s="14">
        <v>0.134722756977639</v>
      </c>
      <c r="Z426" s="14">
        <v>9.1355611531967099E-2</v>
      </c>
      <c r="AA426" s="14">
        <v>0.12809196261325201</v>
      </c>
      <c r="AB426" s="14">
        <v>0.114698572866756</v>
      </c>
      <c r="AC426" s="14">
        <v>0.13045308773077499</v>
      </c>
      <c r="AD426" s="14">
        <v>7.7124141137912106E-2</v>
      </c>
      <c r="AE426" s="14"/>
      <c r="AF426" s="14">
        <v>0.12806163253262101</v>
      </c>
      <c r="AG426" s="14">
        <v>0.126313148371061</v>
      </c>
      <c r="AH426" s="14">
        <v>9.5738062022778403E-2</v>
      </c>
      <c r="AI426" s="14">
        <v>0.25704207243395299</v>
      </c>
      <c r="AJ426" s="14">
        <v>5.4130549237715597E-2</v>
      </c>
      <c r="AK426" s="14"/>
      <c r="AL426" s="14">
        <v>0.119208188339192</v>
      </c>
      <c r="AM426" s="14">
        <v>0.12863548786352499</v>
      </c>
      <c r="AN426" s="14">
        <v>6.8883334656588802E-2</v>
      </c>
      <c r="AO426" s="14">
        <v>0.18690613447902299</v>
      </c>
      <c r="AP426" s="14">
        <v>6.2352830357321698E-2</v>
      </c>
      <c r="AQ426" s="14"/>
      <c r="AR426" s="14">
        <v>0.15853713397233901</v>
      </c>
      <c r="AS426" s="14">
        <v>0.119664314890517</v>
      </c>
      <c r="AT426" s="14">
        <v>9.1792296249094199E-2</v>
      </c>
      <c r="AU426" s="14">
        <v>0.15150042208003001</v>
      </c>
      <c r="AV426" s="14">
        <v>7.6103692267869699E-2</v>
      </c>
      <c r="AW426" s="14">
        <v>3.6706303353079499E-2</v>
      </c>
      <c r="AX426" s="14"/>
      <c r="AY426" s="14">
        <v>7.9936242549293601E-2</v>
      </c>
      <c r="AZ426" s="14">
        <v>0.103471378538601</v>
      </c>
      <c r="BA426" s="14">
        <v>0.13271680408638301</v>
      </c>
      <c r="BB426" s="14">
        <v>0.16850647092347401</v>
      </c>
      <c r="BC426" s="14">
        <v>0.15446900130573499</v>
      </c>
      <c r="BD426" s="14"/>
      <c r="BE426" s="14">
        <v>0.17500016213390099</v>
      </c>
      <c r="BF426" s="14">
        <v>0.161300796217729</v>
      </c>
      <c r="BG426" s="14">
        <v>5.12953572501351E-2</v>
      </c>
      <c r="BH426" s="14">
        <v>0.110251974377512</v>
      </c>
      <c r="BI426" s="14">
        <v>6.5776303777086306E-2</v>
      </c>
      <c r="BJ426" s="14">
        <v>9.0290670839578799E-2</v>
      </c>
      <c r="BK426" s="14">
        <v>0.124817127395581</v>
      </c>
      <c r="BL426" s="14">
        <v>0.106470567092913</v>
      </c>
      <c r="BM426" s="14">
        <v>9.96852362798855E-2</v>
      </c>
      <c r="BN426" s="14">
        <v>0.184890570052994</v>
      </c>
      <c r="BO426" s="14">
        <v>9.3130928157274098E-2</v>
      </c>
      <c r="BP426" s="14">
        <v>0.18350458899973299</v>
      </c>
      <c r="BQ426" s="14">
        <v>0.13822898226770899</v>
      </c>
      <c r="BR426" s="14">
        <v>0.15168200360435</v>
      </c>
      <c r="BS426" s="14">
        <v>9.87421885715416E-2</v>
      </c>
      <c r="BT426" s="14">
        <v>0.174382824786842</v>
      </c>
      <c r="BU426" s="14"/>
      <c r="BV426" s="14">
        <v>0.15439378991115399</v>
      </c>
      <c r="BW426" s="14">
        <v>9.0378227023357294E-2</v>
      </c>
      <c r="BX426" s="14"/>
      <c r="BY426" s="14">
        <v>0.20201668798529601</v>
      </c>
      <c r="BZ426" s="14"/>
      <c r="CA426" s="14">
        <v>6.8347748758839394E-2</v>
      </c>
      <c r="CB426" s="14">
        <v>9.9282285467452894E-2</v>
      </c>
      <c r="CC426" s="14">
        <v>0.11430584637721899</v>
      </c>
      <c r="CD426" s="14">
        <v>0.29725151072740202</v>
      </c>
      <c r="CE426" s="14">
        <v>0.215353128270873</v>
      </c>
    </row>
    <row r="427" spans="2:83" x14ac:dyDescent="0.3">
      <c r="B427" t="s">
        <v>237</v>
      </c>
      <c r="C427" s="14">
        <v>0.18355535282435501</v>
      </c>
      <c r="D427" s="14">
        <v>0.183467764133145</v>
      </c>
      <c r="E427" s="14">
        <v>0.18400079132994801</v>
      </c>
      <c r="F427" s="14"/>
      <c r="G427" s="14">
        <v>0.197836028197451</v>
      </c>
      <c r="H427" s="14">
        <v>0.16822439644450701</v>
      </c>
      <c r="I427" s="14">
        <v>0.20385152756583499</v>
      </c>
      <c r="J427" s="14">
        <v>0.17232428935597799</v>
      </c>
      <c r="K427" s="14">
        <v>0.196345536487669</v>
      </c>
      <c r="L427" s="14">
        <v>0.17067379372866501</v>
      </c>
      <c r="M427" s="14"/>
      <c r="N427" s="14">
        <v>0.14907089566405801</v>
      </c>
      <c r="O427" s="14">
        <v>0.17071178298151601</v>
      </c>
      <c r="P427" s="14">
        <v>0.21882341779775599</v>
      </c>
      <c r="Q427" s="14">
        <v>0.20096687223329501</v>
      </c>
      <c r="R427" s="14"/>
      <c r="S427" s="14">
        <v>0.18798144902691599</v>
      </c>
      <c r="T427" s="14">
        <v>0.21279338497470801</v>
      </c>
      <c r="U427" s="14">
        <v>0.20907990822067701</v>
      </c>
      <c r="V427" s="14">
        <v>0.22611382036050001</v>
      </c>
      <c r="W427" s="14">
        <v>0.21896097438107801</v>
      </c>
      <c r="X427" s="14">
        <v>0.194840040549912</v>
      </c>
      <c r="Y427" s="14">
        <v>0.167941312536667</v>
      </c>
      <c r="Z427" s="14">
        <v>0.10329272864198499</v>
      </c>
      <c r="AA427" s="14">
        <v>0.15812639611209001</v>
      </c>
      <c r="AB427" s="14">
        <v>0.17204576431576299</v>
      </c>
      <c r="AC427" s="14">
        <v>9.35720037881662E-2</v>
      </c>
      <c r="AD427" s="14">
        <v>0.150741713373054</v>
      </c>
      <c r="AE427" s="14"/>
      <c r="AF427" s="14">
        <v>0.19511861411756001</v>
      </c>
      <c r="AG427" s="14">
        <v>0.15283082431565301</v>
      </c>
      <c r="AH427" s="14">
        <v>0.16214207906054801</v>
      </c>
      <c r="AI427" s="14">
        <v>0.31819550108511402</v>
      </c>
      <c r="AJ427" s="14">
        <v>0.26393598574857802</v>
      </c>
      <c r="AK427" s="14"/>
      <c r="AL427" s="14">
        <v>0.19759466955486801</v>
      </c>
      <c r="AM427" s="14">
        <v>0.156996437399815</v>
      </c>
      <c r="AN427" s="14">
        <v>0.16894731663177401</v>
      </c>
      <c r="AO427" s="14">
        <v>0.21267456255671399</v>
      </c>
      <c r="AP427" s="14">
        <v>0.13132278652715801</v>
      </c>
      <c r="AQ427" s="14"/>
      <c r="AR427" s="14">
        <v>0.13336107316916199</v>
      </c>
      <c r="AS427" s="14">
        <v>0.204098733339414</v>
      </c>
      <c r="AT427" s="14">
        <v>0.13781332127717999</v>
      </c>
      <c r="AU427" s="14">
        <v>0.23693469537393699</v>
      </c>
      <c r="AV427" s="14">
        <v>0.116092041735605</v>
      </c>
      <c r="AW427" s="14">
        <v>0.22984083701673899</v>
      </c>
      <c r="AX427" s="14"/>
      <c r="AY427" s="14">
        <v>0.21910000611088801</v>
      </c>
      <c r="AZ427" s="14">
        <v>0.19728442316946601</v>
      </c>
      <c r="BA427" s="14">
        <v>0.165901457312914</v>
      </c>
      <c r="BB427" s="14">
        <v>0.11889656423921199</v>
      </c>
      <c r="BC427" s="14">
        <v>0.22536976197686401</v>
      </c>
      <c r="BD427" s="14"/>
      <c r="BE427" s="14">
        <v>0.27941973567219303</v>
      </c>
      <c r="BF427" s="14">
        <v>0.230679328141358</v>
      </c>
      <c r="BG427" s="14">
        <v>0.236591230062005</v>
      </c>
      <c r="BH427" s="14">
        <v>0.16840517122991899</v>
      </c>
      <c r="BI427" s="14">
        <v>0.16739205562528101</v>
      </c>
      <c r="BJ427" s="14">
        <v>0.22207629054788999</v>
      </c>
      <c r="BK427" s="14">
        <v>0.22530675288698601</v>
      </c>
      <c r="BL427" s="14">
        <v>0.168238733842174</v>
      </c>
      <c r="BM427" s="14">
        <v>0.16136400677231699</v>
      </c>
      <c r="BN427" s="14">
        <v>0.121933284436251</v>
      </c>
      <c r="BO427" s="14">
        <v>0.16996971320427801</v>
      </c>
      <c r="BP427" s="14">
        <v>0.12908434947074601</v>
      </c>
      <c r="BQ427" s="14">
        <v>0.18834947417310799</v>
      </c>
      <c r="BR427" s="14">
        <v>0.165042990572033</v>
      </c>
      <c r="BS427" s="14">
        <v>0.16013920641439799</v>
      </c>
      <c r="BT427" s="14">
        <v>0.123823804464086</v>
      </c>
      <c r="BU427" s="14"/>
      <c r="BV427" s="14">
        <v>0.13734357014763701</v>
      </c>
      <c r="BW427" s="14">
        <v>0.18618566219162999</v>
      </c>
      <c r="BX427" s="14"/>
      <c r="BY427" s="14">
        <v>0.23460291175275699</v>
      </c>
      <c r="BZ427" s="14"/>
      <c r="CA427" s="14">
        <v>0.21176692484708101</v>
      </c>
      <c r="CB427" s="14">
        <v>0.16586421583602301</v>
      </c>
      <c r="CC427" s="14">
        <v>0.18084559533035099</v>
      </c>
      <c r="CD427" s="14">
        <v>0.157958810157867</v>
      </c>
      <c r="CE427" s="14">
        <v>0.123387261608538</v>
      </c>
    </row>
    <row r="428" spans="2:83" x14ac:dyDescent="0.3">
      <c r="B428" t="s">
        <v>238</v>
      </c>
      <c r="C428" s="14">
        <v>0.29837613358750298</v>
      </c>
      <c r="D428" s="14">
        <v>0.27555828678857403</v>
      </c>
      <c r="E428" s="14">
        <v>0.32124149587058398</v>
      </c>
      <c r="F428" s="14"/>
      <c r="G428" s="14">
        <v>0.257472790169887</v>
      </c>
      <c r="H428" s="14">
        <v>0.26672642868037899</v>
      </c>
      <c r="I428" s="14">
        <v>0.281807101766611</v>
      </c>
      <c r="J428" s="14">
        <v>0.337343856225087</v>
      </c>
      <c r="K428" s="14">
        <v>0.30816139867043302</v>
      </c>
      <c r="L428" s="14">
        <v>0.32639541783666898</v>
      </c>
      <c r="M428" s="14"/>
      <c r="N428" s="14">
        <v>0.287108166583324</v>
      </c>
      <c r="O428" s="14">
        <v>0.31982987397842</v>
      </c>
      <c r="P428" s="14">
        <v>0.282031460465693</v>
      </c>
      <c r="Q428" s="14">
        <v>0.305107096416604</v>
      </c>
      <c r="R428" s="14"/>
      <c r="S428" s="14">
        <v>0.25290251493742799</v>
      </c>
      <c r="T428" s="14">
        <v>0.26326912195972502</v>
      </c>
      <c r="U428" s="14">
        <v>0.30528254258486798</v>
      </c>
      <c r="V428" s="14">
        <v>0.25026302271380702</v>
      </c>
      <c r="W428" s="14">
        <v>0.31205969868969602</v>
      </c>
      <c r="X428" s="14">
        <v>0.27053080964394599</v>
      </c>
      <c r="Y428" s="14">
        <v>0.33333076749642099</v>
      </c>
      <c r="Z428" s="14">
        <v>0.43729981354713998</v>
      </c>
      <c r="AA428" s="14">
        <v>0.31064454320313301</v>
      </c>
      <c r="AB428" s="14">
        <v>0.33171626159439699</v>
      </c>
      <c r="AC428" s="14">
        <v>0.302402633549337</v>
      </c>
      <c r="AD428" s="14">
        <v>0.40993308438676801</v>
      </c>
      <c r="AE428" s="14"/>
      <c r="AF428" s="14">
        <v>0.33410334589526902</v>
      </c>
      <c r="AG428" s="14">
        <v>0.280267346118865</v>
      </c>
      <c r="AH428" s="14">
        <v>0.304398718043209</v>
      </c>
      <c r="AI428" s="14">
        <v>8.9952023951159005E-2</v>
      </c>
      <c r="AJ428" s="14">
        <v>0.28915796134218702</v>
      </c>
      <c r="AK428" s="14"/>
      <c r="AL428" s="14">
        <v>0.340882987455561</v>
      </c>
      <c r="AM428" s="14">
        <v>0.26302147393289099</v>
      </c>
      <c r="AN428" s="14">
        <v>0.33012359206844999</v>
      </c>
      <c r="AO428" s="14">
        <v>0.29947271397846897</v>
      </c>
      <c r="AP428" s="14">
        <v>0.29580871654005197</v>
      </c>
      <c r="AQ428" s="14"/>
      <c r="AR428" s="14">
        <v>0.25124872673001097</v>
      </c>
      <c r="AS428" s="14">
        <v>0.31916159720604997</v>
      </c>
      <c r="AT428" s="14">
        <v>0.32005847930697101</v>
      </c>
      <c r="AU428" s="14">
        <v>0.29991458936527099</v>
      </c>
      <c r="AV428" s="14">
        <v>0.31178798278311098</v>
      </c>
      <c r="AW428" s="14">
        <v>0.33890906348337901</v>
      </c>
      <c r="AX428" s="14"/>
      <c r="AY428" s="14">
        <v>0.34107724512221499</v>
      </c>
      <c r="AZ428" s="14">
        <v>0.29733871179620303</v>
      </c>
      <c r="BA428" s="14">
        <v>0.28588516818570298</v>
      </c>
      <c r="BB428" s="14">
        <v>0.25742079922028099</v>
      </c>
      <c r="BC428" s="14">
        <v>0.18053107830530099</v>
      </c>
      <c r="BD428" s="14"/>
      <c r="BE428" s="14">
        <v>0.191882284796356</v>
      </c>
      <c r="BF428" s="14">
        <v>0.181342293767356</v>
      </c>
      <c r="BG428" s="14">
        <v>0.303955189996715</v>
      </c>
      <c r="BH428" s="14">
        <v>0.28760692875497801</v>
      </c>
      <c r="BI428" s="14">
        <v>0.35702361124662801</v>
      </c>
      <c r="BJ428" s="14">
        <v>0.28016952975788401</v>
      </c>
      <c r="BK428" s="14">
        <v>0.30577883367681102</v>
      </c>
      <c r="BL428" s="14">
        <v>0.34764695180326999</v>
      </c>
      <c r="BM428" s="14">
        <v>0.25292180986059798</v>
      </c>
      <c r="BN428" s="14">
        <v>0.29345037572219201</v>
      </c>
      <c r="BO428" s="14">
        <v>0.32248880771343202</v>
      </c>
      <c r="BP428" s="14">
        <v>0.25554532064380597</v>
      </c>
      <c r="BQ428" s="14">
        <v>0.36237803173088001</v>
      </c>
      <c r="BR428" s="14">
        <v>0.26746697706895101</v>
      </c>
      <c r="BS428" s="14">
        <v>0.193100011105896</v>
      </c>
      <c r="BT428" s="14">
        <v>0.29148880716250097</v>
      </c>
      <c r="BU428" s="14"/>
      <c r="BV428" s="14">
        <v>0.243379868863873</v>
      </c>
      <c r="BW428" s="14">
        <v>0.292193971679655</v>
      </c>
      <c r="BX428" s="14"/>
      <c r="BY428" s="14">
        <v>0.21755303788494601</v>
      </c>
      <c r="BZ428" s="14"/>
      <c r="CA428" s="14">
        <v>0.31491646224050601</v>
      </c>
      <c r="CB428" s="14">
        <v>0.31908492889628798</v>
      </c>
      <c r="CC428" s="14">
        <v>0.29764467127918898</v>
      </c>
      <c r="CD428" s="14">
        <v>0.24053694258452099</v>
      </c>
      <c r="CE428" s="14">
        <v>0.227088043662768</v>
      </c>
    </row>
    <row r="429" spans="2:83" x14ac:dyDescent="0.3">
      <c r="B429" t="s">
        <v>214</v>
      </c>
      <c r="C429" s="14">
        <v>0.30872723505171301</v>
      </c>
      <c r="D429" s="14">
        <v>0.34121189671964702</v>
      </c>
      <c r="E429" s="14">
        <v>0.27761318748445002</v>
      </c>
      <c r="F429" s="14"/>
      <c r="G429" s="14">
        <v>0.234743873038191</v>
      </c>
      <c r="H429" s="14">
        <v>0.24244502959886999</v>
      </c>
      <c r="I429" s="14">
        <v>0.25648516096357399</v>
      </c>
      <c r="J429" s="14">
        <v>0.33156936730583803</v>
      </c>
      <c r="K429" s="14">
        <v>0.352969956154433</v>
      </c>
      <c r="L429" s="14">
        <v>0.40566138027377702</v>
      </c>
      <c r="M429" s="14"/>
      <c r="N429" s="14">
        <v>0.34058924249456701</v>
      </c>
      <c r="O429" s="14">
        <v>0.30911350452849901</v>
      </c>
      <c r="P429" s="14">
        <v>0.29893475768935202</v>
      </c>
      <c r="Q429" s="14">
        <v>0.28141338784467501</v>
      </c>
      <c r="R429" s="14"/>
      <c r="S429" s="14">
        <v>0.32406680553412398</v>
      </c>
      <c r="T429" s="14">
        <v>0.32963425746042002</v>
      </c>
      <c r="U429" s="14">
        <v>0.32495516744677999</v>
      </c>
      <c r="V429" s="14">
        <v>0.320594201553146</v>
      </c>
      <c r="W429" s="14">
        <v>0.246641242499407</v>
      </c>
      <c r="X429" s="14">
        <v>0.28687384614983702</v>
      </c>
      <c r="Y429" s="14">
        <v>0.293273864438517</v>
      </c>
      <c r="Z429" s="14">
        <v>0.224032370501072</v>
      </c>
      <c r="AA429" s="14">
        <v>0.31304848130762902</v>
      </c>
      <c r="AB429" s="14">
        <v>0.29794932259697499</v>
      </c>
      <c r="AC429" s="14">
        <v>0.39477733593467201</v>
      </c>
      <c r="AD429" s="14">
        <v>0.30511773267457998</v>
      </c>
      <c r="AE429" s="14"/>
      <c r="AF429" s="14">
        <v>0.28444152808763901</v>
      </c>
      <c r="AG429" s="14">
        <v>0.34098492691264998</v>
      </c>
      <c r="AH429" s="14">
        <v>0.37629156583513801</v>
      </c>
      <c r="AI429" s="14">
        <v>0.25215130954257098</v>
      </c>
      <c r="AJ429" s="14">
        <v>0.21085916582115899</v>
      </c>
      <c r="AK429" s="14"/>
      <c r="AL429" s="14">
        <v>0.27483506465614799</v>
      </c>
      <c r="AM429" s="14">
        <v>0.35668972368610802</v>
      </c>
      <c r="AN429" s="14">
        <v>0.36030147908798599</v>
      </c>
      <c r="AO429" s="14">
        <v>0.221425614162646</v>
      </c>
      <c r="AP429" s="14">
        <v>0.40862807687534303</v>
      </c>
      <c r="AQ429" s="14"/>
      <c r="AR429" s="14">
        <v>0.37056990107097698</v>
      </c>
      <c r="AS429" s="14">
        <v>0.29933992318112801</v>
      </c>
      <c r="AT429" s="14">
        <v>0.38539022534126099</v>
      </c>
      <c r="AU429" s="14">
        <v>0.212279894204776</v>
      </c>
      <c r="AV429" s="14">
        <v>0.38121669375503597</v>
      </c>
      <c r="AW429" s="14">
        <v>0.244328589146212</v>
      </c>
      <c r="AX429" s="14"/>
      <c r="AY429" s="14">
        <v>0.28401616681769198</v>
      </c>
      <c r="AZ429" s="14">
        <v>0.28331485138014201</v>
      </c>
      <c r="BA429" s="14">
        <v>0.32715142579543799</v>
      </c>
      <c r="BB429" s="14">
        <v>0.33854438077100202</v>
      </c>
      <c r="BC429" s="14">
        <v>0.29489293838774</v>
      </c>
      <c r="BD429" s="14"/>
      <c r="BE429" s="14">
        <v>0.13465171515272401</v>
      </c>
      <c r="BF429" s="14">
        <v>0.23852647955776299</v>
      </c>
      <c r="BG429" s="14">
        <v>0.31029907937115703</v>
      </c>
      <c r="BH429" s="14">
        <v>0.30347340862361699</v>
      </c>
      <c r="BI429" s="14">
        <v>0.28445853766587698</v>
      </c>
      <c r="BJ429" s="14">
        <v>0.31652443411340397</v>
      </c>
      <c r="BK429" s="14">
        <v>0.26976660063199098</v>
      </c>
      <c r="BL429" s="14">
        <v>0.30845893319930001</v>
      </c>
      <c r="BM429" s="14">
        <v>0.39763219255320997</v>
      </c>
      <c r="BN429" s="14">
        <v>0.308865772771585</v>
      </c>
      <c r="BO429" s="14">
        <v>0.32776522258642599</v>
      </c>
      <c r="BP429" s="14">
        <v>0.40283172041756898</v>
      </c>
      <c r="BQ429" s="14">
        <v>0.27267353164646602</v>
      </c>
      <c r="BR429" s="14">
        <v>0.30305593310167001</v>
      </c>
      <c r="BS429" s="14">
        <v>0.38711119771125801</v>
      </c>
      <c r="BT429" s="14">
        <v>0.29944977376367898</v>
      </c>
      <c r="BU429" s="14"/>
      <c r="BV429" s="14">
        <v>0.37484942715494501</v>
      </c>
      <c r="BW429" s="14">
        <v>0.32971820548965403</v>
      </c>
      <c r="BX429" s="14"/>
      <c r="BY429" s="14">
        <v>0.197977119713211</v>
      </c>
      <c r="BZ429" s="14"/>
      <c r="CA429" s="14">
        <v>0.32344851306894901</v>
      </c>
      <c r="CB429" s="14">
        <v>0.347355226983869</v>
      </c>
      <c r="CC429" s="14">
        <v>0.32338336970018</v>
      </c>
      <c r="CD429" s="14">
        <v>0.16048669783875399</v>
      </c>
      <c r="CE429" s="14">
        <v>0.14796380082275101</v>
      </c>
    </row>
    <row r="430" spans="2:83" x14ac:dyDescent="0.3">
      <c r="B430" t="s">
        <v>110</v>
      </c>
      <c r="C430" s="14">
        <v>6.4680385832062107E-2</v>
      </c>
      <c r="D430" s="14">
        <v>3.7719113149400303E-2</v>
      </c>
      <c r="E430" s="14">
        <v>8.9172547926265305E-2</v>
      </c>
      <c r="F430" s="14"/>
      <c r="G430" s="14">
        <v>7.5078485336147999E-2</v>
      </c>
      <c r="H430" s="14">
        <v>7.27836312063634E-2</v>
      </c>
      <c r="I430" s="14">
        <v>6.7767372911003002E-2</v>
      </c>
      <c r="J430" s="14">
        <v>5.9429275059484102E-2</v>
      </c>
      <c r="K430" s="14">
        <v>5.7917608462072903E-2</v>
      </c>
      <c r="L430" s="14">
        <v>5.7517774889401102E-2</v>
      </c>
      <c r="M430" s="14"/>
      <c r="N430" s="14">
        <v>3.6147076769900602E-2</v>
      </c>
      <c r="O430" s="14">
        <v>5.7272448125557499E-2</v>
      </c>
      <c r="P430" s="14">
        <v>6.2704905335847494E-2</v>
      </c>
      <c r="Q430" s="14">
        <v>0.10429183278014301</v>
      </c>
      <c r="R430" s="14"/>
      <c r="S430" s="14">
        <v>5.97547099102557E-2</v>
      </c>
      <c r="T430" s="14">
        <v>8.5126273501513097E-2</v>
      </c>
      <c r="U430" s="14">
        <v>6.2177542035074598E-2</v>
      </c>
      <c r="V430" s="14">
        <v>5.78354205033716E-2</v>
      </c>
      <c r="W430" s="14">
        <v>5.4694047682680602E-2</v>
      </c>
      <c r="X430" s="14">
        <v>7.7857740084402799E-2</v>
      </c>
      <c r="Y430" s="14">
        <v>6.44903856729349E-2</v>
      </c>
      <c r="Z430" s="14">
        <v>6.0192738364948997E-2</v>
      </c>
      <c r="AA430" s="14">
        <v>6.6230393164705095E-2</v>
      </c>
      <c r="AB430" s="14">
        <v>6.2581562856336606E-2</v>
      </c>
      <c r="AC430" s="14">
        <v>5.6726870135444599E-2</v>
      </c>
      <c r="AD430" s="14">
        <v>3.0424841542531101E-2</v>
      </c>
      <c r="AE430" s="14"/>
      <c r="AF430" s="14">
        <v>3.1494156407277797E-2</v>
      </c>
      <c r="AG430" s="14">
        <v>5.2907744391414699E-2</v>
      </c>
      <c r="AH430" s="14">
        <v>4.0053564730909298E-2</v>
      </c>
      <c r="AI430" s="14">
        <v>8.26590929872031E-2</v>
      </c>
      <c r="AJ430" s="14">
        <v>0.149818681378762</v>
      </c>
      <c r="AK430" s="14"/>
      <c r="AL430" s="14">
        <v>3.1311025065534598E-2</v>
      </c>
      <c r="AM430" s="14">
        <v>5.46957833300942E-2</v>
      </c>
      <c r="AN430" s="14">
        <v>3.9222233285586702E-2</v>
      </c>
      <c r="AO430" s="14">
        <v>4.9417693709919198E-2</v>
      </c>
      <c r="AP430" s="14">
        <v>8.0327620224110705E-2</v>
      </c>
      <c r="AQ430" s="14"/>
      <c r="AR430" s="14">
        <v>3.4463167157054699E-2</v>
      </c>
      <c r="AS430" s="14">
        <v>2.6888549501421201E-2</v>
      </c>
      <c r="AT430" s="14">
        <v>3.5758550469235602E-2</v>
      </c>
      <c r="AU430" s="14">
        <v>6.1401396557814299E-2</v>
      </c>
      <c r="AV430" s="14">
        <v>7.9028155480726794E-2</v>
      </c>
      <c r="AW430" s="14">
        <v>0.14282560117065299</v>
      </c>
      <c r="AX430" s="14"/>
      <c r="AY430" s="14">
        <v>6.4172513051772101E-2</v>
      </c>
      <c r="AZ430" s="14">
        <v>8.4579525193168206E-2</v>
      </c>
      <c r="BA430" s="14">
        <v>5.0117999205870199E-2</v>
      </c>
      <c r="BB430" s="14">
        <v>5.8881166641043897E-2</v>
      </c>
      <c r="BC430" s="14">
        <v>2.7191563684277699E-2</v>
      </c>
      <c r="BD430" s="14"/>
      <c r="BE430" s="14">
        <v>0.21904610224482499</v>
      </c>
      <c r="BF430" s="14">
        <v>0.168398768561001</v>
      </c>
      <c r="BG430" s="14">
        <v>7.7067412840292907E-2</v>
      </c>
      <c r="BH430" s="14">
        <v>7.2921717347639206E-2</v>
      </c>
      <c r="BI430" s="14">
        <v>6.2058517912523897E-2</v>
      </c>
      <c r="BJ430" s="14">
        <v>6.3528670560599299E-2</v>
      </c>
      <c r="BK430" s="14">
        <v>6.3210236753739199E-2</v>
      </c>
      <c r="BL430" s="14">
        <v>5.8289983872428397E-2</v>
      </c>
      <c r="BM430" s="14">
        <v>4.5995241243354801E-2</v>
      </c>
      <c r="BN430" s="14">
        <v>7.3170809178855906E-2</v>
      </c>
      <c r="BO430" s="14">
        <v>5.85967607431781E-2</v>
      </c>
      <c r="BP430" s="14">
        <v>2.9034020468146099E-2</v>
      </c>
      <c r="BQ430" s="14">
        <v>0</v>
      </c>
      <c r="BR430" s="14">
        <v>7.1511736200388601E-2</v>
      </c>
      <c r="BS430" s="14">
        <v>8.3316208857005705E-2</v>
      </c>
      <c r="BT430" s="14">
        <v>3.40185375766653E-2</v>
      </c>
      <c r="BU430" s="14"/>
      <c r="BV430" s="14">
        <v>3.6353829654392197E-2</v>
      </c>
      <c r="BW430" s="14">
        <v>8.1937986825964093E-2</v>
      </c>
      <c r="BX430" s="14"/>
      <c r="BY430" s="14">
        <v>6.2519887255737594E-2</v>
      </c>
      <c r="BZ430" s="14"/>
      <c r="CA430" s="14">
        <v>7.1635617229772797E-2</v>
      </c>
      <c r="CB430" s="14">
        <v>5.8134236179680797E-2</v>
      </c>
      <c r="CC430" s="14">
        <v>4.79477815458745E-2</v>
      </c>
      <c r="CD430" s="14">
        <v>4.5974609649215702E-2</v>
      </c>
      <c r="CE430" s="14">
        <v>0</v>
      </c>
    </row>
    <row r="431" spans="2:83" x14ac:dyDescent="0.3">
      <c r="B431" t="s">
        <v>215</v>
      </c>
      <c r="C431" s="14">
        <v>0.144660892704366</v>
      </c>
      <c r="D431" s="14">
        <v>0.16204293920923399</v>
      </c>
      <c r="E431" s="14">
        <v>0.12797197738875199</v>
      </c>
      <c r="F431" s="14"/>
      <c r="G431" s="14">
        <v>0.23486882325832301</v>
      </c>
      <c r="H431" s="14">
        <v>0.24982051406988101</v>
      </c>
      <c r="I431" s="14">
        <v>0.190088836792976</v>
      </c>
      <c r="J431" s="14">
        <v>9.9333212053613604E-2</v>
      </c>
      <c r="K431" s="14">
        <v>8.4605500225391997E-2</v>
      </c>
      <c r="L431" s="14">
        <v>3.97516332714885E-2</v>
      </c>
      <c r="M431" s="14"/>
      <c r="N431" s="14">
        <v>0.187084618488151</v>
      </c>
      <c r="O431" s="14">
        <v>0.143072390386007</v>
      </c>
      <c r="P431" s="14">
        <v>0.137505458711351</v>
      </c>
      <c r="Q431" s="14">
        <v>0.108220810725284</v>
      </c>
      <c r="R431" s="14"/>
      <c r="S431" s="14">
        <v>0.17529452059127601</v>
      </c>
      <c r="T431" s="14">
        <v>0.10917696210363401</v>
      </c>
      <c r="U431" s="14">
        <v>9.8504839712600795E-2</v>
      </c>
      <c r="V431" s="14">
        <v>0.14519353486917499</v>
      </c>
      <c r="W431" s="14">
        <v>0.16764403674713799</v>
      </c>
      <c r="X431" s="14">
        <v>0.169897563571902</v>
      </c>
      <c r="Y431" s="14">
        <v>0.14096366985545999</v>
      </c>
      <c r="Z431" s="14">
        <v>0.17518234894485499</v>
      </c>
      <c r="AA431" s="14">
        <v>0.15195018621244299</v>
      </c>
      <c r="AB431" s="14">
        <v>0.135707088636529</v>
      </c>
      <c r="AC431" s="14">
        <v>0.15252115659238</v>
      </c>
      <c r="AD431" s="14">
        <v>0.10378262802306699</v>
      </c>
      <c r="AE431" s="14"/>
      <c r="AF431" s="14">
        <v>0.154842355492255</v>
      </c>
      <c r="AG431" s="14">
        <v>0.17300915826141799</v>
      </c>
      <c r="AH431" s="14">
        <v>0.117114072330196</v>
      </c>
      <c r="AI431" s="14">
        <v>0.25704207243395299</v>
      </c>
      <c r="AJ431" s="14">
        <v>8.6228205709312902E-2</v>
      </c>
      <c r="AK431" s="14"/>
      <c r="AL431" s="14">
        <v>0.15537625326789001</v>
      </c>
      <c r="AM431" s="14">
        <v>0.16859658165109301</v>
      </c>
      <c r="AN431" s="14">
        <v>0.10140537892620401</v>
      </c>
      <c r="AO431" s="14">
        <v>0.21700941559225201</v>
      </c>
      <c r="AP431" s="14">
        <v>8.3912799833335897E-2</v>
      </c>
      <c r="AQ431" s="14"/>
      <c r="AR431" s="14">
        <v>0.21035713187279401</v>
      </c>
      <c r="AS431" s="14">
        <v>0.15051119677198699</v>
      </c>
      <c r="AT431" s="14">
        <v>0.12097942360535401</v>
      </c>
      <c r="AU431" s="14">
        <v>0.189469424498202</v>
      </c>
      <c r="AV431" s="14">
        <v>0.111875126245522</v>
      </c>
      <c r="AW431" s="14">
        <v>4.4095909183016702E-2</v>
      </c>
      <c r="AX431" s="14"/>
      <c r="AY431" s="14">
        <v>9.1634068897431906E-2</v>
      </c>
      <c r="AZ431" s="14">
        <v>0.13748248846102101</v>
      </c>
      <c r="BA431" s="14">
        <v>0.17094394950007399</v>
      </c>
      <c r="BB431" s="14">
        <v>0.22625708912846201</v>
      </c>
      <c r="BC431" s="14">
        <v>0.272014657645817</v>
      </c>
      <c r="BD431" s="14"/>
      <c r="BE431" s="14">
        <v>0.17500016213390099</v>
      </c>
      <c r="BF431" s="14">
        <v>0.18105312997252301</v>
      </c>
      <c r="BG431" s="14">
        <v>7.2087087729830898E-2</v>
      </c>
      <c r="BH431" s="14">
        <v>0.16759277404384701</v>
      </c>
      <c r="BI431" s="14">
        <v>0.12906727754969</v>
      </c>
      <c r="BJ431" s="14">
        <v>0.11770107502022201</v>
      </c>
      <c r="BK431" s="14">
        <v>0.13593757605047199</v>
      </c>
      <c r="BL431" s="14">
        <v>0.11736539728282799</v>
      </c>
      <c r="BM431" s="14">
        <v>0.14208674957051901</v>
      </c>
      <c r="BN431" s="14">
        <v>0.20257975789111701</v>
      </c>
      <c r="BO431" s="14">
        <v>0.121179495752685</v>
      </c>
      <c r="BP431" s="14">
        <v>0.18350458899973299</v>
      </c>
      <c r="BQ431" s="14">
        <v>0.17659896244954501</v>
      </c>
      <c r="BR431" s="14">
        <v>0.19292236305695801</v>
      </c>
      <c r="BS431" s="14">
        <v>0.17633337591144199</v>
      </c>
      <c r="BT431" s="14">
        <v>0.251219077033069</v>
      </c>
      <c r="BU431" s="14"/>
      <c r="BV431" s="14">
        <v>0.20807330417915201</v>
      </c>
      <c r="BW431" s="14">
        <v>0.109964173813097</v>
      </c>
      <c r="BX431" s="14"/>
      <c r="BY431" s="14">
        <v>0.28734704339334799</v>
      </c>
      <c r="BZ431" s="14"/>
      <c r="CA431" s="14">
        <v>7.8232482613691201E-2</v>
      </c>
      <c r="CB431" s="14">
        <v>0.109561392104139</v>
      </c>
      <c r="CC431" s="14">
        <v>0.15017858214440599</v>
      </c>
      <c r="CD431" s="14">
        <v>0.395042939769642</v>
      </c>
      <c r="CE431" s="14">
        <v>0.50156089390594205</v>
      </c>
    </row>
    <row r="432" spans="2:83" x14ac:dyDescent="0.3">
      <c r="B432" t="s">
        <v>216</v>
      </c>
      <c r="C432" s="14">
        <v>0.60710336863921699</v>
      </c>
      <c r="D432" s="14">
        <v>0.61677018350822199</v>
      </c>
      <c r="E432" s="14">
        <v>0.598854683355034</v>
      </c>
      <c r="F432" s="14"/>
      <c r="G432" s="14">
        <v>0.492216663208078</v>
      </c>
      <c r="H432" s="14">
        <v>0.50917145827924803</v>
      </c>
      <c r="I432" s="14">
        <v>0.53829226273018604</v>
      </c>
      <c r="J432" s="14">
        <v>0.66891322353092397</v>
      </c>
      <c r="K432" s="14">
        <v>0.66113135482486596</v>
      </c>
      <c r="L432" s="14">
        <v>0.73205679811044599</v>
      </c>
      <c r="M432" s="14"/>
      <c r="N432" s="14">
        <v>0.62769740907789096</v>
      </c>
      <c r="O432" s="14">
        <v>0.62894337850691895</v>
      </c>
      <c r="P432" s="14">
        <v>0.58096621815504501</v>
      </c>
      <c r="Q432" s="14">
        <v>0.58652048426127901</v>
      </c>
      <c r="R432" s="14"/>
      <c r="S432" s="14">
        <v>0.57696932047155203</v>
      </c>
      <c r="T432" s="14">
        <v>0.59290337942014504</v>
      </c>
      <c r="U432" s="14">
        <v>0.63023771003164797</v>
      </c>
      <c r="V432" s="14">
        <v>0.57085722426695296</v>
      </c>
      <c r="W432" s="14">
        <v>0.55870094118910296</v>
      </c>
      <c r="X432" s="14">
        <v>0.55740465579378295</v>
      </c>
      <c r="Y432" s="14">
        <v>0.62660463193493898</v>
      </c>
      <c r="Z432" s="14">
        <v>0.66133218404821104</v>
      </c>
      <c r="AA432" s="14">
        <v>0.62369302451076203</v>
      </c>
      <c r="AB432" s="14">
        <v>0.62966558419137098</v>
      </c>
      <c r="AC432" s="14">
        <v>0.69717996948400895</v>
      </c>
      <c r="AD432" s="14">
        <v>0.71505081706134799</v>
      </c>
      <c r="AE432" s="14"/>
      <c r="AF432" s="14">
        <v>0.61854487398290803</v>
      </c>
      <c r="AG432" s="14">
        <v>0.62125227303151498</v>
      </c>
      <c r="AH432" s="14">
        <v>0.68069028387834696</v>
      </c>
      <c r="AI432" s="14">
        <v>0.34210333349373001</v>
      </c>
      <c r="AJ432" s="14">
        <v>0.50001712716334701</v>
      </c>
      <c r="AK432" s="14"/>
      <c r="AL432" s="14">
        <v>0.61571805211170805</v>
      </c>
      <c r="AM432" s="14">
        <v>0.61971119761899895</v>
      </c>
      <c r="AN432" s="14">
        <v>0.69042507115643603</v>
      </c>
      <c r="AO432" s="14">
        <v>0.52089832814111503</v>
      </c>
      <c r="AP432" s="14">
        <v>0.704436793415395</v>
      </c>
      <c r="AQ432" s="14"/>
      <c r="AR432" s="14">
        <v>0.62181862780098895</v>
      </c>
      <c r="AS432" s="14">
        <v>0.61850152038717798</v>
      </c>
      <c r="AT432" s="14">
        <v>0.70544870464823095</v>
      </c>
      <c r="AU432" s="14">
        <v>0.51219448357004604</v>
      </c>
      <c r="AV432" s="14">
        <v>0.69300467653814701</v>
      </c>
      <c r="AW432" s="14">
        <v>0.58323765262959104</v>
      </c>
      <c r="AX432" s="14"/>
      <c r="AY432" s="14">
        <v>0.62509341193990797</v>
      </c>
      <c r="AZ432" s="14">
        <v>0.58065356317634498</v>
      </c>
      <c r="BA432" s="14">
        <v>0.61303659398114096</v>
      </c>
      <c r="BB432" s="14">
        <v>0.59596517999128296</v>
      </c>
      <c r="BC432" s="14">
        <v>0.47542401669304102</v>
      </c>
      <c r="BD432" s="14"/>
      <c r="BE432" s="14">
        <v>0.326533999949081</v>
      </c>
      <c r="BF432" s="14">
        <v>0.41986877332511902</v>
      </c>
      <c r="BG432" s="14">
        <v>0.61425426936787098</v>
      </c>
      <c r="BH432" s="14">
        <v>0.591080337378595</v>
      </c>
      <c r="BI432" s="14">
        <v>0.64148214891250499</v>
      </c>
      <c r="BJ432" s="14">
        <v>0.59669396387128804</v>
      </c>
      <c r="BK432" s="14">
        <v>0.57554543430880201</v>
      </c>
      <c r="BL432" s="14">
        <v>0.65610588500257006</v>
      </c>
      <c r="BM432" s="14">
        <v>0.65055400241380901</v>
      </c>
      <c r="BN432" s="14">
        <v>0.60231614849377602</v>
      </c>
      <c r="BO432" s="14">
        <v>0.65025403029985795</v>
      </c>
      <c r="BP432" s="14">
        <v>0.65837704106137496</v>
      </c>
      <c r="BQ432" s="14">
        <v>0.63505156337734603</v>
      </c>
      <c r="BR432" s="14">
        <v>0.57052291017061996</v>
      </c>
      <c r="BS432" s="14">
        <v>0.58021120881715404</v>
      </c>
      <c r="BT432" s="14">
        <v>0.59093858092618001</v>
      </c>
      <c r="BU432" s="14"/>
      <c r="BV432" s="14">
        <v>0.61822929601881904</v>
      </c>
      <c r="BW432" s="14">
        <v>0.62191217716930902</v>
      </c>
      <c r="BX432" s="14"/>
      <c r="BY432" s="14">
        <v>0.41553015759815598</v>
      </c>
      <c r="BZ432" s="14"/>
      <c r="CA432" s="14">
        <v>0.63836497530945502</v>
      </c>
      <c r="CB432" s="14">
        <v>0.66644015588015704</v>
      </c>
      <c r="CC432" s="14">
        <v>0.62102804097936903</v>
      </c>
      <c r="CD432" s="14">
        <v>0.40102364042327598</v>
      </c>
      <c r="CE432" s="14">
        <v>0.37505184448551998</v>
      </c>
    </row>
    <row r="433" spans="2:83" x14ac:dyDescent="0.3">
      <c r="B433" t="s">
        <v>139</v>
      </c>
      <c r="C433" s="14">
        <v>-0.46244247593484999</v>
      </c>
      <c r="D433" s="14">
        <v>-0.45472724429898798</v>
      </c>
      <c r="E433" s="14">
        <v>-0.47088270596628201</v>
      </c>
      <c r="F433" s="14"/>
      <c r="G433" s="14">
        <v>-0.25734783994975602</v>
      </c>
      <c r="H433" s="14">
        <v>-0.259350944209368</v>
      </c>
      <c r="I433" s="14">
        <v>-0.34820342593720999</v>
      </c>
      <c r="J433" s="14">
        <v>-0.56958001147730997</v>
      </c>
      <c r="K433" s="14">
        <v>-0.57652585459947403</v>
      </c>
      <c r="L433" s="14">
        <v>-0.69230516483895799</v>
      </c>
      <c r="M433" s="14"/>
      <c r="N433" s="14">
        <v>-0.44061279058974101</v>
      </c>
      <c r="O433" s="14">
        <v>-0.48587098812091201</v>
      </c>
      <c r="P433" s="14">
        <v>-0.44346075944369401</v>
      </c>
      <c r="Q433" s="14">
        <v>-0.47829967353599501</v>
      </c>
      <c r="R433" s="14"/>
      <c r="S433" s="14">
        <v>-0.40167479988027699</v>
      </c>
      <c r="T433" s="14">
        <v>-0.483726417316511</v>
      </c>
      <c r="U433" s="14">
        <v>-0.53173287031904704</v>
      </c>
      <c r="V433" s="14">
        <v>-0.42566368939777799</v>
      </c>
      <c r="W433" s="14">
        <v>-0.391056904441965</v>
      </c>
      <c r="X433" s="14">
        <v>-0.38750709222188101</v>
      </c>
      <c r="Y433" s="14">
        <v>-0.48564096207947899</v>
      </c>
      <c r="Z433" s="14">
        <v>-0.48614983510335602</v>
      </c>
      <c r="AA433" s="14">
        <v>-0.47174283829831898</v>
      </c>
      <c r="AB433" s="14">
        <v>-0.493958495554842</v>
      </c>
      <c r="AC433" s="14">
        <v>-0.54465881289162899</v>
      </c>
      <c r="AD433" s="14">
        <v>-0.61126818903828195</v>
      </c>
      <c r="AE433" s="14"/>
      <c r="AF433" s="14">
        <v>-0.46370251849065303</v>
      </c>
      <c r="AG433" s="14">
        <v>-0.44824311477009698</v>
      </c>
      <c r="AH433" s="14">
        <v>-0.56357621154815096</v>
      </c>
      <c r="AI433" s="14">
        <v>-8.5061261059776697E-2</v>
      </c>
      <c r="AJ433" s="14">
        <v>-0.41378892145403401</v>
      </c>
      <c r="AK433" s="14"/>
      <c r="AL433" s="14">
        <v>-0.46034179884381898</v>
      </c>
      <c r="AM433" s="14">
        <v>-0.45111461596790597</v>
      </c>
      <c r="AN433" s="14">
        <v>-0.58901969223023198</v>
      </c>
      <c r="AO433" s="14">
        <v>-0.30388891254886202</v>
      </c>
      <c r="AP433" s="14">
        <v>-0.62052399358205901</v>
      </c>
      <c r="AQ433" s="14"/>
      <c r="AR433" s="14">
        <v>-0.41146149592819398</v>
      </c>
      <c r="AS433" s="14">
        <v>-0.467990323615191</v>
      </c>
      <c r="AT433" s="14">
        <v>-0.58446928104287799</v>
      </c>
      <c r="AU433" s="14">
        <v>-0.32272505907184401</v>
      </c>
      <c r="AV433" s="14">
        <v>-0.58112955029262503</v>
      </c>
      <c r="AW433" s="14">
        <v>-0.53914174344657495</v>
      </c>
      <c r="AX433" s="14"/>
      <c r="AY433" s="14">
        <v>-0.533459343042476</v>
      </c>
      <c r="AZ433" s="14">
        <v>-0.44317107471532402</v>
      </c>
      <c r="BA433" s="14">
        <v>-0.442092644481067</v>
      </c>
      <c r="BB433" s="14">
        <v>-0.36970809086282103</v>
      </c>
      <c r="BC433" s="14">
        <v>-0.20340935904722399</v>
      </c>
      <c r="BD433" s="14"/>
      <c r="BE433" s="14">
        <v>-0.15153383781517901</v>
      </c>
      <c r="BF433" s="14">
        <v>-0.238815643352596</v>
      </c>
      <c r="BG433" s="14">
        <v>-0.54216718163804001</v>
      </c>
      <c r="BH433" s="14">
        <v>-0.42348756333474702</v>
      </c>
      <c r="BI433" s="14">
        <v>-0.51241487136281505</v>
      </c>
      <c r="BJ433" s="14">
        <v>-0.478992888851066</v>
      </c>
      <c r="BK433" s="14">
        <v>-0.43960785825832899</v>
      </c>
      <c r="BL433" s="14">
        <v>-0.53874048771974203</v>
      </c>
      <c r="BM433" s="14">
        <v>-0.50846725284328897</v>
      </c>
      <c r="BN433" s="14">
        <v>-0.39973639060265898</v>
      </c>
      <c r="BO433" s="14">
        <v>-0.52907453454717301</v>
      </c>
      <c r="BP433" s="14">
        <v>-0.47487245206164203</v>
      </c>
      <c r="BQ433" s="14">
        <v>-0.45845260092780099</v>
      </c>
      <c r="BR433" s="14">
        <v>-0.37760054711366198</v>
      </c>
      <c r="BS433" s="14">
        <v>-0.403877832905712</v>
      </c>
      <c r="BT433" s="14">
        <v>-0.33971950389311101</v>
      </c>
      <c r="BU433" s="14"/>
      <c r="BV433" s="14">
        <v>-0.410155991839667</v>
      </c>
      <c r="BW433" s="14">
        <v>-0.51194800335621204</v>
      </c>
      <c r="BX433" s="14"/>
      <c r="BY433" s="14">
        <v>-0.12818311420480799</v>
      </c>
      <c r="BZ433" s="14"/>
      <c r="CA433" s="14">
        <v>-0.56013249269576404</v>
      </c>
      <c r="CB433" s="14">
        <v>-0.55687876377601797</v>
      </c>
      <c r="CC433" s="14">
        <v>-0.47084945883496299</v>
      </c>
      <c r="CD433" s="14">
        <v>-5.9807006536335399E-3</v>
      </c>
      <c r="CE433" s="14">
        <v>0.12650904942042299</v>
      </c>
    </row>
    <row r="434" spans="2:83" x14ac:dyDescent="0.3">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row>
    <row r="435" spans="2:83" x14ac:dyDescent="0.3">
      <c r="B435" s="6" t="s">
        <v>249</v>
      </c>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row>
    <row r="436" spans="2:83" x14ac:dyDescent="0.3">
      <c r="B436" s="24" t="s">
        <v>114</v>
      </c>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row>
    <row r="437" spans="2:83" x14ac:dyDescent="0.3">
      <c r="B437" t="s">
        <v>211</v>
      </c>
      <c r="C437" s="14">
        <v>0.15892215796850001</v>
      </c>
      <c r="D437" s="14">
        <v>0.18865691143455399</v>
      </c>
      <c r="E437" s="14">
        <v>0.130199500914503</v>
      </c>
      <c r="F437" s="14"/>
      <c r="G437" s="14">
        <v>0.180633277146663</v>
      </c>
      <c r="H437" s="14">
        <v>0.19311723616901499</v>
      </c>
      <c r="I437" s="14">
        <v>0.154519984864604</v>
      </c>
      <c r="J437" s="14">
        <v>0.14156682423396399</v>
      </c>
      <c r="K437" s="14">
        <v>0.157673038958352</v>
      </c>
      <c r="L437" s="14">
        <v>0.13520486150738201</v>
      </c>
      <c r="M437" s="14"/>
      <c r="N437" s="14">
        <v>0.200463892626072</v>
      </c>
      <c r="O437" s="14">
        <v>0.15516903073001001</v>
      </c>
      <c r="P437" s="14">
        <v>0.1356529938337</v>
      </c>
      <c r="Q437" s="14">
        <v>0.13404010527537999</v>
      </c>
      <c r="R437" s="14"/>
      <c r="S437" s="14">
        <v>0.23267538577782601</v>
      </c>
      <c r="T437" s="14">
        <v>0.142112785266652</v>
      </c>
      <c r="U437" s="14">
        <v>0.144686137659849</v>
      </c>
      <c r="V437" s="14">
        <v>0.13576324937304399</v>
      </c>
      <c r="W437" s="14">
        <v>0.11683648718490799</v>
      </c>
      <c r="X437" s="14">
        <v>0.15702124167899401</v>
      </c>
      <c r="Y437" s="14">
        <v>0.14348836280780899</v>
      </c>
      <c r="Z437" s="14">
        <v>0.124999698663221</v>
      </c>
      <c r="AA437" s="14">
        <v>0.164046409047575</v>
      </c>
      <c r="AB437" s="14">
        <v>0.12299874163300401</v>
      </c>
      <c r="AC437" s="14">
        <v>0.23307754072730599</v>
      </c>
      <c r="AD437" s="14">
        <v>0.15045460232527499</v>
      </c>
      <c r="AE437" s="14"/>
      <c r="AF437" s="14">
        <v>0.140797820800034</v>
      </c>
      <c r="AG437" s="14">
        <v>0.221295390944408</v>
      </c>
      <c r="AH437" s="14">
        <v>0.182921485972346</v>
      </c>
      <c r="AI437" s="14">
        <v>0.109083793193211</v>
      </c>
      <c r="AJ437" s="14">
        <v>0.109255696492465</v>
      </c>
      <c r="AK437" s="14"/>
      <c r="AL437" s="14">
        <v>0.158598574817884</v>
      </c>
      <c r="AM437" s="14">
        <v>0.204602542067502</v>
      </c>
      <c r="AN437" s="14">
        <v>0.18302536167739999</v>
      </c>
      <c r="AO437" s="14">
        <v>6.9623507259486503E-2</v>
      </c>
      <c r="AP437" s="14">
        <v>0.15909415899892801</v>
      </c>
      <c r="AQ437" s="14"/>
      <c r="AR437" s="14">
        <v>0.241563165405495</v>
      </c>
      <c r="AS437" s="14">
        <v>0.14604513242282599</v>
      </c>
      <c r="AT437" s="14">
        <v>0.20514829413038499</v>
      </c>
      <c r="AU437" s="14">
        <v>0.102587178187796</v>
      </c>
      <c r="AV437" s="14">
        <v>0.15110858768223201</v>
      </c>
      <c r="AW437" s="14">
        <v>8.5413131746490997E-2</v>
      </c>
      <c r="AX437" s="14"/>
      <c r="AY437" s="14">
        <v>0.14559117586722201</v>
      </c>
      <c r="AZ437" s="14">
        <v>0.116804453560638</v>
      </c>
      <c r="BA437" s="14">
        <v>0.158276239064642</v>
      </c>
      <c r="BB437" s="14">
        <v>0.27049314220774501</v>
      </c>
      <c r="BC437" s="14">
        <v>0.20764015730551799</v>
      </c>
      <c r="BD437" s="14"/>
      <c r="BE437" s="14">
        <v>7.7982368142829994E-2</v>
      </c>
      <c r="BF437" s="14">
        <v>0.18700774671651199</v>
      </c>
      <c r="BG437" s="14">
        <v>0.163603080837013</v>
      </c>
      <c r="BH437" s="14">
        <v>0.14293843408839901</v>
      </c>
      <c r="BI437" s="14">
        <v>0.16828838287016101</v>
      </c>
      <c r="BJ437" s="14">
        <v>0.15068892808120099</v>
      </c>
      <c r="BK437" s="14">
        <v>0.103126992019852</v>
      </c>
      <c r="BL437" s="14">
        <v>0.159002056268845</v>
      </c>
      <c r="BM437" s="14">
        <v>0.16858586527333899</v>
      </c>
      <c r="BN437" s="14">
        <v>0.16252145686372499</v>
      </c>
      <c r="BO437" s="14">
        <v>0.15892122299474801</v>
      </c>
      <c r="BP437" s="14">
        <v>0.128559230840881</v>
      </c>
      <c r="BQ437" s="14">
        <v>0.13440507332601601</v>
      </c>
      <c r="BR437" s="14">
        <v>0.264494968745009</v>
      </c>
      <c r="BS437" s="14">
        <v>0.25251374714296598</v>
      </c>
      <c r="BT437" s="14">
        <v>0.22903751784898699</v>
      </c>
      <c r="BU437" s="14"/>
      <c r="BV437" s="14">
        <v>0.22958118164398</v>
      </c>
      <c r="BW437" s="14">
        <v>0.16750326712527899</v>
      </c>
      <c r="BX437" s="14"/>
      <c r="BY437" s="14">
        <v>0.18455286889455</v>
      </c>
      <c r="BZ437" s="14"/>
      <c r="CA437" s="14">
        <v>0.14582317534384101</v>
      </c>
      <c r="CB437" s="14">
        <v>0.14214596688657599</v>
      </c>
      <c r="CC437" s="14">
        <v>0.157967392953241</v>
      </c>
      <c r="CD437" s="14">
        <v>0.16512628107709801</v>
      </c>
      <c r="CE437" s="14">
        <v>0.57094730186981002</v>
      </c>
    </row>
    <row r="438" spans="2:83" x14ac:dyDescent="0.3">
      <c r="B438" t="s">
        <v>236</v>
      </c>
      <c r="C438" s="14">
        <v>0.36610616394483197</v>
      </c>
      <c r="D438" s="14">
        <v>0.358990409420757</v>
      </c>
      <c r="E438" s="14">
        <v>0.37377214406947901</v>
      </c>
      <c r="F438" s="14"/>
      <c r="G438" s="14">
        <v>0.32186767065821897</v>
      </c>
      <c r="H438" s="14">
        <v>0.39025346062139099</v>
      </c>
      <c r="I438" s="14">
        <v>0.36227242701666501</v>
      </c>
      <c r="J438" s="14">
        <v>0.38405255870518901</v>
      </c>
      <c r="K438" s="14">
        <v>0.37885472642546703</v>
      </c>
      <c r="L438" s="14">
        <v>0.35562935285668701</v>
      </c>
      <c r="M438" s="14"/>
      <c r="N438" s="14">
        <v>0.36903911258997901</v>
      </c>
      <c r="O438" s="14">
        <v>0.36826764962981701</v>
      </c>
      <c r="P438" s="14">
        <v>0.394084405649828</v>
      </c>
      <c r="Q438" s="14">
        <v>0.342180394593253</v>
      </c>
      <c r="R438" s="14"/>
      <c r="S438" s="14">
        <v>0.329075896361255</v>
      </c>
      <c r="T438" s="14">
        <v>0.33640282210379902</v>
      </c>
      <c r="U438" s="14">
        <v>0.35651251506064202</v>
      </c>
      <c r="V438" s="14">
        <v>0.33263445119260299</v>
      </c>
      <c r="W438" s="14">
        <v>0.40918468598955698</v>
      </c>
      <c r="X438" s="14">
        <v>0.38440981571295502</v>
      </c>
      <c r="Y438" s="14">
        <v>0.31147163859611399</v>
      </c>
      <c r="Z438" s="14">
        <v>0.50115393797722496</v>
      </c>
      <c r="AA438" s="14">
        <v>0.38005779009672602</v>
      </c>
      <c r="AB438" s="14">
        <v>0.41065123946980597</v>
      </c>
      <c r="AC438" s="14">
        <v>0.38268453364254901</v>
      </c>
      <c r="AD438" s="14">
        <v>0.39070423765393503</v>
      </c>
      <c r="AE438" s="14"/>
      <c r="AF438" s="14">
        <v>0.36861922495240701</v>
      </c>
      <c r="AG438" s="14">
        <v>0.39189669170246699</v>
      </c>
      <c r="AH438" s="14">
        <v>0.41285414413515198</v>
      </c>
      <c r="AI438" s="14">
        <v>0.25052278855187399</v>
      </c>
      <c r="AJ438" s="14">
        <v>0.34671199537584801</v>
      </c>
      <c r="AK438" s="14"/>
      <c r="AL438" s="14">
        <v>0.340911771710877</v>
      </c>
      <c r="AM438" s="14">
        <v>0.39596564508045401</v>
      </c>
      <c r="AN438" s="14">
        <v>0.40239231295588002</v>
      </c>
      <c r="AO438" s="14">
        <v>0.362892495137496</v>
      </c>
      <c r="AP438" s="14">
        <v>0.37561910138247301</v>
      </c>
      <c r="AQ438" s="14"/>
      <c r="AR438" s="14">
        <v>0.39242213078368599</v>
      </c>
      <c r="AS438" s="14">
        <v>0.36454595040999499</v>
      </c>
      <c r="AT438" s="14">
        <v>0.39764237566548599</v>
      </c>
      <c r="AU438" s="14">
        <v>0.337306980664073</v>
      </c>
      <c r="AV438" s="14">
        <v>0.374823075676045</v>
      </c>
      <c r="AW438" s="14">
        <v>0.37579547567050497</v>
      </c>
      <c r="AX438" s="14"/>
      <c r="AY438" s="14">
        <v>0.36240421346406698</v>
      </c>
      <c r="AZ438" s="14">
        <v>0.34554522627151801</v>
      </c>
      <c r="BA438" s="14">
        <v>0.37645237899478401</v>
      </c>
      <c r="BB438" s="14">
        <v>0.35945422002810001</v>
      </c>
      <c r="BC438" s="14">
        <v>0.352248829404057</v>
      </c>
      <c r="BD438" s="14"/>
      <c r="BE438" s="14">
        <v>0.308642828536768</v>
      </c>
      <c r="BF438" s="14">
        <v>0.30955939828289603</v>
      </c>
      <c r="BG438" s="14">
        <v>0.33268634691885801</v>
      </c>
      <c r="BH438" s="14">
        <v>0.310824928371358</v>
      </c>
      <c r="BI438" s="14">
        <v>0.43151310939216803</v>
      </c>
      <c r="BJ438" s="14">
        <v>0.37810416537922698</v>
      </c>
      <c r="BK438" s="14">
        <v>0.33328605733717998</v>
      </c>
      <c r="BL438" s="14">
        <v>0.389110738814542</v>
      </c>
      <c r="BM438" s="14">
        <v>0.40355478447358101</v>
      </c>
      <c r="BN438" s="14">
        <v>0.34016134702826201</v>
      </c>
      <c r="BO438" s="14">
        <v>0.35882800792007802</v>
      </c>
      <c r="BP438" s="14">
        <v>0.399421708730817</v>
      </c>
      <c r="BQ438" s="14">
        <v>0.40201409062858601</v>
      </c>
      <c r="BR438" s="14">
        <v>0.24816297216076</v>
      </c>
      <c r="BS438" s="14">
        <v>0.33368093779573099</v>
      </c>
      <c r="BT438" s="14">
        <v>0.41075566086757198</v>
      </c>
      <c r="BU438" s="14"/>
      <c r="BV438" s="14">
        <v>0.39785062748258698</v>
      </c>
      <c r="BW438" s="14">
        <v>0.39316599379504602</v>
      </c>
      <c r="BX438" s="14"/>
      <c r="BY438" s="14">
        <v>0.43678137652468202</v>
      </c>
      <c r="BZ438" s="14"/>
      <c r="CA438" s="14">
        <v>0.368901481315555</v>
      </c>
      <c r="CB438" s="14">
        <v>0.39361587686080901</v>
      </c>
      <c r="CC438" s="14">
        <v>0.36223281897780801</v>
      </c>
      <c r="CD438" s="14">
        <v>0.398549998384085</v>
      </c>
      <c r="CE438" s="14">
        <v>0.27794368529305602</v>
      </c>
    </row>
    <row r="439" spans="2:83" x14ac:dyDescent="0.3">
      <c r="B439" t="s">
        <v>237</v>
      </c>
      <c r="C439" s="14">
        <v>0.25502259278910699</v>
      </c>
      <c r="D439" s="14">
        <v>0.25536079508278797</v>
      </c>
      <c r="E439" s="14">
        <v>0.25519240311950803</v>
      </c>
      <c r="F439" s="14"/>
      <c r="G439" s="14">
        <v>0.26814050407819201</v>
      </c>
      <c r="H439" s="14">
        <v>0.21720579062750001</v>
      </c>
      <c r="I439" s="14">
        <v>0.28351092886594498</v>
      </c>
      <c r="J439" s="14">
        <v>0.235783740333421</v>
      </c>
      <c r="K439" s="14">
        <v>0.26234334004945897</v>
      </c>
      <c r="L439" s="14">
        <v>0.26478760930224399</v>
      </c>
      <c r="M439" s="14"/>
      <c r="N439" s="14">
        <v>0.23623465324974199</v>
      </c>
      <c r="O439" s="14">
        <v>0.237284659960808</v>
      </c>
      <c r="P439" s="14">
        <v>0.28503951266296501</v>
      </c>
      <c r="Q439" s="14">
        <v>0.27085341201545798</v>
      </c>
      <c r="R439" s="14"/>
      <c r="S439" s="14">
        <v>0.26279638201462602</v>
      </c>
      <c r="T439" s="14">
        <v>0.26920739462940402</v>
      </c>
      <c r="U439" s="14">
        <v>0.212602735941055</v>
      </c>
      <c r="V439" s="14">
        <v>0.30041616217141098</v>
      </c>
      <c r="W439" s="14">
        <v>0.28763785845784301</v>
      </c>
      <c r="X439" s="14">
        <v>0.27809095147061502</v>
      </c>
      <c r="Y439" s="14">
        <v>0.28042199867864198</v>
      </c>
      <c r="Z439" s="14">
        <v>0.20311083888347001</v>
      </c>
      <c r="AA439" s="14">
        <v>0.21074778732562499</v>
      </c>
      <c r="AB439" s="14">
        <v>0.269322390824837</v>
      </c>
      <c r="AC439" s="14">
        <v>0.14996885157529299</v>
      </c>
      <c r="AD439" s="14">
        <v>0.28439544775248599</v>
      </c>
      <c r="AE439" s="14"/>
      <c r="AF439" s="14">
        <v>0.25796915324729203</v>
      </c>
      <c r="AG439" s="14">
        <v>0.21653399033416201</v>
      </c>
      <c r="AH439" s="14">
        <v>0.23159667064200001</v>
      </c>
      <c r="AI439" s="14">
        <v>0.438591068302848</v>
      </c>
      <c r="AJ439" s="14">
        <v>0.27605369514299</v>
      </c>
      <c r="AK439" s="14"/>
      <c r="AL439" s="14">
        <v>0.26191348334276099</v>
      </c>
      <c r="AM439" s="14">
        <v>0.22455796802834899</v>
      </c>
      <c r="AN439" s="14">
        <v>0.26024571953638798</v>
      </c>
      <c r="AO439" s="14">
        <v>0.31960809364012399</v>
      </c>
      <c r="AP439" s="14">
        <v>0.27104399255756301</v>
      </c>
      <c r="AQ439" s="14"/>
      <c r="AR439" s="14">
        <v>0.21431129863589099</v>
      </c>
      <c r="AS439" s="14">
        <v>0.27921688823944102</v>
      </c>
      <c r="AT439" s="14">
        <v>0.247862011883898</v>
      </c>
      <c r="AU439" s="14">
        <v>0.298355614359059</v>
      </c>
      <c r="AV439" s="14">
        <v>0.28902016195116698</v>
      </c>
      <c r="AW439" s="14">
        <v>0.20924838634634099</v>
      </c>
      <c r="AX439" s="14"/>
      <c r="AY439" s="14">
        <v>0.275519413736589</v>
      </c>
      <c r="AZ439" s="14">
        <v>0.273894491193796</v>
      </c>
      <c r="BA439" s="14">
        <v>0.26805945671859499</v>
      </c>
      <c r="BB439" s="14">
        <v>0.192837850163669</v>
      </c>
      <c r="BC439" s="14">
        <v>0.31968631614215798</v>
      </c>
      <c r="BD439" s="14"/>
      <c r="BE439" s="14">
        <v>0.26774629400304401</v>
      </c>
      <c r="BF439" s="14">
        <v>0.23038457071494201</v>
      </c>
      <c r="BG439" s="14">
        <v>0.25103690311311999</v>
      </c>
      <c r="BH439" s="14">
        <v>0.35259464774378801</v>
      </c>
      <c r="BI439" s="14">
        <v>0.16508898944997799</v>
      </c>
      <c r="BJ439" s="14">
        <v>0.28213461724630201</v>
      </c>
      <c r="BK439" s="14">
        <v>0.34691015127373498</v>
      </c>
      <c r="BL439" s="14">
        <v>0.24281119470807699</v>
      </c>
      <c r="BM439" s="14">
        <v>0.22792430283589499</v>
      </c>
      <c r="BN439" s="14">
        <v>0.235121926670016</v>
      </c>
      <c r="BO439" s="14">
        <v>0.300461353300362</v>
      </c>
      <c r="BP439" s="14">
        <v>0.30751228262430902</v>
      </c>
      <c r="BQ439" s="14">
        <v>0.15396242651242001</v>
      </c>
      <c r="BR439" s="14">
        <v>0.29255322411337498</v>
      </c>
      <c r="BS439" s="14">
        <v>0.17135365296657001</v>
      </c>
      <c r="BT439" s="14">
        <v>0.206172887972005</v>
      </c>
      <c r="BU439" s="14"/>
      <c r="BV439" s="14">
        <v>0.21577186359737299</v>
      </c>
      <c r="BW439" s="14">
        <v>0.237607441878112</v>
      </c>
      <c r="BX439" s="14"/>
      <c r="BY439" s="14">
        <v>0.23474462581660399</v>
      </c>
      <c r="BZ439" s="14"/>
      <c r="CA439" s="14">
        <v>0.27236107751294197</v>
      </c>
      <c r="CB439" s="14">
        <v>0.25334529718475102</v>
      </c>
      <c r="CC439" s="14">
        <v>0.24982377189713401</v>
      </c>
      <c r="CD439" s="14">
        <v>0.26862832380003998</v>
      </c>
      <c r="CE439" s="14">
        <v>7.1480915913008897E-2</v>
      </c>
    </row>
    <row r="440" spans="2:83" x14ac:dyDescent="0.3">
      <c r="B440" t="s">
        <v>238</v>
      </c>
      <c r="C440" s="14">
        <v>0.107997618641439</v>
      </c>
      <c r="D440" s="14">
        <v>0.10806411619099</v>
      </c>
      <c r="E440" s="14">
        <v>0.10721274038046399</v>
      </c>
      <c r="F440" s="14"/>
      <c r="G440" s="14">
        <v>0.112566286017119</v>
      </c>
      <c r="H440" s="14">
        <v>0.109345054571535</v>
      </c>
      <c r="I440" s="14">
        <v>7.8918443925538401E-2</v>
      </c>
      <c r="J440" s="14">
        <v>0.109593107054092</v>
      </c>
      <c r="K440" s="14">
        <v>9.3209796071598794E-2</v>
      </c>
      <c r="L440" s="14">
        <v>0.136098057908947</v>
      </c>
      <c r="M440" s="14"/>
      <c r="N440" s="14">
        <v>0.113103549382914</v>
      </c>
      <c r="O440" s="14">
        <v>0.126482716848627</v>
      </c>
      <c r="P440" s="14">
        <v>8.8470190745461294E-2</v>
      </c>
      <c r="Q440" s="14">
        <v>9.8508401976706295E-2</v>
      </c>
      <c r="R440" s="14"/>
      <c r="S440" s="14">
        <v>8.8257825135398205E-2</v>
      </c>
      <c r="T440" s="14">
        <v>0.112386169058769</v>
      </c>
      <c r="U440" s="14">
        <v>0.12982776664425399</v>
      </c>
      <c r="V440" s="14">
        <v>0.12905806515627499</v>
      </c>
      <c r="W440" s="14">
        <v>7.6897483381236004E-2</v>
      </c>
      <c r="X440" s="14">
        <v>7.0335285674338305E-2</v>
      </c>
      <c r="Y440" s="14">
        <v>0.127262597600654</v>
      </c>
      <c r="Z440" s="14">
        <v>0.12536574474922399</v>
      </c>
      <c r="AA440" s="14">
        <v>0.110261929371267</v>
      </c>
      <c r="AB440" s="14">
        <v>0.10163378246902301</v>
      </c>
      <c r="AC440" s="14">
        <v>0.148804569896689</v>
      </c>
      <c r="AD440" s="14">
        <v>0.11370779094557699</v>
      </c>
      <c r="AE440" s="14"/>
      <c r="AF440" s="14">
        <v>0.14425971298564899</v>
      </c>
      <c r="AG440" s="14">
        <v>8.6205292570986497E-2</v>
      </c>
      <c r="AH440" s="14">
        <v>9.53629542613635E-2</v>
      </c>
      <c r="AI440" s="14">
        <v>8.4068057326394496E-2</v>
      </c>
      <c r="AJ440" s="14">
        <v>6.0062620514753098E-2</v>
      </c>
      <c r="AK440" s="14"/>
      <c r="AL440" s="14">
        <v>0.13418894425505601</v>
      </c>
      <c r="AM440" s="14">
        <v>9.8810674954005598E-2</v>
      </c>
      <c r="AN440" s="14">
        <v>8.2548844337541602E-2</v>
      </c>
      <c r="AO440" s="14">
        <v>0.13178209654617201</v>
      </c>
      <c r="AP440" s="14">
        <v>7.5414780703634096E-2</v>
      </c>
      <c r="AQ440" s="14"/>
      <c r="AR440" s="14">
        <v>9.0925113781802902E-2</v>
      </c>
      <c r="AS440" s="14">
        <v>0.134764468981385</v>
      </c>
      <c r="AT440" s="14">
        <v>8.4560950603029497E-2</v>
      </c>
      <c r="AU440" s="14">
        <v>0.12143059086427101</v>
      </c>
      <c r="AV440" s="14">
        <v>9.1890884034665998E-2</v>
      </c>
      <c r="AW440" s="14">
        <v>0.122416402014652</v>
      </c>
      <c r="AX440" s="14"/>
      <c r="AY440" s="14">
        <v>0.12513027023116899</v>
      </c>
      <c r="AZ440" s="14">
        <v>0.13288724609748101</v>
      </c>
      <c r="BA440" s="14">
        <v>9.2656907491845797E-2</v>
      </c>
      <c r="BB440" s="14">
        <v>9.3129011005985099E-2</v>
      </c>
      <c r="BC440" s="14">
        <v>5.2888705317736297E-2</v>
      </c>
      <c r="BD440" s="14"/>
      <c r="BE440" s="14">
        <v>0.12658240707253199</v>
      </c>
      <c r="BF440" s="14">
        <v>9.2635498889568194E-2</v>
      </c>
      <c r="BG440" s="14">
        <v>0.10846210725884201</v>
      </c>
      <c r="BH440" s="14">
        <v>7.8783900484357405E-2</v>
      </c>
      <c r="BI440" s="14">
        <v>0.103982176890993</v>
      </c>
      <c r="BJ440" s="14">
        <v>0.108423875681078</v>
      </c>
      <c r="BK440" s="14">
        <v>0.10807814570522201</v>
      </c>
      <c r="BL440" s="14">
        <v>0.118251244102637</v>
      </c>
      <c r="BM440" s="14">
        <v>7.5303622616135393E-2</v>
      </c>
      <c r="BN440" s="14">
        <v>0.10175375681908699</v>
      </c>
      <c r="BO440" s="14">
        <v>9.3039444622440196E-2</v>
      </c>
      <c r="BP440" s="14">
        <v>0.107367028723886</v>
      </c>
      <c r="BQ440" s="14">
        <v>0.21345863697203901</v>
      </c>
      <c r="BR440" s="14">
        <v>0.14264631047431001</v>
      </c>
      <c r="BS440" s="14">
        <v>8.3168330144392594E-2</v>
      </c>
      <c r="BT440" s="14">
        <v>9.7718361345995097E-2</v>
      </c>
      <c r="BU440" s="14"/>
      <c r="BV440" s="14">
        <v>9.5352115880607505E-2</v>
      </c>
      <c r="BW440" s="14">
        <v>0.10394746527339301</v>
      </c>
      <c r="BX440" s="14"/>
      <c r="BY440" s="14">
        <v>7.9983318192212202E-2</v>
      </c>
      <c r="BZ440" s="14"/>
      <c r="CA440" s="14">
        <v>8.7272388891278599E-2</v>
      </c>
      <c r="CB440" s="14">
        <v>0.115951156891232</v>
      </c>
      <c r="CC440" s="14">
        <v>0.12808111111084899</v>
      </c>
      <c r="CD440" s="14">
        <v>9.9241843938971994E-2</v>
      </c>
      <c r="CE440" s="14">
        <v>7.96280969241248E-2</v>
      </c>
    </row>
    <row r="441" spans="2:83" x14ac:dyDescent="0.3">
      <c r="B441" t="s">
        <v>214</v>
      </c>
      <c r="C441" s="14">
        <v>3.37664849972905E-2</v>
      </c>
      <c r="D441" s="14">
        <v>4.3647234408105702E-2</v>
      </c>
      <c r="E441" s="14">
        <v>2.41847126764855E-2</v>
      </c>
      <c r="F441" s="14"/>
      <c r="G441" s="14">
        <v>3.9189129605224103E-2</v>
      </c>
      <c r="H441" s="14">
        <v>1.9032937628449102E-2</v>
      </c>
      <c r="I441" s="14">
        <v>4.27556511649822E-2</v>
      </c>
      <c r="J441" s="14">
        <v>4.2362842289375299E-2</v>
      </c>
      <c r="K441" s="14">
        <v>4.76069104541069E-2</v>
      </c>
      <c r="L441" s="14">
        <v>1.8598800416470301E-2</v>
      </c>
      <c r="M441" s="14"/>
      <c r="N441" s="14">
        <v>4.2567809932500499E-2</v>
      </c>
      <c r="O441" s="14">
        <v>3.8322680236959401E-2</v>
      </c>
      <c r="P441" s="14">
        <v>2.36202997850169E-2</v>
      </c>
      <c r="Q441" s="14">
        <v>2.5539726508105601E-2</v>
      </c>
      <c r="R441" s="14"/>
      <c r="S441" s="14">
        <v>2.6886675568352301E-2</v>
      </c>
      <c r="T441" s="14">
        <v>3.6294560142188299E-2</v>
      </c>
      <c r="U441" s="14">
        <v>6.2427901432833499E-2</v>
      </c>
      <c r="V441" s="14">
        <v>2.9356847054747601E-2</v>
      </c>
      <c r="W441" s="14">
        <v>2.7663634336530501E-2</v>
      </c>
      <c r="X441" s="14">
        <v>2.5836492356671799E-2</v>
      </c>
      <c r="Y441" s="14">
        <v>3.6253268564866603E-2</v>
      </c>
      <c r="Z441" s="14">
        <v>0</v>
      </c>
      <c r="AA441" s="14">
        <v>4.6268505400735203E-2</v>
      </c>
      <c r="AB441" s="14">
        <v>3.8839192826750898E-2</v>
      </c>
      <c r="AC441" s="14">
        <v>3.8412303085325498E-2</v>
      </c>
      <c r="AD441" s="14">
        <v>0</v>
      </c>
      <c r="AE441" s="14"/>
      <c r="AF441" s="14">
        <v>3.9585121630973899E-2</v>
      </c>
      <c r="AG441" s="14">
        <v>2.6654650391709101E-2</v>
      </c>
      <c r="AH441" s="14">
        <v>3.3581658688633401E-2</v>
      </c>
      <c r="AI441" s="14">
        <v>0</v>
      </c>
      <c r="AJ441" s="14">
        <v>3.1820752613388598E-2</v>
      </c>
      <c r="AK441" s="14"/>
      <c r="AL441" s="14">
        <v>4.1659377382630897E-2</v>
      </c>
      <c r="AM441" s="14">
        <v>2.7135188757421099E-2</v>
      </c>
      <c r="AN441" s="14">
        <v>3.1486071336083298E-2</v>
      </c>
      <c r="AO441" s="14">
        <v>4.92025047506056E-2</v>
      </c>
      <c r="AP441" s="14">
        <v>3.78936047418326E-2</v>
      </c>
      <c r="AQ441" s="14"/>
      <c r="AR441" s="14">
        <v>2.3221062803993501E-2</v>
      </c>
      <c r="AS441" s="14">
        <v>3.6541617069896698E-2</v>
      </c>
      <c r="AT441" s="14">
        <v>2.8847884686162902E-2</v>
      </c>
      <c r="AU441" s="14">
        <v>5.9126967173848403E-2</v>
      </c>
      <c r="AV441" s="14">
        <v>2.0002447138114401E-2</v>
      </c>
      <c r="AW441" s="14">
        <v>2.82343224994232E-2</v>
      </c>
      <c r="AX441" s="14"/>
      <c r="AY441" s="14">
        <v>1.18178176103879E-2</v>
      </c>
      <c r="AZ441" s="14">
        <v>3.3141549931389097E-2</v>
      </c>
      <c r="BA441" s="14">
        <v>4.4444263609783298E-2</v>
      </c>
      <c r="BB441" s="14">
        <v>4.1814411715656599E-2</v>
      </c>
      <c r="BC441" s="14">
        <v>6.7535991830530898E-2</v>
      </c>
      <c r="BD441" s="14"/>
      <c r="BE441" s="14">
        <v>0</v>
      </c>
      <c r="BF441" s="14">
        <v>0</v>
      </c>
      <c r="BG441" s="14">
        <v>2.0554633398468199E-2</v>
      </c>
      <c r="BH441" s="14">
        <v>4.2502920570047197E-2</v>
      </c>
      <c r="BI441" s="14">
        <v>3.4936122173524001E-2</v>
      </c>
      <c r="BJ441" s="14">
        <v>2.0845494549864899E-2</v>
      </c>
      <c r="BK441" s="14">
        <v>3.5649432835005997E-2</v>
      </c>
      <c r="BL441" s="14">
        <v>3.25014991337325E-2</v>
      </c>
      <c r="BM441" s="14">
        <v>3.08411638341906E-2</v>
      </c>
      <c r="BN441" s="14">
        <v>5.9596824236644502E-2</v>
      </c>
      <c r="BO441" s="14">
        <v>3.5120624139280202E-2</v>
      </c>
      <c r="BP441" s="14">
        <v>2.8855905810019299E-2</v>
      </c>
      <c r="BQ441" s="14">
        <v>5.6129868084536398E-2</v>
      </c>
      <c r="BR441" s="14">
        <v>1.7199822558208001E-2</v>
      </c>
      <c r="BS441" s="14">
        <v>5.9607838376766302E-2</v>
      </c>
      <c r="BT441" s="14">
        <v>3.8660273317063003E-2</v>
      </c>
      <c r="BU441" s="14"/>
      <c r="BV441" s="14">
        <v>2.1491457872586502E-2</v>
      </c>
      <c r="BW441" s="14">
        <v>3.55174836840658E-2</v>
      </c>
      <c r="BX441" s="14"/>
      <c r="BY441" s="14">
        <v>1.98904590270008E-2</v>
      </c>
      <c r="BZ441" s="14"/>
      <c r="CA441" s="14">
        <v>2.6098381565679101E-2</v>
      </c>
      <c r="CB441" s="14">
        <v>3.77368447011487E-2</v>
      </c>
      <c r="CC441" s="14">
        <v>4.1525755168945598E-2</v>
      </c>
      <c r="CD441" s="14">
        <v>2.3377603137036899E-2</v>
      </c>
      <c r="CE441" s="14">
        <v>0</v>
      </c>
    </row>
    <row r="442" spans="2:83" x14ac:dyDescent="0.3">
      <c r="B442" t="s">
        <v>110</v>
      </c>
      <c r="C442" s="14">
        <v>7.8184981658832198E-2</v>
      </c>
      <c r="D442" s="14">
        <v>4.5280533462804702E-2</v>
      </c>
      <c r="E442" s="14">
        <v>0.109438498839561</v>
      </c>
      <c r="F442" s="14"/>
      <c r="G442" s="14">
        <v>7.7603132494582602E-2</v>
      </c>
      <c r="H442" s="14">
        <v>7.1045520382110205E-2</v>
      </c>
      <c r="I442" s="14">
        <v>7.8022564162265398E-2</v>
      </c>
      <c r="J442" s="14">
        <v>8.6640927383959204E-2</v>
      </c>
      <c r="K442" s="14">
        <v>6.0312188041016297E-2</v>
      </c>
      <c r="L442" s="14">
        <v>8.9681318008270103E-2</v>
      </c>
      <c r="M442" s="14"/>
      <c r="N442" s="14">
        <v>3.8590982218792903E-2</v>
      </c>
      <c r="O442" s="14">
        <v>7.4473262593778899E-2</v>
      </c>
      <c r="P442" s="14">
        <v>7.3132597323029097E-2</v>
      </c>
      <c r="Q442" s="14">
        <v>0.12887795963109699</v>
      </c>
      <c r="R442" s="14"/>
      <c r="S442" s="14">
        <v>6.0307835142542697E-2</v>
      </c>
      <c r="T442" s="14">
        <v>0.103596268799187</v>
      </c>
      <c r="U442" s="14">
        <v>9.3942943261365805E-2</v>
      </c>
      <c r="V442" s="14">
        <v>7.27712250519192E-2</v>
      </c>
      <c r="W442" s="14">
        <v>8.1779850649925503E-2</v>
      </c>
      <c r="X442" s="14">
        <v>8.4306213106425901E-2</v>
      </c>
      <c r="Y442" s="14">
        <v>0.101102133751914</v>
      </c>
      <c r="Z442" s="14">
        <v>4.53697797268598E-2</v>
      </c>
      <c r="AA442" s="14">
        <v>8.8617578758071802E-2</v>
      </c>
      <c r="AB442" s="14">
        <v>5.6554652776579298E-2</v>
      </c>
      <c r="AC442" s="14">
        <v>4.70522010728383E-2</v>
      </c>
      <c r="AD442" s="14">
        <v>6.0737921322726103E-2</v>
      </c>
      <c r="AE442" s="14"/>
      <c r="AF442" s="14">
        <v>4.8768966383643697E-2</v>
      </c>
      <c r="AG442" s="14">
        <v>5.7413984056267103E-2</v>
      </c>
      <c r="AH442" s="14">
        <v>4.36830863005052E-2</v>
      </c>
      <c r="AI442" s="14">
        <v>0.117734292625672</v>
      </c>
      <c r="AJ442" s="14">
        <v>0.176095239860555</v>
      </c>
      <c r="AK442" s="14"/>
      <c r="AL442" s="14">
        <v>6.27278484907903E-2</v>
      </c>
      <c r="AM442" s="14">
        <v>4.8927981112268003E-2</v>
      </c>
      <c r="AN442" s="14">
        <v>4.0301690156707003E-2</v>
      </c>
      <c r="AO442" s="14">
        <v>6.6891302666116204E-2</v>
      </c>
      <c r="AP442" s="14">
        <v>8.0934361615569203E-2</v>
      </c>
      <c r="AQ442" s="14"/>
      <c r="AR442" s="14">
        <v>3.75572285891312E-2</v>
      </c>
      <c r="AS442" s="14">
        <v>3.8885942876456303E-2</v>
      </c>
      <c r="AT442" s="14">
        <v>3.5938483031037798E-2</v>
      </c>
      <c r="AU442" s="14">
        <v>8.1192668750952296E-2</v>
      </c>
      <c r="AV442" s="14">
        <v>7.3154843517775597E-2</v>
      </c>
      <c r="AW442" s="14">
        <v>0.178892281722589</v>
      </c>
      <c r="AX442" s="14"/>
      <c r="AY442" s="14">
        <v>7.9537109090564398E-2</v>
      </c>
      <c r="AZ442" s="14">
        <v>9.7727032945177303E-2</v>
      </c>
      <c r="BA442" s="14">
        <v>6.0110754120350801E-2</v>
      </c>
      <c r="BB442" s="14">
        <v>4.22713648788446E-2</v>
      </c>
      <c r="BC442" s="14">
        <v>0</v>
      </c>
      <c r="BD442" s="14"/>
      <c r="BE442" s="14">
        <v>0.21904610224482499</v>
      </c>
      <c r="BF442" s="14">
        <v>0.18041278539608099</v>
      </c>
      <c r="BG442" s="14">
        <v>0.1236569284737</v>
      </c>
      <c r="BH442" s="14">
        <v>7.2355168742049905E-2</v>
      </c>
      <c r="BI442" s="14">
        <v>9.6191219223175695E-2</v>
      </c>
      <c r="BJ442" s="14">
        <v>5.9802919062328E-2</v>
      </c>
      <c r="BK442" s="14">
        <v>7.2949220829004194E-2</v>
      </c>
      <c r="BL442" s="14">
        <v>5.8323266972165798E-2</v>
      </c>
      <c r="BM442" s="14">
        <v>9.3790260966858899E-2</v>
      </c>
      <c r="BN442" s="14">
        <v>0.100844688382265</v>
      </c>
      <c r="BO442" s="14">
        <v>5.3629347023091897E-2</v>
      </c>
      <c r="BP442" s="14">
        <v>2.82838432700875E-2</v>
      </c>
      <c r="BQ442" s="14">
        <v>4.00299044764027E-2</v>
      </c>
      <c r="BR442" s="14">
        <v>3.4942701948337797E-2</v>
      </c>
      <c r="BS442" s="14">
        <v>9.9675493573574497E-2</v>
      </c>
      <c r="BT442" s="14">
        <v>1.76552986483791E-2</v>
      </c>
      <c r="BU442" s="14"/>
      <c r="BV442" s="14">
        <v>3.9952753522866098E-2</v>
      </c>
      <c r="BW442" s="14">
        <v>6.2258348244103701E-2</v>
      </c>
      <c r="BX442" s="14"/>
      <c r="BY442" s="14">
        <v>4.4047351544950299E-2</v>
      </c>
      <c r="BZ442" s="14"/>
      <c r="CA442" s="14">
        <v>9.9543495370704796E-2</v>
      </c>
      <c r="CB442" s="14">
        <v>5.7204857475484101E-2</v>
      </c>
      <c r="CC442" s="14">
        <v>6.0369149892022703E-2</v>
      </c>
      <c r="CD442" s="14">
        <v>4.5075949662768303E-2</v>
      </c>
      <c r="CE442" s="14">
        <v>0</v>
      </c>
    </row>
    <row r="443" spans="2:83" x14ac:dyDescent="0.3">
      <c r="B443" t="s">
        <v>215</v>
      </c>
      <c r="C443" s="14">
        <v>0.52502832191333204</v>
      </c>
      <c r="D443" s="14">
        <v>0.54764732085531098</v>
      </c>
      <c r="E443" s="14">
        <v>0.50397164498398195</v>
      </c>
      <c r="F443" s="14"/>
      <c r="G443" s="14">
        <v>0.50250094780488197</v>
      </c>
      <c r="H443" s="14">
        <v>0.58337069679040598</v>
      </c>
      <c r="I443" s="14">
        <v>0.51679241188126901</v>
      </c>
      <c r="J443" s="14">
        <v>0.525619382939153</v>
      </c>
      <c r="K443" s="14">
        <v>0.53652776538381897</v>
      </c>
      <c r="L443" s="14">
        <v>0.49083421436406799</v>
      </c>
      <c r="M443" s="14"/>
      <c r="N443" s="14">
        <v>0.56950300521605102</v>
      </c>
      <c r="O443" s="14">
        <v>0.52343668035982704</v>
      </c>
      <c r="P443" s="14">
        <v>0.52973739948352805</v>
      </c>
      <c r="Q443" s="14">
        <v>0.47622049986863202</v>
      </c>
      <c r="R443" s="14"/>
      <c r="S443" s="14">
        <v>0.56175128213908099</v>
      </c>
      <c r="T443" s="14">
        <v>0.47851560737045201</v>
      </c>
      <c r="U443" s="14">
        <v>0.50119865272049202</v>
      </c>
      <c r="V443" s="14">
        <v>0.468397700565647</v>
      </c>
      <c r="W443" s="14">
        <v>0.52602117317446495</v>
      </c>
      <c r="X443" s="14">
        <v>0.54143105739194897</v>
      </c>
      <c r="Y443" s="14">
        <v>0.45496000140392401</v>
      </c>
      <c r="Z443" s="14">
        <v>0.62615363664044599</v>
      </c>
      <c r="AA443" s="14">
        <v>0.54410419914430097</v>
      </c>
      <c r="AB443" s="14">
        <v>0.53364998110280903</v>
      </c>
      <c r="AC443" s="14">
        <v>0.61576207436985497</v>
      </c>
      <c r="AD443" s="14">
        <v>0.54115883997920999</v>
      </c>
      <c r="AE443" s="14"/>
      <c r="AF443" s="14">
        <v>0.50941704575244096</v>
      </c>
      <c r="AG443" s="14">
        <v>0.61319208264687497</v>
      </c>
      <c r="AH443" s="14">
        <v>0.59577563010749801</v>
      </c>
      <c r="AI443" s="14">
        <v>0.35960658174508597</v>
      </c>
      <c r="AJ443" s="14">
        <v>0.45596769186831299</v>
      </c>
      <c r="AK443" s="14"/>
      <c r="AL443" s="14">
        <v>0.49951034652876097</v>
      </c>
      <c r="AM443" s="14">
        <v>0.60056818714795601</v>
      </c>
      <c r="AN443" s="14">
        <v>0.58541767463327998</v>
      </c>
      <c r="AO443" s="14">
        <v>0.43251600239698201</v>
      </c>
      <c r="AP443" s="14">
        <v>0.53471326038140099</v>
      </c>
      <c r="AQ443" s="14"/>
      <c r="AR443" s="14">
        <v>0.63398529618918098</v>
      </c>
      <c r="AS443" s="14">
        <v>0.51059108283282095</v>
      </c>
      <c r="AT443" s="14">
        <v>0.60279066979587104</v>
      </c>
      <c r="AU443" s="14">
        <v>0.439894158851868</v>
      </c>
      <c r="AV443" s="14">
        <v>0.52593166335827701</v>
      </c>
      <c r="AW443" s="14">
        <v>0.46120860741699599</v>
      </c>
      <c r="AX443" s="14"/>
      <c r="AY443" s="14">
        <v>0.50799538933128896</v>
      </c>
      <c r="AZ443" s="14">
        <v>0.46234967983215602</v>
      </c>
      <c r="BA443" s="14">
        <v>0.53472861805942495</v>
      </c>
      <c r="BB443" s="14">
        <v>0.62994736223584502</v>
      </c>
      <c r="BC443" s="14">
        <v>0.55988898670957499</v>
      </c>
      <c r="BD443" s="14"/>
      <c r="BE443" s="14">
        <v>0.38662519667959799</v>
      </c>
      <c r="BF443" s="14">
        <v>0.49656714499940902</v>
      </c>
      <c r="BG443" s="14">
        <v>0.49628942775587098</v>
      </c>
      <c r="BH443" s="14">
        <v>0.45376336245975701</v>
      </c>
      <c r="BI443" s="14">
        <v>0.59980149226232904</v>
      </c>
      <c r="BJ443" s="14">
        <v>0.52879309346042702</v>
      </c>
      <c r="BK443" s="14">
        <v>0.43641304935703201</v>
      </c>
      <c r="BL443" s="14">
        <v>0.54811279508338695</v>
      </c>
      <c r="BM443" s="14">
        <v>0.57214064974692003</v>
      </c>
      <c r="BN443" s="14">
        <v>0.50268280389198705</v>
      </c>
      <c r="BO443" s="14">
        <v>0.51774923091482605</v>
      </c>
      <c r="BP443" s="14">
        <v>0.527980939571698</v>
      </c>
      <c r="BQ443" s="14">
        <v>0.53641916395460199</v>
      </c>
      <c r="BR443" s="14">
        <v>0.51265794090576899</v>
      </c>
      <c r="BS443" s="14">
        <v>0.58619468493869697</v>
      </c>
      <c r="BT443" s="14">
        <v>0.63979317871655805</v>
      </c>
      <c r="BU443" s="14"/>
      <c r="BV443" s="14">
        <v>0.62743180912656704</v>
      </c>
      <c r="BW443" s="14">
        <v>0.56066926092032499</v>
      </c>
      <c r="BX443" s="14"/>
      <c r="BY443" s="14">
        <v>0.62133424541923199</v>
      </c>
      <c r="BZ443" s="14"/>
      <c r="CA443" s="14">
        <v>0.51472465665939604</v>
      </c>
      <c r="CB443" s="14">
        <v>0.535761843747385</v>
      </c>
      <c r="CC443" s="14">
        <v>0.52020021193104904</v>
      </c>
      <c r="CD443" s="14">
        <v>0.56367627946118304</v>
      </c>
      <c r="CE443" s="14">
        <v>0.84889098716286604</v>
      </c>
    </row>
    <row r="444" spans="2:83" x14ac:dyDescent="0.3">
      <c r="B444" t="s">
        <v>216</v>
      </c>
      <c r="C444" s="14">
        <v>0.14176410363872899</v>
      </c>
      <c r="D444" s="14">
        <v>0.15171135059909599</v>
      </c>
      <c r="E444" s="14">
        <v>0.131397453056949</v>
      </c>
      <c r="F444" s="14"/>
      <c r="G444" s="14">
        <v>0.15175541562234299</v>
      </c>
      <c r="H444" s="14">
        <v>0.128377992199984</v>
      </c>
      <c r="I444" s="14">
        <v>0.121674095090521</v>
      </c>
      <c r="J444" s="14">
        <v>0.15195594934346701</v>
      </c>
      <c r="K444" s="14">
        <v>0.14081670652570599</v>
      </c>
      <c r="L444" s="14">
        <v>0.15469685832541799</v>
      </c>
      <c r="M444" s="14"/>
      <c r="N444" s="14">
        <v>0.15567135931541401</v>
      </c>
      <c r="O444" s="14">
        <v>0.164805397085586</v>
      </c>
      <c r="P444" s="14">
        <v>0.112090490530478</v>
      </c>
      <c r="Q444" s="14">
        <v>0.124048128484812</v>
      </c>
      <c r="R444" s="14"/>
      <c r="S444" s="14">
        <v>0.11514450070375</v>
      </c>
      <c r="T444" s="14">
        <v>0.14868072920095701</v>
      </c>
      <c r="U444" s="14">
        <v>0.19225566807708699</v>
      </c>
      <c r="V444" s="14">
        <v>0.158414912211023</v>
      </c>
      <c r="W444" s="14">
        <v>0.10456111771776599</v>
      </c>
      <c r="X444" s="14">
        <v>9.6171778031010097E-2</v>
      </c>
      <c r="Y444" s="14">
        <v>0.16351586616552</v>
      </c>
      <c r="Z444" s="14">
        <v>0.12536574474922399</v>
      </c>
      <c r="AA444" s="14">
        <v>0.15653043477200199</v>
      </c>
      <c r="AB444" s="14">
        <v>0.14047297529577399</v>
      </c>
      <c r="AC444" s="14">
        <v>0.187216872982014</v>
      </c>
      <c r="AD444" s="14">
        <v>0.11370779094557699</v>
      </c>
      <c r="AE444" s="14"/>
      <c r="AF444" s="14">
        <v>0.18384483461662299</v>
      </c>
      <c r="AG444" s="14">
        <v>0.112859942962696</v>
      </c>
      <c r="AH444" s="14">
        <v>0.12894461294999701</v>
      </c>
      <c r="AI444" s="14">
        <v>8.4068057326394496E-2</v>
      </c>
      <c r="AJ444" s="14">
        <v>9.1883373128141696E-2</v>
      </c>
      <c r="AK444" s="14"/>
      <c r="AL444" s="14">
        <v>0.17584832163768699</v>
      </c>
      <c r="AM444" s="14">
        <v>0.12594586371142699</v>
      </c>
      <c r="AN444" s="14">
        <v>0.114034915673625</v>
      </c>
      <c r="AO444" s="14">
        <v>0.18098460129677801</v>
      </c>
      <c r="AP444" s="14">
        <v>0.11330838544546699</v>
      </c>
      <c r="AQ444" s="14"/>
      <c r="AR444" s="14">
        <v>0.114146176585796</v>
      </c>
      <c r="AS444" s="14">
        <v>0.171306086051282</v>
      </c>
      <c r="AT444" s="14">
        <v>0.113408835289192</v>
      </c>
      <c r="AU444" s="14">
        <v>0.18055755803811999</v>
      </c>
      <c r="AV444" s="14">
        <v>0.11189333117278</v>
      </c>
      <c r="AW444" s="14">
        <v>0.15065072451407499</v>
      </c>
      <c r="AX444" s="14"/>
      <c r="AY444" s="14">
        <v>0.13694808784155699</v>
      </c>
      <c r="AZ444" s="14">
        <v>0.166028796028871</v>
      </c>
      <c r="BA444" s="14">
        <v>0.137101171101629</v>
      </c>
      <c r="BB444" s="14">
        <v>0.134943422721642</v>
      </c>
      <c r="BC444" s="14">
        <v>0.12042469714826699</v>
      </c>
      <c r="BD444" s="14"/>
      <c r="BE444" s="14">
        <v>0.12658240707253199</v>
      </c>
      <c r="BF444" s="14">
        <v>9.2635498889568194E-2</v>
      </c>
      <c r="BG444" s="14">
        <v>0.12901674065731</v>
      </c>
      <c r="BH444" s="14">
        <v>0.121286821054405</v>
      </c>
      <c r="BI444" s="14">
        <v>0.138918299064517</v>
      </c>
      <c r="BJ444" s="14">
        <v>0.12926937023094301</v>
      </c>
      <c r="BK444" s="14">
        <v>0.143727578540228</v>
      </c>
      <c r="BL444" s="14">
        <v>0.15075274323637</v>
      </c>
      <c r="BM444" s="14">
        <v>0.106144786450326</v>
      </c>
      <c r="BN444" s="14">
        <v>0.161350581055731</v>
      </c>
      <c r="BO444" s="14">
        <v>0.12816006876172001</v>
      </c>
      <c r="BP444" s="14">
        <v>0.13622293453390499</v>
      </c>
      <c r="BQ444" s="14">
        <v>0.269588505056575</v>
      </c>
      <c r="BR444" s="14">
        <v>0.15984613303251799</v>
      </c>
      <c r="BS444" s="14">
        <v>0.14277616852115901</v>
      </c>
      <c r="BT444" s="14">
        <v>0.136378634663058</v>
      </c>
      <c r="BU444" s="14"/>
      <c r="BV444" s="14">
        <v>0.116843573753194</v>
      </c>
      <c r="BW444" s="14">
        <v>0.13946494895745901</v>
      </c>
      <c r="BX444" s="14"/>
      <c r="BY444" s="14">
        <v>9.9873777219213006E-2</v>
      </c>
      <c r="BZ444" s="14"/>
      <c r="CA444" s="14">
        <v>0.11337077045695799</v>
      </c>
      <c r="CB444" s="14">
        <v>0.153688001592381</v>
      </c>
      <c r="CC444" s="14">
        <v>0.16960686627979499</v>
      </c>
      <c r="CD444" s="14">
        <v>0.122619447076009</v>
      </c>
      <c r="CE444" s="14">
        <v>7.96280969241248E-2</v>
      </c>
    </row>
    <row r="445" spans="2:83" x14ac:dyDescent="0.3">
      <c r="B445" t="s">
        <v>139</v>
      </c>
      <c r="C445" s="14">
        <v>0.383264218274603</v>
      </c>
      <c r="D445" s="14">
        <v>0.39593597025621502</v>
      </c>
      <c r="E445" s="14">
        <v>0.372574191927033</v>
      </c>
      <c r="F445" s="14"/>
      <c r="G445" s="14">
        <v>0.35074553218253901</v>
      </c>
      <c r="H445" s="14">
        <v>0.45499270459042201</v>
      </c>
      <c r="I445" s="14">
        <v>0.39511831679074799</v>
      </c>
      <c r="J445" s="14">
        <v>0.37366343359568599</v>
      </c>
      <c r="K445" s="14">
        <v>0.39571105885811297</v>
      </c>
      <c r="L445" s="14">
        <v>0.33613735603865103</v>
      </c>
      <c r="M445" s="14"/>
      <c r="N445" s="14">
        <v>0.41383164590063698</v>
      </c>
      <c r="O445" s="14">
        <v>0.35863128327423999</v>
      </c>
      <c r="P445" s="14">
        <v>0.41764690895304901</v>
      </c>
      <c r="Q445" s="14">
        <v>0.35217237138382002</v>
      </c>
      <c r="R445" s="14"/>
      <c r="S445" s="14">
        <v>0.44660678143533</v>
      </c>
      <c r="T445" s="14">
        <v>0.32983487816949397</v>
      </c>
      <c r="U445" s="14">
        <v>0.30894298464340397</v>
      </c>
      <c r="V445" s="14">
        <v>0.30998278835462401</v>
      </c>
      <c r="W445" s="14">
        <v>0.42146005545669801</v>
      </c>
      <c r="X445" s="14">
        <v>0.44525927936093801</v>
      </c>
      <c r="Y445" s="14">
        <v>0.29144413523840401</v>
      </c>
      <c r="Z445" s="14">
        <v>0.50078789189122197</v>
      </c>
      <c r="AA445" s="14">
        <v>0.38757376437229901</v>
      </c>
      <c r="AB445" s="14">
        <v>0.39317700580703502</v>
      </c>
      <c r="AC445" s="14">
        <v>0.42854520138784102</v>
      </c>
      <c r="AD445" s="14">
        <v>0.42745104903363301</v>
      </c>
      <c r="AE445" s="14"/>
      <c r="AF445" s="14">
        <v>0.32557221113581802</v>
      </c>
      <c r="AG445" s="14">
        <v>0.50033213968418</v>
      </c>
      <c r="AH445" s="14">
        <v>0.46683101715750103</v>
      </c>
      <c r="AI445" s="14">
        <v>0.27553852441869098</v>
      </c>
      <c r="AJ445" s="14">
        <v>0.364084318740171</v>
      </c>
      <c r="AK445" s="14"/>
      <c r="AL445" s="14">
        <v>0.32366202489107398</v>
      </c>
      <c r="AM445" s="14">
        <v>0.47462232343652899</v>
      </c>
      <c r="AN445" s="14">
        <v>0.47138275895965498</v>
      </c>
      <c r="AO445" s="14">
        <v>0.251531401100205</v>
      </c>
      <c r="AP445" s="14">
        <v>0.42140487493593398</v>
      </c>
      <c r="AQ445" s="14"/>
      <c r="AR445" s="14">
        <v>0.51983911960338502</v>
      </c>
      <c r="AS445" s="14">
        <v>0.33928499678153901</v>
      </c>
      <c r="AT445" s="14">
        <v>0.48938183450667899</v>
      </c>
      <c r="AU445" s="14">
        <v>0.25933660081374899</v>
      </c>
      <c r="AV445" s="14">
        <v>0.41403833218549702</v>
      </c>
      <c r="AW445" s="14">
        <v>0.31055788290292102</v>
      </c>
      <c r="AX445" s="14"/>
      <c r="AY445" s="14">
        <v>0.37104730148973197</v>
      </c>
      <c r="AZ445" s="14">
        <v>0.29632088380328597</v>
      </c>
      <c r="BA445" s="14">
        <v>0.397627446957796</v>
      </c>
      <c r="BB445" s="14">
        <v>0.49500393951420302</v>
      </c>
      <c r="BC445" s="14">
        <v>0.43946428956130801</v>
      </c>
      <c r="BD445" s="14"/>
      <c r="BE445" s="14">
        <v>0.260042789607066</v>
      </c>
      <c r="BF445" s="14">
        <v>0.403931646109841</v>
      </c>
      <c r="BG445" s="14">
        <v>0.36727268709856098</v>
      </c>
      <c r="BH445" s="14">
        <v>0.33247654140535299</v>
      </c>
      <c r="BI445" s="14">
        <v>0.46088319319781101</v>
      </c>
      <c r="BJ445" s="14">
        <v>0.39952372322948498</v>
      </c>
      <c r="BK445" s="14">
        <v>0.29268547081680402</v>
      </c>
      <c r="BL445" s="14">
        <v>0.397360051847017</v>
      </c>
      <c r="BM445" s="14">
        <v>0.46599586329659398</v>
      </c>
      <c r="BN445" s="14">
        <v>0.34133222283625603</v>
      </c>
      <c r="BO445" s="14">
        <v>0.38958916215310602</v>
      </c>
      <c r="BP445" s="14">
        <v>0.39175800503779301</v>
      </c>
      <c r="BQ445" s="14">
        <v>0.26683065889802698</v>
      </c>
      <c r="BR445" s="14">
        <v>0.35281180787325001</v>
      </c>
      <c r="BS445" s="14">
        <v>0.44341851641753799</v>
      </c>
      <c r="BT445" s="14">
        <v>0.50341454405349995</v>
      </c>
      <c r="BU445" s="14"/>
      <c r="BV445" s="14">
        <v>0.51058823537337295</v>
      </c>
      <c r="BW445" s="14">
        <v>0.42120431196286701</v>
      </c>
      <c r="BX445" s="14"/>
      <c r="BY445" s="14">
        <v>0.52146046820001901</v>
      </c>
      <c r="BZ445" s="14"/>
      <c r="CA445" s="14">
        <v>0.401353886202438</v>
      </c>
      <c r="CB445" s="14">
        <v>0.38207384215500401</v>
      </c>
      <c r="CC445" s="14">
        <v>0.350593345651254</v>
      </c>
      <c r="CD445" s="14">
        <v>0.44105683238517401</v>
      </c>
      <c r="CE445" s="14">
        <v>0.76926289023874195</v>
      </c>
    </row>
    <row r="446" spans="2:83" x14ac:dyDescent="0.3">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row>
    <row r="447" spans="2:83" x14ac:dyDescent="0.3">
      <c r="B447" s="6" t="s">
        <v>250</v>
      </c>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row>
    <row r="448" spans="2:83" x14ac:dyDescent="0.3">
      <c r="B448" s="24" t="s">
        <v>114</v>
      </c>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row>
    <row r="449" spans="2:83" x14ac:dyDescent="0.3">
      <c r="B449" t="s">
        <v>211</v>
      </c>
      <c r="C449" s="14">
        <v>0.18759522841870099</v>
      </c>
      <c r="D449" s="14">
        <v>0.25406217607966097</v>
      </c>
      <c r="E449" s="14">
        <v>0.123061926594409</v>
      </c>
      <c r="F449" s="14"/>
      <c r="G449" s="14">
        <v>0.191982188402292</v>
      </c>
      <c r="H449" s="14">
        <v>0.209757664997549</v>
      </c>
      <c r="I449" s="14">
        <v>0.130842950141451</v>
      </c>
      <c r="J449" s="14">
        <v>0.199259637300639</v>
      </c>
      <c r="K449" s="14">
        <v>0.19816320664256701</v>
      </c>
      <c r="L449" s="14">
        <v>0.19602016352020499</v>
      </c>
      <c r="M449" s="14"/>
      <c r="N449" s="14">
        <v>0.21691660595439499</v>
      </c>
      <c r="O449" s="14">
        <v>0.17473884479874299</v>
      </c>
      <c r="P449" s="14">
        <v>0.187163405918359</v>
      </c>
      <c r="Q449" s="14">
        <v>0.166113281484804</v>
      </c>
      <c r="R449" s="14"/>
      <c r="S449" s="14">
        <v>0.217919341603591</v>
      </c>
      <c r="T449" s="14">
        <v>0.194574768840544</v>
      </c>
      <c r="U449" s="14">
        <v>0.14742606179207801</v>
      </c>
      <c r="V449" s="14">
        <v>0.185099607564958</v>
      </c>
      <c r="W449" s="14">
        <v>0.203717395485218</v>
      </c>
      <c r="X449" s="14">
        <v>0.17911265141253799</v>
      </c>
      <c r="Y449" s="14">
        <v>0.191436443450304</v>
      </c>
      <c r="Z449" s="14">
        <v>0.201573093932498</v>
      </c>
      <c r="AA449" s="14">
        <v>0.18380241417194301</v>
      </c>
      <c r="AB449" s="14">
        <v>0.18650298654264699</v>
      </c>
      <c r="AC449" s="14">
        <v>0.191727055654379</v>
      </c>
      <c r="AD449" s="14">
        <v>9.9870248209369294E-2</v>
      </c>
      <c r="AE449" s="14"/>
      <c r="AF449" s="14">
        <v>0.22918381972038299</v>
      </c>
      <c r="AG449" s="14">
        <v>0.218696407863019</v>
      </c>
      <c r="AH449" s="14">
        <v>0.17152897009732701</v>
      </c>
      <c r="AI449" s="14">
        <v>0.167161325245785</v>
      </c>
      <c r="AJ449" s="14">
        <v>9.7359298152666501E-2</v>
      </c>
      <c r="AK449" s="14"/>
      <c r="AL449" s="14">
        <v>0.20035589255765099</v>
      </c>
      <c r="AM449" s="14">
        <v>0.22013961567960499</v>
      </c>
      <c r="AN449" s="14">
        <v>0.14711405272510999</v>
      </c>
      <c r="AO449" s="14">
        <v>0.28865800749721898</v>
      </c>
      <c r="AP449" s="14">
        <v>9.9208684281803003E-2</v>
      </c>
      <c r="AQ449" s="14"/>
      <c r="AR449" s="14">
        <v>0.21553498836335999</v>
      </c>
      <c r="AS449" s="14">
        <v>0.171755621602833</v>
      </c>
      <c r="AT449" s="14">
        <v>0.17207851487836601</v>
      </c>
      <c r="AU449" s="14">
        <v>0.290446374134533</v>
      </c>
      <c r="AV449" s="14">
        <v>0.12956576623882701</v>
      </c>
      <c r="AW449" s="14">
        <v>0.114281757668523</v>
      </c>
      <c r="AX449" s="14"/>
      <c r="AY449" s="14">
        <v>0.180636367992243</v>
      </c>
      <c r="AZ449" s="14">
        <v>0.18537171179096901</v>
      </c>
      <c r="BA449" s="14">
        <v>0.188898477631253</v>
      </c>
      <c r="BB449" s="14">
        <v>0.21055773465984401</v>
      </c>
      <c r="BC449" s="14">
        <v>0.346536494712539</v>
      </c>
      <c r="BD449" s="14"/>
      <c r="BE449" s="14">
        <v>0.153412780394347</v>
      </c>
      <c r="BF449" s="14">
        <v>0.16707110838713901</v>
      </c>
      <c r="BG449" s="14">
        <v>0.14144815099645699</v>
      </c>
      <c r="BH449" s="14">
        <v>0.18050444573439101</v>
      </c>
      <c r="BI449" s="14">
        <v>0.17551606943884901</v>
      </c>
      <c r="BJ449" s="14">
        <v>0.20507190254485699</v>
      </c>
      <c r="BK449" s="14">
        <v>0.12119677238705601</v>
      </c>
      <c r="BL449" s="14">
        <v>0.19748403176854501</v>
      </c>
      <c r="BM449" s="14">
        <v>0.196742168638189</v>
      </c>
      <c r="BN449" s="14">
        <v>0.18447905967428399</v>
      </c>
      <c r="BO449" s="14">
        <v>0.20185838923646701</v>
      </c>
      <c r="BP449" s="14">
        <v>0.153104563747686</v>
      </c>
      <c r="BQ449" s="14">
        <v>0.172487004756227</v>
      </c>
      <c r="BR449" s="14">
        <v>0.34932800938019298</v>
      </c>
      <c r="BS449" s="14">
        <v>0.285642607650271</v>
      </c>
      <c r="BT449" s="14">
        <v>0.28928576490958802</v>
      </c>
      <c r="BU449" s="14"/>
      <c r="BV449" s="14">
        <v>0.22385770988054701</v>
      </c>
      <c r="BW449" s="14">
        <v>0.21461735340429</v>
      </c>
      <c r="BX449" s="14"/>
      <c r="BY449" s="14">
        <v>0.28899375373965103</v>
      </c>
      <c r="BZ449" s="14"/>
      <c r="CA449" s="14">
        <v>0.177473384316823</v>
      </c>
      <c r="CB449" s="14">
        <v>0.17417711770251901</v>
      </c>
      <c r="CC449" s="14">
        <v>0.190724164534051</v>
      </c>
      <c r="CD449" s="14">
        <v>0.217924797581727</v>
      </c>
      <c r="CE449" s="14">
        <v>0.39100586043882102</v>
      </c>
    </row>
    <row r="450" spans="2:83" x14ac:dyDescent="0.3">
      <c r="B450" t="s">
        <v>236</v>
      </c>
      <c r="C450" s="14">
        <v>0.46499781441468202</v>
      </c>
      <c r="D450" s="14">
        <v>0.47531643059637002</v>
      </c>
      <c r="E450" s="14">
        <v>0.455834043863733</v>
      </c>
      <c r="F450" s="14"/>
      <c r="G450" s="14">
        <v>0.38312347171318301</v>
      </c>
      <c r="H450" s="14">
        <v>0.45724847628982301</v>
      </c>
      <c r="I450" s="14">
        <v>0.54182792061058205</v>
      </c>
      <c r="J450" s="14">
        <v>0.45025881207475998</v>
      </c>
      <c r="K450" s="14">
        <v>0.434004036188882</v>
      </c>
      <c r="L450" s="14">
        <v>0.496067618336273</v>
      </c>
      <c r="M450" s="14"/>
      <c r="N450" s="14">
        <v>0.50798387953410895</v>
      </c>
      <c r="O450" s="14">
        <v>0.48669209238640998</v>
      </c>
      <c r="P450" s="14">
        <v>0.44074355608994997</v>
      </c>
      <c r="Q450" s="14">
        <v>0.42162620927998001</v>
      </c>
      <c r="R450" s="14"/>
      <c r="S450" s="14">
        <v>0.448760189729416</v>
      </c>
      <c r="T450" s="14">
        <v>0.470510663266346</v>
      </c>
      <c r="U450" s="14">
        <v>0.50172068225806599</v>
      </c>
      <c r="V450" s="14">
        <v>0.42626281328835303</v>
      </c>
      <c r="W450" s="14">
        <v>0.47352164370336203</v>
      </c>
      <c r="X450" s="14">
        <v>0.42926600733671599</v>
      </c>
      <c r="Y450" s="14">
        <v>0.52996545692534702</v>
      </c>
      <c r="Z450" s="14">
        <v>0.46593631118395201</v>
      </c>
      <c r="AA450" s="14">
        <v>0.42774257632436902</v>
      </c>
      <c r="AB450" s="14">
        <v>0.48673981479850198</v>
      </c>
      <c r="AC450" s="14">
        <v>0.47325180711169001</v>
      </c>
      <c r="AD450" s="14">
        <v>0.50640827468634297</v>
      </c>
      <c r="AE450" s="14"/>
      <c r="AF450" s="14">
        <v>0.52102446411023295</v>
      </c>
      <c r="AG450" s="14">
        <v>0.43892253286167798</v>
      </c>
      <c r="AH450" s="14">
        <v>0.50662433693902797</v>
      </c>
      <c r="AI450" s="14">
        <v>0.58279724670481703</v>
      </c>
      <c r="AJ450" s="14">
        <v>0.41628458757258802</v>
      </c>
      <c r="AK450" s="14"/>
      <c r="AL450" s="14">
        <v>0.53948968702223699</v>
      </c>
      <c r="AM450" s="14">
        <v>0.45509525824827501</v>
      </c>
      <c r="AN450" s="14">
        <v>0.50770797193808703</v>
      </c>
      <c r="AO450" s="14">
        <v>0.434565421712091</v>
      </c>
      <c r="AP450" s="14">
        <v>0.36593687839837502</v>
      </c>
      <c r="AQ450" s="14"/>
      <c r="AR450" s="14">
        <v>0.47998293093539801</v>
      </c>
      <c r="AS450" s="14">
        <v>0.57840678189188899</v>
      </c>
      <c r="AT450" s="14">
        <v>0.50604534682985103</v>
      </c>
      <c r="AU450" s="14">
        <v>0.442191454333487</v>
      </c>
      <c r="AV450" s="14">
        <v>0.35378511600941198</v>
      </c>
      <c r="AW450" s="14">
        <v>0.39890695765755102</v>
      </c>
      <c r="AX450" s="14"/>
      <c r="AY450" s="14">
        <v>0.49011920086390398</v>
      </c>
      <c r="AZ450" s="14">
        <v>0.39645234566674697</v>
      </c>
      <c r="BA450" s="14">
        <v>0.49056888413034599</v>
      </c>
      <c r="BB450" s="14">
        <v>0.48019332154572703</v>
      </c>
      <c r="BC450" s="14">
        <v>0.39971563946073901</v>
      </c>
      <c r="BD450" s="14"/>
      <c r="BE450" s="14">
        <v>0.30040797640097999</v>
      </c>
      <c r="BF450" s="14">
        <v>0.363726085462725</v>
      </c>
      <c r="BG450" s="14">
        <v>0.38908450714292397</v>
      </c>
      <c r="BH450" s="14">
        <v>0.46284457653545702</v>
      </c>
      <c r="BI450" s="14">
        <v>0.48979500820933097</v>
      </c>
      <c r="BJ450" s="14">
        <v>0.426284564941383</v>
      </c>
      <c r="BK450" s="14">
        <v>0.46006372265574402</v>
      </c>
      <c r="BL450" s="14">
        <v>0.41690596381540801</v>
      </c>
      <c r="BM450" s="14">
        <v>0.48938203878678799</v>
      </c>
      <c r="BN450" s="14">
        <v>0.45893761967906199</v>
      </c>
      <c r="BO450" s="14">
        <v>0.47490131251885198</v>
      </c>
      <c r="BP450" s="14">
        <v>0.60181649110819901</v>
      </c>
      <c r="BQ450" s="14">
        <v>0.60026575018179995</v>
      </c>
      <c r="BR450" s="14">
        <v>0.42682897740773901</v>
      </c>
      <c r="BS450" s="14">
        <v>0.460328258379128</v>
      </c>
      <c r="BT450" s="14">
        <v>0.52184173768020403</v>
      </c>
      <c r="BU450" s="14"/>
      <c r="BV450" s="14">
        <v>0.46394579595760199</v>
      </c>
      <c r="BW450" s="14">
        <v>0.44195008551540699</v>
      </c>
      <c r="BX450" s="14"/>
      <c r="BY450" s="14">
        <v>0.44472956273525999</v>
      </c>
      <c r="BZ450" s="14"/>
      <c r="CA450" s="14">
        <v>0.445018327339822</v>
      </c>
      <c r="CB450" s="14">
        <v>0.46603836382587299</v>
      </c>
      <c r="CC450" s="14">
        <v>0.48373550982031199</v>
      </c>
      <c r="CD450" s="14">
        <v>0.54622263491114698</v>
      </c>
      <c r="CE450" s="14">
        <v>0.349819103280125</v>
      </c>
    </row>
    <row r="451" spans="2:83" x14ac:dyDescent="0.3">
      <c r="B451" t="s">
        <v>237</v>
      </c>
      <c r="C451" s="14">
        <v>0.202907035760413</v>
      </c>
      <c r="D451" s="14">
        <v>0.16862238354513401</v>
      </c>
      <c r="E451" s="14">
        <v>0.23678187670224901</v>
      </c>
      <c r="F451" s="14"/>
      <c r="G451" s="14">
        <v>0.24855652014548901</v>
      </c>
      <c r="H451" s="14">
        <v>0.172124337096346</v>
      </c>
      <c r="I451" s="14">
        <v>0.163295987594439</v>
      </c>
      <c r="J451" s="14">
        <v>0.21268528135359299</v>
      </c>
      <c r="K451" s="14">
        <v>0.21977581117261</v>
      </c>
      <c r="L451" s="14">
        <v>0.21058691554710501</v>
      </c>
      <c r="M451" s="14"/>
      <c r="N451" s="14">
        <v>0.16976986593014301</v>
      </c>
      <c r="O451" s="14">
        <v>0.17621091300304501</v>
      </c>
      <c r="P451" s="14">
        <v>0.22791964600261799</v>
      </c>
      <c r="Q451" s="14">
        <v>0.24668521614925401</v>
      </c>
      <c r="R451" s="14"/>
      <c r="S451" s="14">
        <v>0.187096904631772</v>
      </c>
      <c r="T451" s="14">
        <v>0.19893550564162099</v>
      </c>
      <c r="U451" s="14">
        <v>0.208446441503576</v>
      </c>
      <c r="V451" s="14">
        <v>0.235368495241771</v>
      </c>
      <c r="W451" s="14">
        <v>0.17324714357242499</v>
      </c>
      <c r="X451" s="14">
        <v>0.24753549552756299</v>
      </c>
      <c r="Y451" s="14">
        <v>0.13133504107948299</v>
      </c>
      <c r="Z451" s="14">
        <v>0.19637496826500001</v>
      </c>
      <c r="AA451" s="14">
        <v>0.226295869177464</v>
      </c>
      <c r="AB451" s="14">
        <v>0.182871270108411</v>
      </c>
      <c r="AC451" s="14">
        <v>0.20740363044184201</v>
      </c>
      <c r="AD451" s="14">
        <v>0.28211327376499701</v>
      </c>
      <c r="AE451" s="14"/>
      <c r="AF451" s="14">
        <v>0.17865029565320201</v>
      </c>
      <c r="AG451" s="14">
        <v>0.19815580754519499</v>
      </c>
      <c r="AH451" s="14">
        <v>0.16160971874457999</v>
      </c>
      <c r="AI451" s="14">
        <v>0.19413901721899601</v>
      </c>
      <c r="AJ451" s="14">
        <v>0.25118338067910401</v>
      </c>
      <c r="AK451" s="14"/>
      <c r="AL451" s="14">
        <v>0.169442474755018</v>
      </c>
      <c r="AM451" s="14">
        <v>0.20247078231431101</v>
      </c>
      <c r="AN451" s="14">
        <v>0.20222529808161799</v>
      </c>
      <c r="AO451" s="14">
        <v>0.20325582253977001</v>
      </c>
      <c r="AP451" s="14">
        <v>0.25336196912085801</v>
      </c>
      <c r="AQ451" s="14"/>
      <c r="AR451" s="14">
        <v>0.18309877237416999</v>
      </c>
      <c r="AS451" s="14">
        <v>0.185228626093841</v>
      </c>
      <c r="AT451" s="14">
        <v>0.19503103866532001</v>
      </c>
      <c r="AU451" s="14">
        <v>0.18711318620727199</v>
      </c>
      <c r="AV451" s="14">
        <v>0.24261375914632599</v>
      </c>
      <c r="AW451" s="14">
        <v>0.23953784645444401</v>
      </c>
      <c r="AX451" s="14"/>
      <c r="AY451" s="14">
        <v>0.23345354671233101</v>
      </c>
      <c r="AZ451" s="14">
        <v>0.24597693451208799</v>
      </c>
      <c r="BA451" s="14">
        <v>0.17646238451022001</v>
      </c>
      <c r="BB451" s="14">
        <v>0.153149205085267</v>
      </c>
      <c r="BC451" s="14">
        <v>0.19843137857896201</v>
      </c>
      <c r="BD451" s="14"/>
      <c r="BE451" s="14">
        <v>0.27598114613883301</v>
      </c>
      <c r="BF451" s="14">
        <v>0.204707486655787</v>
      </c>
      <c r="BG451" s="14">
        <v>0.29600711922693801</v>
      </c>
      <c r="BH451" s="14">
        <v>0.24164615609728099</v>
      </c>
      <c r="BI451" s="14">
        <v>0.16851316769854499</v>
      </c>
      <c r="BJ451" s="14">
        <v>0.19517208256893701</v>
      </c>
      <c r="BK451" s="14">
        <v>0.26999136810662</v>
      </c>
      <c r="BL451" s="14">
        <v>0.24336707073946601</v>
      </c>
      <c r="BM451" s="14">
        <v>0.22074718703863999</v>
      </c>
      <c r="BN451" s="14">
        <v>0.20035007001146901</v>
      </c>
      <c r="BO451" s="14">
        <v>0.17786773839787001</v>
      </c>
      <c r="BP451" s="14">
        <v>0.15965207335491499</v>
      </c>
      <c r="BQ451" s="14">
        <v>0.12507280477816901</v>
      </c>
      <c r="BR451" s="14">
        <v>0.14651798703955099</v>
      </c>
      <c r="BS451" s="14">
        <v>0.111371318464294</v>
      </c>
      <c r="BT451" s="14">
        <v>0.12715391142782401</v>
      </c>
      <c r="BU451" s="14"/>
      <c r="BV451" s="14">
        <v>0.190373787826048</v>
      </c>
      <c r="BW451" s="14">
        <v>0.220437722552212</v>
      </c>
      <c r="BX451" s="14"/>
      <c r="BY451" s="14">
        <v>0.18856553604040499</v>
      </c>
      <c r="BZ451" s="14"/>
      <c r="CA451" s="14">
        <v>0.22954644555755899</v>
      </c>
      <c r="CB451" s="14">
        <v>0.19030356523977601</v>
      </c>
      <c r="CC451" s="14">
        <v>0.20375822234098301</v>
      </c>
      <c r="CD451" s="14">
        <v>0.136172068430923</v>
      </c>
      <c r="CE451" s="14">
        <v>0.13049188940016501</v>
      </c>
    </row>
    <row r="452" spans="2:83" x14ac:dyDescent="0.3">
      <c r="B452" t="s">
        <v>238</v>
      </c>
      <c r="C452" s="14">
        <v>5.3682208891115198E-2</v>
      </c>
      <c r="D452" s="14">
        <v>4.85689988550611E-2</v>
      </c>
      <c r="E452" s="14">
        <v>5.8780222690229797E-2</v>
      </c>
      <c r="F452" s="14"/>
      <c r="G452" s="14">
        <v>7.1899574611547903E-2</v>
      </c>
      <c r="H452" s="14">
        <v>5.4789254994008399E-2</v>
      </c>
      <c r="I452" s="14">
        <v>6.13407382895211E-2</v>
      </c>
      <c r="J452" s="14">
        <v>4.1404312276159497E-2</v>
      </c>
      <c r="K452" s="14">
        <v>6.6404176882625995E-2</v>
      </c>
      <c r="L452" s="14">
        <v>3.59364749582387E-2</v>
      </c>
      <c r="M452" s="14"/>
      <c r="N452" s="14">
        <v>3.9381588238540897E-2</v>
      </c>
      <c r="O452" s="14">
        <v>6.6478836420345203E-2</v>
      </c>
      <c r="P452" s="14">
        <v>5.4879312424714201E-2</v>
      </c>
      <c r="Q452" s="14">
        <v>5.3699396219260502E-2</v>
      </c>
      <c r="R452" s="14"/>
      <c r="S452" s="14">
        <v>6.13688915585449E-2</v>
      </c>
      <c r="T452" s="14">
        <v>4.6085573494212398E-2</v>
      </c>
      <c r="U452" s="14">
        <v>5.9433691455617402E-2</v>
      </c>
      <c r="V452" s="14">
        <v>5.97611623067471E-2</v>
      </c>
      <c r="W452" s="14">
        <v>7.22699661821848E-2</v>
      </c>
      <c r="X452" s="14">
        <v>4.6142609211659399E-2</v>
      </c>
      <c r="Y452" s="14">
        <v>2.9575986051679201E-2</v>
      </c>
      <c r="Z452" s="14">
        <v>8.0325289719773804E-2</v>
      </c>
      <c r="AA452" s="14">
        <v>5.28703729684976E-2</v>
      </c>
      <c r="AB452" s="14">
        <v>6.3240655142785096E-2</v>
      </c>
      <c r="AC452" s="14">
        <v>5.3481168117616003E-2</v>
      </c>
      <c r="AD452" s="14">
        <v>0</v>
      </c>
      <c r="AE452" s="14"/>
      <c r="AF452" s="14">
        <v>2.9199426272486999E-2</v>
      </c>
      <c r="AG452" s="14">
        <v>5.7673131670886502E-2</v>
      </c>
      <c r="AH452" s="14">
        <v>9.5883419215246901E-2</v>
      </c>
      <c r="AI452" s="14">
        <v>0</v>
      </c>
      <c r="AJ452" s="14">
        <v>6.8839037014419402E-2</v>
      </c>
      <c r="AK452" s="14"/>
      <c r="AL452" s="14">
        <v>3.5849070147135599E-2</v>
      </c>
      <c r="AM452" s="14">
        <v>5.2806781634616801E-2</v>
      </c>
      <c r="AN452" s="14">
        <v>8.1968168280931897E-2</v>
      </c>
      <c r="AO452" s="14">
        <v>1.31525653015545E-2</v>
      </c>
      <c r="AP452" s="14">
        <v>0.13054723292869599</v>
      </c>
      <c r="AQ452" s="14"/>
      <c r="AR452" s="14">
        <v>5.8544843729246399E-2</v>
      </c>
      <c r="AS452" s="14">
        <v>3.3479242144258799E-2</v>
      </c>
      <c r="AT452" s="14">
        <v>5.9807566566228397E-2</v>
      </c>
      <c r="AU452" s="14">
        <v>2.0861642685750199E-2</v>
      </c>
      <c r="AV452" s="14">
        <v>0.14722128135718299</v>
      </c>
      <c r="AW452" s="14">
        <v>5.6409573425730303E-2</v>
      </c>
      <c r="AX452" s="14"/>
      <c r="AY452" s="14">
        <v>2.8863146111864E-2</v>
      </c>
      <c r="AZ452" s="14">
        <v>6.7738882992103705E-2</v>
      </c>
      <c r="BA452" s="14">
        <v>5.7616275473498797E-2</v>
      </c>
      <c r="BB452" s="14">
        <v>4.7424266419238803E-2</v>
      </c>
      <c r="BC452" s="14">
        <v>5.5316487247760303E-2</v>
      </c>
      <c r="BD452" s="14"/>
      <c r="BE452" s="14">
        <v>0.12658240707253199</v>
      </c>
      <c r="BF452" s="14">
        <v>8.2674195310087795E-2</v>
      </c>
      <c r="BG452" s="14">
        <v>4.7760806712905897E-2</v>
      </c>
      <c r="BH452" s="14">
        <v>4.4395053453923999E-2</v>
      </c>
      <c r="BI452" s="14">
        <v>7.9763426031611295E-2</v>
      </c>
      <c r="BJ452" s="14">
        <v>9.1092681621794E-2</v>
      </c>
      <c r="BK452" s="14">
        <v>4.2308842207079402E-2</v>
      </c>
      <c r="BL452" s="14">
        <v>5.7141478591461799E-2</v>
      </c>
      <c r="BM452" s="14">
        <v>2.87270902976367E-2</v>
      </c>
      <c r="BN452" s="14">
        <v>5.4592013622833099E-2</v>
      </c>
      <c r="BO452" s="14">
        <v>6.1023058074422203E-2</v>
      </c>
      <c r="BP452" s="14">
        <v>2.9499009669668199E-2</v>
      </c>
      <c r="BQ452" s="14">
        <v>4.2620161422563897E-2</v>
      </c>
      <c r="BR452" s="14">
        <v>1.8821961106825699E-2</v>
      </c>
      <c r="BS452" s="14">
        <v>4.4687820033830303E-2</v>
      </c>
      <c r="BT452" s="14">
        <v>3.10091263651587E-2</v>
      </c>
      <c r="BU452" s="14"/>
      <c r="BV452" s="14">
        <v>5.7982906708480997E-2</v>
      </c>
      <c r="BW452" s="14">
        <v>4.51189935682298E-2</v>
      </c>
      <c r="BX452" s="14"/>
      <c r="BY452" s="14">
        <v>2.7002722305205399E-2</v>
      </c>
      <c r="BZ452" s="14"/>
      <c r="CA452" s="14">
        <v>5.27444062738677E-2</v>
      </c>
      <c r="CB452" s="14">
        <v>7.3285482909485195E-2</v>
      </c>
      <c r="CC452" s="14">
        <v>4.6083569978894602E-2</v>
      </c>
      <c r="CD452" s="14">
        <v>4.0658809602605699E-2</v>
      </c>
      <c r="CE452" s="14">
        <v>0.10423366226370499</v>
      </c>
    </row>
    <row r="453" spans="2:83" x14ac:dyDescent="0.3">
      <c r="B453" t="s">
        <v>214</v>
      </c>
      <c r="C453" s="14">
        <v>2.9633217833576E-2</v>
      </c>
      <c r="D453" s="14">
        <v>2.5069034734458699E-2</v>
      </c>
      <c r="E453" s="14">
        <v>3.3216275827413697E-2</v>
      </c>
      <c r="F453" s="14"/>
      <c r="G453" s="14">
        <v>4.0005326640862302E-2</v>
      </c>
      <c r="H453" s="14">
        <v>4.06830153242062E-2</v>
      </c>
      <c r="I453" s="14">
        <v>2.8281010622291599E-2</v>
      </c>
      <c r="J453" s="14">
        <v>2.1273803108559902E-2</v>
      </c>
      <c r="K453" s="14">
        <v>4.1370306252242597E-2</v>
      </c>
      <c r="L453" s="14">
        <v>1.37537248721334E-2</v>
      </c>
      <c r="M453" s="14"/>
      <c r="N453" s="14">
        <v>3.2924631876472502E-2</v>
      </c>
      <c r="O453" s="14">
        <v>3.9291906047014602E-2</v>
      </c>
      <c r="P453" s="14">
        <v>1.9250004445121201E-2</v>
      </c>
      <c r="Q453" s="14">
        <v>2.3995603848177199E-2</v>
      </c>
      <c r="R453" s="14"/>
      <c r="S453" s="14">
        <v>3.2111292913155502E-2</v>
      </c>
      <c r="T453" s="14">
        <v>2.62262041526743E-2</v>
      </c>
      <c r="U453" s="14">
        <v>2.5916228594539702E-2</v>
      </c>
      <c r="V453" s="14">
        <v>2.9188521165826799E-2</v>
      </c>
      <c r="W453" s="14">
        <v>1.59579025758524E-2</v>
      </c>
      <c r="X453" s="14">
        <v>3.1502801633856103E-2</v>
      </c>
      <c r="Y453" s="14">
        <v>4.1902615055005803E-2</v>
      </c>
      <c r="Z453" s="14">
        <v>0</v>
      </c>
      <c r="AA453" s="14">
        <v>4.1173863873946497E-2</v>
      </c>
      <c r="AB453" s="14">
        <v>2.5392636727862801E-2</v>
      </c>
      <c r="AC453" s="14">
        <v>1.8378157167865301E-2</v>
      </c>
      <c r="AD453" s="14">
        <v>6.6256868011564704E-2</v>
      </c>
      <c r="AE453" s="14"/>
      <c r="AF453" s="14">
        <v>1.1283478528108799E-2</v>
      </c>
      <c r="AG453" s="14">
        <v>4.3208856856184301E-2</v>
      </c>
      <c r="AH453" s="14">
        <v>1.35861214663834E-2</v>
      </c>
      <c r="AI453" s="14">
        <v>0</v>
      </c>
      <c r="AJ453" s="14">
        <v>2.73413763758685E-2</v>
      </c>
      <c r="AK453" s="14"/>
      <c r="AL453" s="14">
        <v>1.6832620017087099E-2</v>
      </c>
      <c r="AM453" s="14">
        <v>2.9115475903056399E-2</v>
      </c>
      <c r="AN453" s="14">
        <v>1.32943786660976E-2</v>
      </c>
      <c r="AO453" s="14">
        <v>9.0170917327498205E-3</v>
      </c>
      <c r="AP453" s="14">
        <v>9.5502216286718802E-2</v>
      </c>
      <c r="AQ453" s="14"/>
      <c r="AR453" s="14">
        <v>3.3137804858961097E-2</v>
      </c>
      <c r="AS453" s="14">
        <v>1.44134727910443E-2</v>
      </c>
      <c r="AT453" s="14">
        <v>3.5273038060760001E-2</v>
      </c>
      <c r="AU453" s="14">
        <v>1.1207467507310101E-2</v>
      </c>
      <c r="AV453" s="14">
        <v>7.2946051607986104E-2</v>
      </c>
      <c r="AW453" s="14">
        <v>2.52468212508822E-2</v>
      </c>
      <c r="AX453" s="14"/>
      <c r="AY453" s="14">
        <v>6.9389049060620501E-3</v>
      </c>
      <c r="AZ453" s="14">
        <v>2.5011009974402101E-2</v>
      </c>
      <c r="BA453" s="14">
        <v>3.93342037165446E-2</v>
      </c>
      <c r="BB453" s="14">
        <v>5.5709145770863999E-2</v>
      </c>
      <c r="BC453" s="14">
        <v>0</v>
      </c>
      <c r="BD453" s="14"/>
      <c r="BE453" s="14">
        <v>7.7982368142829994E-2</v>
      </c>
      <c r="BF453" s="14">
        <v>1.8275418722806799E-2</v>
      </c>
      <c r="BG453" s="14">
        <v>4.8880999708270902E-2</v>
      </c>
      <c r="BH453" s="14">
        <v>2.3884111911722E-2</v>
      </c>
      <c r="BI453" s="14">
        <v>1.91824453380691E-2</v>
      </c>
      <c r="BJ453" s="14">
        <v>3.2453774177894801E-2</v>
      </c>
      <c r="BK453" s="14">
        <v>3.8789341154092202E-2</v>
      </c>
      <c r="BL453" s="14">
        <v>3.8450634680066598E-2</v>
      </c>
      <c r="BM453" s="14">
        <v>1.6166323546090398E-2</v>
      </c>
      <c r="BN453" s="14">
        <v>2.9377176421594899E-2</v>
      </c>
      <c r="BO453" s="14">
        <v>2.32033090198508E-2</v>
      </c>
      <c r="BP453" s="14">
        <v>3.71632600623375E-2</v>
      </c>
      <c r="BQ453" s="14">
        <v>2.9469365044067702E-2</v>
      </c>
      <c r="BR453" s="14">
        <v>2.3560363117353701E-2</v>
      </c>
      <c r="BS453" s="14">
        <v>1.9178192642769799E-2</v>
      </c>
      <c r="BT453" s="14">
        <v>2.1437813806077101E-2</v>
      </c>
      <c r="BU453" s="14"/>
      <c r="BV453" s="14">
        <v>3.0464667223273401E-2</v>
      </c>
      <c r="BW453" s="14">
        <v>2.7111602970539699E-2</v>
      </c>
      <c r="BX453" s="14"/>
      <c r="BY453" s="14">
        <v>1.5038147861751099E-2</v>
      </c>
      <c r="BZ453" s="14"/>
      <c r="CA453" s="14">
        <v>2.5802046256816299E-2</v>
      </c>
      <c r="CB453" s="14">
        <v>4.86083146119674E-2</v>
      </c>
      <c r="CC453" s="14">
        <v>2.34806321848871E-2</v>
      </c>
      <c r="CD453" s="14">
        <v>2.6753153081905599E-2</v>
      </c>
      <c r="CE453" s="14">
        <v>2.4449484617183999E-2</v>
      </c>
    </row>
    <row r="454" spans="2:83" x14ac:dyDescent="0.3">
      <c r="B454" t="s">
        <v>110</v>
      </c>
      <c r="C454" s="14">
        <v>6.1184494681513303E-2</v>
      </c>
      <c r="D454" s="14">
        <v>2.8360976189315601E-2</v>
      </c>
      <c r="E454" s="14">
        <v>9.2325654321965503E-2</v>
      </c>
      <c r="F454" s="14"/>
      <c r="G454" s="14">
        <v>6.4432918486625898E-2</v>
      </c>
      <c r="H454" s="14">
        <v>6.5397251298068004E-2</v>
      </c>
      <c r="I454" s="14">
        <v>7.4411392741715696E-2</v>
      </c>
      <c r="J454" s="14">
        <v>7.51181538862883E-2</v>
      </c>
      <c r="K454" s="14">
        <v>4.0282462861071802E-2</v>
      </c>
      <c r="L454" s="14">
        <v>4.7635102766044997E-2</v>
      </c>
      <c r="M454" s="14"/>
      <c r="N454" s="14">
        <v>3.3023428466339898E-2</v>
      </c>
      <c r="O454" s="14">
        <v>5.6587407344441398E-2</v>
      </c>
      <c r="P454" s="14">
        <v>7.0044075119237298E-2</v>
      </c>
      <c r="Q454" s="14">
        <v>8.7880293018523695E-2</v>
      </c>
      <c r="R454" s="14"/>
      <c r="S454" s="14">
        <v>5.2743379563519599E-2</v>
      </c>
      <c r="T454" s="14">
        <v>6.36672846046024E-2</v>
      </c>
      <c r="U454" s="14">
        <v>5.7056894396123402E-2</v>
      </c>
      <c r="V454" s="14">
        <v>6.4319400432344298E-2</v>
      </c>
      <c r="W454" s="14">
        <v>6.1285948480958002E-2</v>
      </c>
      <c r="X454" s="14">
        <v>6.6440434877667598E-2</v>
      </c>
      <c r="Y454" s="14">
        <v>7.5784457438180006E-2</v>
      </c>
      <c r="Z454" s="14">
        <v>5.5790336898776903E-2</v>
      </c>
      <c r="AA454" s="14">
        <v>6.8114903483779604E-2</v>
      </c>
      <c r="AB454" s="14">
        <v>5.5252636679792501E-2</v>
      </c>
      <c r="AC454" s="14">
        <v>5.5758181506607697E-2</v>
      </c>
      <c r="AD454" s="14">
        <v>4.5351335327726998E-2</v>
      </c>
      <c r="AE454" s="14"/>
      <c r="AF454" s="14">
        <v>3.0658515715586199E-2</v>
      </c>
      <c r="AG454" s="14">
        <v>4.3343263203037302E-2</v>
      </c>
      <c r="AH454" s="14">
        <v>5.0767433537434799E-2</v>
      </c>
      <c r="AI454" s="14">
        <v>5.5902410830401802E-2</v>
      </c>
      <c r="AJ454" s="14">
        <v>0.13899232020535399</v>
      </c>
      <c r="AK454" s="14"/>
      <c r="AL454" s="14">
        <v>3.8030255500870802E-2</v>
      </c>
      <c r="AM454" s="14">
        <v>4.0372086220136001E-2</v>
      </c>
      <c r="AN454" s="14">
        <v>4.7690130308155103E-2</v>
      </c>
      <c r="AO454" s="14">
        <v>5.1351091216615297E-2</v>
      </c>
      <c r="AP454" s="14">
        <v>5.5443018983549003E-2</v>
      </c>
      <c r="AQ454" s="14"/>
      <c r="AR454" s="14">
        <v>2.9700659738863499E-2</v>
      </c>
      <c r="AS454" s="14">
        <v>1.6716255476134301E-2</v>
      </c>
      <c r="AT454" s="14">
        <v>3.1764494999474001E-2</v>
      </c>
      <c r="AU454" s="14">
        <v>4.8179875131647301E-2</v>
      </c>
      <c r="AV454" s="14">
        <v>5.3868025640266E-2</v>
      </c>
      <c r="AW454" s="14">
        <v>0.16561704354286899</v>
      </c>
      <c r="AX454" s="14"/>
      <c r="AY454" s="14">
        <v>5.9988833413596801E-2</v>
      </c>
      <c r="AZ454" s="14">
        <v>7.9449115063690498E-2</v>
      </c>
      <c r="BA454" s="14">
        <v>4.71197745381376E-2</v>
      </c>
      <c r="BB454" s="14">
        <v>5.29663265190587E-2</v>
      </c>
      <c r="BC454" s="14">
        <v>0</v>
      </c>
      <c r="BD454" s="14"/>
      <c r="BE454" s="14">
        <v>6.5633321850478196E-2</v>
      </c>
      <c r="BF454" s="14">
        <v>0.163545705461454</v>
      </c>
      <c r="BG454" s="14">
        <v>7.6818416212503599E-2</v>
      </c>
      <c r="BH454" s="14">
        <v>4.6725656267225697E-2</v>
      </c>
      <c r="BI454" s="14">
        <v>6.7229883283595401E-2</v>
      </c>
      <c r="BJ454" s="14">
        <v>4.9924994145135099E-2</v>
      </c>
      <c r="BK454" s="14">
        <v>6.7649953489407999E-2</v>
      </c>
      <c r="BL454" s="14">
        <v>4.6650820405052001E-2</v>
      </c>
      <c r="BM454" s="14">
        <v>4.8235191692656297E-2</v>
      </c>
      <c r="BN454" s="14">
        <v>7.2264060590757906E-2</v>
      </c>
      <c r="BO454" s="14">
        <v>6.1146192752537701E-2</v>
      </c>
      <c r="BP454" s="14">
        <v>1.87646020571944E-2</v>
      </c>
      <c r="BQ454" s="14">
        <v>3.0084913817172799E-2</v>
      </c>
      <c r="BR454" s="14">
        <v>3.4942701948337797E-2</v>
      </c>
      <c r="BS454" s="14">
        <v>7.8791802829706006E-2</v>
      </c>
      <c r="BT454" s="14">
        <v>9.2716458111480101E-3</v>
      </c>
      <c r="BU454" s="14"/>
      <c r="BV454" s="14">
        <v>3.3375132404048199E-2</v>
      </c>
      <c r="BW454" s="14">
        <v>5.0764241989320898E-2</v>
      </c>
      <c r="BX454" s="14"/>
      <c r="BY454" s="14">
        <v>3.5670277317727199E-2</v>
      </c>
      <c r="BZ454" s="14"/>
      <c r="CA454" s="14">
        <v>6.9415390255112897E-2</v>
      </c>
      <c r="CB454" s="14">
        <v>4.7587155710379199E-2</v>
      </c>
      <c r="CC454" s="14">
        <v>5.2217901140872401E-2</v>
      </c>
      <c r="CD454" s="14">
        <v>3.22685363916922E-2</v>
      </c>
      <c r="CE454" s="14">
        <v>0</v>
      </c>
    </row>
    <row r="455" spans="2:83" x14ac:dyDescent="0.3">
      <c r="B455" t="s">
        <v>215</v>
      </c>
      <c r="C455" s="14">
        <v>0.65259304283338304</v>
      </c>
      <c r="D455" s="14">
        <v>0.72937860667603105</v>
      </c>
      <c r="E455" s="14">
        <v>0.57889597045814201</v>
      </c>
      <c r="F455" s="14"/>
      <c r="G455" s="14">
        <v>0.57510566011547504</v>
      </c>
      <c r="H455" s="14">
        <v>0.66700614128737201</v>
      </c>
      <c r="I455" s="14">
        <v>0.67267087075203302</v>
      </c>
      <c r="J455" s="14">
        <v>0.64951844937539904</v>
      </c>
      <c r="K455" s="14">
        <v>0.63216724283144898</v>
      </c>
      <c r="L455" s="14">
        <v>0.69208778185647801</v>
      </c>
      <c r="M455" s="14"/>
      <c r="N455" s="14">
        <v>0.72490048548850405</v>
      </c>
      <c r="O455" s="14">
        <v>0.661430937185153</v>
      </c>
      <c r="P455" s="14">
        <v>0.62790696200830898</v>
      </c>
      <c r="Q455" s="14">
        <v>0.58773949076478504</v>
      </c>
      <c r="R455" s="14"/>
      <c r="S455" s="14">
        <v>0.66667953133300795</v>
      </c>
      <c r="T455" s="14">
        <v>0.66508543210688997</v>
      </c>
      <c r="U455" s="14">
        <v>0.64914674405014305</v>
      </c>
      <c r="V455" s="14">
        <v>0.61136242085331105</v>
      </c>
      <c r="W455" s="14">
        <v>0.67723903918857997</v>
      </c>
      <c r="X455" s="14">
        <v>0.60837865874925401</v>
      </c>
      <c r="Y455" s="14">
        <v>0.72140190037565199</v>
      </c>
      <c r="Z455" s="14">
        <v>0.66750940511644996</v>
      </c>
      <c r="AA455" s="14">
        <v>0.61154499049631195</v>
      </c>
      <c r="AB455" s="14">
        <v>0.673242801341149</v>
      </c>
      <c r="AC455" s="14">
        <v>0.66497886276606899</v>
      </c>
      <c r="AD455" s="14">
        <v>0.60627852289571205</v>
      </c>
      <c r="AE455" s="14"/>
      <c r="AF455" s="14">
        <v>0.750208283830616</v>
      </c>
      <c r="AG455" s="14">
        <v>0.65761894072469695</v>
      </c>
      <c r="AH455" s="14">
        <v>0.67815330703635501</v>
      </c>
      <c r="AI455" s="14">
        <v>0.749958571950602</v>
      </c>
      <c r="AJ455" s="14">
        <v>0.51364388572525399</v>
      </c>
      <c r="AK455" s="14"/>
      <c r="AL455" s="14">
        <v>0.73984557957988795</v>
      </c>
      <c r="AM455" s="14">
        <v>0.67523487392787995</v>
      </c>
      <c r="AN455" s="14">
        <v>0.65482202466319706</v>
      </c>
      <c r="AO455" s="14">
        <v>0.72322342920931004</v>
      </c>
      <c r="AP455" s="14">
        <v>0.46514556268017798</v>
      </c>
      <c r="AQ455" s="14"/>
      <c r="AR455" s="14">
        <v>0.69551791929875895</v>
      </c>
      <c r="AS455" s="14">
        <v>0.75016240349472196</v>
      </c>
      <c r="AT455" s="14">
        <v>0.67812386170821803</v>
      </c>
      <c r="AU455" s="14">
        <v>0.73263782846802095</v>
      </c>
      <c r="AV455" s="14">
        <v>0.48335088224823902</v>
      </c>
      <c r="AW455" s="14">
        <v>0.51318871532607402</v>
      </c>
      <c r="AX455" s="14"/>
      <c r="AY455" s="14">
        <v>0.67075556885614696</v>
      </c>
      <c r="AZ455" s="14">
        <v>0.58182405745771604</v>
      </c>
      <c r="BA455" s="14">
        <v>0.67946736176159905</v>
      </c>
      <c r="BB455" s="14">
        <v>0.69075105620557198</v>
      </c>
      <c r="BC455" s="14">
        <v>0.74625213417327696</v>
      </c>
      <c r="BD455" s="14"/>
      <c r="BE455" s="14">
        <v>0.45382075679532702</v>
      </c>
      <c r="BF455" s="14">
        <v>0.53079719384986401</v>
      </c>
      <c r="BG455" s="14">
        <v>0.530532658139382</v>
      </c>
      <c r="BH455" s="14">
        <v>0.64334902226984803</v>
      </c>
      <c r="BI455" s="14">
        <v>0.66531107764817898</v>
      </c>
      <c r="BJ455" s="14">
        <v>0.63135646748623897</v>
      </c>
      <c r="BK455" s="14">
        <v>0.58126049504279997</v>
      </c>
      <c r="BL455" s="14">
        <v>0.61438999558395302</v>
      </c>
      <c r="BM455" s="14">
        <v>0.68612420742497704</v>
      </c>
      <c r="BN455" s="14">
        <v>0.64341667935334501</v>
      </c>
      <c r="BO455" s="14">
        <v>0.67675970175531996</v>
      </c>
      <c r="BP455" s="14">
        <v>0.75492105485588501</v>
      </c>
      <c r="BQ455" s="14">
        <v>0.77275275493802698</v>
      </c>
      <c r="BR455" s="14">
        <v>0.77615698678793199</v>
      </c>
      <c r="BS455" s="14">
        <v>0.74597086602939899</v>
      </c>
      <c r="BT455" s="14">
        <v>0.81112750258979205</v>
      </c>
      <c r="BU455" s="14"/>
      <c r="BV455" s="14">
        <v>0.68780350583814898</v>
      </c>
      <c r="BW455" s="14">
        <v>0.65656743891969704</v>
      </c>
      <c r="BX455" s="14"/>
      <c r="BY455" s="14">
        <v>0.73372331647491096</v>
      </c>
      <c r="BZ455" s="14"/>
      <c r="CA455" s="14">
        <v>0.62249171165664496</v>
      </c>
      <c r="CB455" s="14">
        <v>0.64021548152839203</v>
      </c>
      <c r="CC455" s="14">
        <v>0.67445967435436305</v>
      </c>
      <c r="CD455" s="14">
        <v>0.76414743249287298</v>
      </c>
      <c r="CE455" s="14">
        <v>0.74082496371894602</v>
      </c>
    </row>
    <row r="456" spans="2:83" x14ac:dyDescent="0.3">
      <c r="B456" t="s">
        <v>216</v>
      </c>
      <c r="C456" s="14">
        <v>8.3315426724691097E-2</v>
      </c>
      <c r="D456" s="14">
        <v>7.36380335895198E-2</v>
      </c>
      <c r="E456" s="14">
        <v>9.1996498517643494E-2</v>
      </c>
      <c r="F456" s="14"/>
      <c r="G456" s="14">
        <v>0.11190490125241</v>
      </c>
      <c r="H456" s="14">
        <v>9.5472270318214605E-2</v>
      </c>
      <c r="I456" s="14">
        <v>8.9621748911812807E-2</v>
      </c>
      <c r="J456" s="14">
        <v>6.2678115384719402E-2</v>
      </c>
      <c r="K456" s="14">
        <v>0.107774483134869</v>
      </c>
      <c r="L456" s="14">
        <v>4.9690199830372102E-2</v>
      </c>
      <c r="M456" s="14"/>
      <c r="N456" s="14">
        <v>7.2306220115013406E-2</v>
      </c>
      <c r="O456" s="14">
        <v>0.10577074246736</v>
      </c>
      <c r="P456" s="14">
        <v>7.4129316869835399E-2</v>
      </c>
      <c r="Q456" s="14">
        <v>7.7695000067437694E-2</v>
      </c>
      <c r="R456" s="14"/>
      <c r="S456" s="14">
        <v>9.3480184471700395E-2</v>
      </c>
      <c r="T456" s="14">
        <v>7.2311777646886705E-2</v>
      </c>
      <c r="U456" s="14">
        <v>8.5349920050157096E-2</v>
      </c>
      <c r="V456" s="14">
        <v>8.8949683472573898E-2</v>
      </c>
      <c r="W456" s="14">
        <v>8.8227868758037301E-2</v>
      </c>
      <c r="X456" s="14">
        <v>7.7645410845515503E-2</v>
      </c>
      <c r="Y456" s="14">
        <v>7.1478601106684997E-2</v>
      </c>
      <c r="Z456" s="14">
        <v>8.0325289719773804E-2</v>
      </c>
      <c r="AA456" s="14">
        <v>9.4044236842444104E-2</v>
      </c>
      <c r="AB456" s="14">
        <v>8.8633291870647904E-2</v>
      </c>
      <c r="AC456" s="14">
        <v>7.1859325285481307E-2</v>
      </c>
      <c r="AD456" s="14">
        <v>6.6256868011564704E-2</v>
      </c>
      <c r="AE456" s="14"/>
      <c r="AF456" s="14">
        <v>4.0482904800595798E-2</v>
      </c>
      <c r="AG456" s="14">
        <v>0.100881988527071</v>
      </c>
      <c r="AH456" s="14">
        <v>0.10946954068163001</v>
      </c>
      <c r="AI456" s="14">
        <v>0</v>
      </c>
      <c r="AJ456" s="14">
        <v>9.6180413390287905E-2</v>
      </c>
      <c r="AK456" s="14"/>
      <c r="AL456" s="14">
        <v>5.2681690164222701E-2</v>
      </c>
      <c r="AM456" s="14">
        <v>8.1922257537673196E-2</v>
      </c>
      <c r="AN456" s="14">
        <v>9.5262546947029597E-2</v>
      </c>
      <c r="AO456" s="14">
        <v>2.2169657034304301E-2</v>
      </c>
      <c r="AP456" s="14">
        <v>0.226049449215415</v>
      </c>
      <c r="AQ456" s="14"/>
      <c r="AR456" s="14">
        <v>9.1682648588207502E-2</v>
      </c>
      <c r="AS456" s="14">
        <v>4.7892714935303102E-2</v>
      </c>
      <c r="AT456" s="14">
        <v>9.5080604626988405E-2</v>
      </c>
      <c r="AU456" s="14">
        <v>3.2069110193060302E-2</v>
      </c>
      <c r="AV456" s="14">
        <v>0.22016733296516899</v>
      </c>
      <c r="AW456" s="14">
        <v>8.1656394676612495E-2</v>
      </c>
      <c r="AX456" s="14"/>
      <c r="AY456" s="14">
        <v>3.58020510179261E-2</v>
      </c>
      <c r="AZ456" s="14">
        <v>9.2749892966505806E-2</v>
      </c>
      <c r="BA456" s="14">
        <v>9.6950479190043404E-2</v>
      </c>
      <c r="BB456" s="14">
        <v>0.103133412190103</v>
      </c>
      <c r="BC456" s="14">
        <v>5.5316487247760303E-2</v>
      </c>
      <c r="BD456" s="14"/>
      <c r="BE456" s="14">
        <v>0.20456477521536201</v>
      </c>
      <c r="BF456" s="14">
        <v>0.100949614032895</v>
      </c>
      <c r="BG456" s="14">
        <v>9.6641806421176799E-2</v>
      </c>
      <c r="BH456" s="14">
        <v>6.8279165365645905E-2</v>
      </c>
      <c r="BI456" s="14">
        <v>9.8945871369680402E-2</v>
      </c>
      <c r="BJ456" s="14">
        <v>0.123546455799689</v>
      </c>
      <c r="BK456" s="14">
        <v>8.10981833611715E-2</v>
      </c>
      <c r="BL456" s="14">
        <v>9.55921132715285E-2</v>
      </c>
      <c r="BM456" s="14">
        <v>4.4893413843727199E-2</v>
      </c>
      <c r="BN456" s="14">
        <v>8.3969190044428002E-2</v>
      </c>
      <c r="BO456" s="14">
        <v>8.4226367094273003E-2</v>
      </c>
      <c r="BP456" s="14">
        <v>6.6662269732005702E-2</v>
      </c>
      <c r="BQ456" s="14">
        <v>7.2089526466631595E-2</v>
      </c>
      <c r="BR456" s="14">
        <v>4.2382324224179403E-2</v>
      </c>
      <c r="BS456" s="14">
        <v>6.3866012676600206E-2</v>
      </c>
      <c r="BT456" s="14">
        <v>5.2446940171235801E-2</v>
      </c>
      <c r="BU456" s="14"/>
      <c r="BV456" s="14">
        <v>8.8447573931754397E-2</v>
      </c>
      <c r="BW456" s="14">
        <v>7.2230596538769606E-2</v>
      </c>
      <c r="BX456" s="14"/>
      <c r="BY456" s="14">
        <v>4.2040870166956602E-2</v>
      </c>
      <c r="BZ456" s="14"/>
      <c r="CA456" s="14">
        <v>7.8546452530683999E-2</v>
      </c>
      <c r="CB456" s="14">
        <v>0.121893797521453</v>
      </c>
      <c r="CC456" s="14">
        <v>6.9564202163781702E-2</v>
      </c>
      <c r="CD456" s="14">
        <v>6.7411962684511398E-2</v>
      </c>
      <c r="CE456" s="14">
        <v>0.128683146880889</v>
      </c>
    </row>
    <row r="457" spans="2:83" x14ac:dyDescent="0.3">
      <c r="B457" t="s">
        <v>139</v>
      </c>
      <c r="C457" s="14">
        <v>0.56927761610869199</v>
      </c>
      <c r="D457" s="14">
        <v>0.65574057308651101</v>
      </c>
      <c r="E457" s="14">
        <v>0.48689947194049799</v>
      </c>
      <c r="F457" s="14"/>
      <c r="G457" s="14">
        <v>0.463200758863065</v>
      </c>
      <c r="H457" s="14">
        <v>0.57153387096915698</v>
      </c>
      <c r="I457" s="14">
        <v>0.58304912184021995</v>
      </c>
      <c r="J457" s="14">
        <v>0.58684033399068003</v>
      </c>
      <c r="K457" s="14">
        <v>0.52439275969658095</v>
      </c>
      <c r="L457" s="14">
        <v>0.64239758202610597</v>
      </c>
      <c r="M457" s="14"/>
      <c r="N457" s="14">
        <v>0.65259426537349097</v>
      </c>
      <c r="O457" s="14">
        <v>0.55566019471779404</v>
      </c>
      <c r="P457" s="14">
        <v>0.55377764513847405</v>
      </c>
      <c r="Q457" s="14">
        <v>0.51004449069734703</v>
      </c>
      <c r="R457" s="14"/>
      <c r="S457" s="14">
        <v>0.57319934686130702</v>
      </c>
      <c r="T457" s="14">
        <v>0.59277365446000396</v>
      </c>
      <c r="U457" s="14">
        <v>0.56379682399998599</v>
      </c>
      <c r="V457" s="14">
        <v>0.52241273738073701</v>
      </c>
      <c r="W457" s="14">
        <v>0.58901117043054296</v>
      </c>
      <c r="X457" s="14">
        <v>0.53073324790373799</v>
      </c>
      <c r="Y457" s="14">
        <v>0.64992329926896697</v>
      </c>
      <c r="Z457" s="14">
        <v>0.58718411539667603</v>
      </c>
      <c r="AA457" s="14">
        <v>0.51750075365386805</v>
      </c>
      <c r="AB457" s="14">
        <v>0.58460950947050105</v>
      </c>
      <c r="AC457" s="14">
        <v>0.59311953748058799</v>
      </c>
      <c r="AD457" s="14">
        <v>0.540021654884147</v>
      </c>
      <c r="AE457" s="14"/>
      <c r="AF457" s="14">
        <v>0.70972537903001998</v>
      </c>
      <c r="AG457" s="14">
        <v>0.55673695219762598</v>
      </c>
      <c r="AH457" s="14">
        <v>0.56868376635472395</v>
      </c>
      <c r="AI457" s="14">
        <v>0.749958571950602</v>
      </c>
      <c r="AJ457" s="14">
        <v>0.417463472334966</v>
      </c>
      <c r="AK457" s="14"/>
      <c r="AL457" s="14">
        <v>0.68716388941566597</v>
      </c>
      <c r="AM457" s="14">
        <v>0.59331261639020605</v>
      </c>
      <c r="AN457" s="14">
        <v>0.55955947771616799</v>
      </c>
      <c r="AO457" s="14">
        <v>0.70105377217500597</v>
      </c>
      <c r="AP457" s="14">
        <v>0.239096113464763</v>
      </c>
      <c r="AQ457" s="14"/>
      <c r="AR457" s="14">
        <v>0.60383527071055099</v>
      </c>
      <c r="AS457" s="14">
        <v>0.70226968855941896</v>
      </c>
      <c r="AT457" s="14">
        <v>0.58304325708122995</v>
      </c>
      <c r="AU457" s="14">
        <v>0.70056871827496003</v>
      </c>
      <c r="AV457" s="14">
        <v>0.26318354928306997</v>
      </c>
      <c r="AW457" s="14">
        <v>0.43153232064946201</v>
      </c>
      <c r="AX457" s="14"/>
      <c r="AY457" s="14">
        <v>0.63495351783822096</v>
      </c>
      <c r="AZ457" s="14">
        <v>0.48907416449121</v>
      </c>
      <c r="BA457" s="14">
        <v>0.58251688257155598</v>
      </c>
      <c r="BB457" s="14">
        <v>0.58761764401546901</v>
      </c>
      <c r="BC457" s="14">
        <v>0.69093564692551701</v>
      </c>
      <c r="BD457" s="14"/>
      <c r="BE457" s="14">
        <v>0.24925598157996401</v>
      </c>
      <c r="BF457" s="14">
        <v>0.42984757981696903</v>
      </c>
      <c r="BG457" s="14">
        <v>0.43389085171820502</v>
      </c>
      <c r="BH457" s="14">
        <v>0.57506985690420198</v>
      </c>
      <c r="BI457" s="14">
        <v>0.56636520627849896</v>
      </c>
      <c r="BJ457" s="14">
        <v>0.50781001168655104</v>
      </c>
      <c r="BK457" s="14">
        <v>0.50016231168162895</v>
      </c>
      <c r="BL457" s="14">
        <v>0.51879788231242496</v>
      </c>
      <c r="BM457" s="14">
        <v>0.64123079358125001</v>
      </c>
      <c r="BN457" s="14">
        <v>0.55944748930891697</v>
      </c>
      <c r="BO457" s="14">
        <v>0.59253333466104696</v>
      </c>
      <c r="BP457" s="14">
        <v>0.68825878512387895</v>
      </c>
      <c r="BQ457" s="14">
        <v>0.70066322847139595</v>
      </c>
      <c r="BR457" s="14">
        <v>0.73377466256375301</v>
      </c>
      <c r="BS457" s="14">
        <v>0.68210485335279902</v>
      </c>
      <c r="BT457" s="14">
        <v>0.75868056241855597</v>
      </c>
      <c r="BU457" s="14"/>
      <c r="BV457" s="14">
        <v>0.59935593190639502</v>
      </c>
      <c r="BW457" s="14">
        <v>0.58433684238092798</v>
      </c>
      <c r="BX457" s="14"/>
      <c r="BY457" s="14">
        <v>0.69168244630795495</v>
      </c>
      <c r="BZ457" s="14"/>
      <c r="CA457" s="14">
        <v>0.54394525912596003</v>
      </c>
      <c r="CB457" s="14">
        <v>0.51832168400693901</v>
      </c>
      <c r="CC457" s="14">
        <v>0.60489547219058104</v>
      </c>
      <c r="CD457" s="14">
        <v>0.69673546980836198</v>
      </c>
      <c r="CE457" s="14">
        <v>0.61214181683805702</v>
      </c>
    </row>
    <row r="458" spans="2:83" x14ac:dyDescent="0.3">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c r="CE458" s="14"/>
    </row>
    <row r="459" spans="2:83" x14ac:dyDescent="0.3">
      <c r="B459" s="6" t="s">
        <v>251</v>
      </c>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c r="CE459" s="14"/>
    </row>
    <row r="460" spans="2:83" x14ac:dyDescent="0.3">
      <c r="B460" s="24" t="s">
        <v>114</v>
      </c>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row>
    <row r="461" spans="2:83" x14ac:dyDescent="0.3">
      <c r="B461" t="s">
        <v>211</v>
      </c>
      <c r="C461" s="14">
        <v>0.30206397329651502</v>
      </c>
      <c r="D461" s="14">
        <v>0.34810289021619101</v>
      </c>
      <c r="E461" s="14">
        <v>0.25677020517534099</v>
      </c>
      <c r="F461" s="14"/>
      <c r="G461" s="14">
        <v>0.30132766925666998</v>
      </c>
      <c r="H461" s="14">
        <v>0.32411624402901601</v>
      </c>
      <c r="I461" s="14">
        <v>0.30680616856035198</v>
      </c>
      <c r="J461" s="14">
        <v>0.32038335768321702</v>
      </c>
      <c r="K461" s="14">
        <v>0.32922946739256298</v>
      </c>
      <c r="L461" s="14">
        <v>0.24755973177613799</v>
      </c>
      <c r="M461" s="14"/>
      <c r="N461" s="14">
        <v>0.35343955736258398</v>
      </c>
      <c r="O461" s="14">
        <v>0.336470849057806</v>
      </c>
      <c r="P461" s="14">
        <v>0.299729810010676</v>
      </c>
      <c r="Q461" s="14">
        <v>0.21385822408179</v>
      </c>
      <c r="R461" s="14"/>
      <c r="S461" s="14">
        <v>0.34629212543648502</v>
      </c>
      <c r="T461" s="14">
        <v>0.279625078848108</v>
      </c>
      <c r="U461" s="14">
        <v>0.34410604460043998</v>
      </c>
      <c r="V461" s="14">
        <v>0.28438271185818398</v>
      </c>
      <c r="W461" s="14">
        <v>0.256190392819861</v>
      </c>
      <c r="X461" s="14">
        <v>0.25702432008058801</v>
      </c>
      <c r="Y461" s="14">
        <v>0.31688843975751002</v>
      </c>
      <c r="Z461" s="14">
        <v>0.34375940741584898</v>
      </c>
      <c r="AA461" s="14">
        <v>0.30019276975581499</v>
      </c>
      <c r="AB461" s="14">
        <v>0.32921606140953302</v>
      </c>
      <c r="AC461" s="14">
        <v>0.286200301705688</v>
      </c>
      <c r="AD461" s="14">
        <v>0.23341302813196399</v>
      </c>
      <c r="AE461" s="14"/>
      <c r="AF461" s="14">
        <v>0.23087292909722701</v>
      </c>
      <c r="AG461" s="14">
        <v>0.41358164540704501</v>
      </c>
      <c r="AH461" s="14">
        <v>0.42176748928451002</v>
      </c>
      <c r="AI461" s="14">
        <v>8.1509156013606199E-2</v>
      </c>
      <c r="AJ461" s="14">
        <v>0.179525545035884</v>
      </c>
      <c r="AK461" s="14"/>
      <c r="AL461" s="14">
        <v>0.21388748980754599</v>
      </c>
      <c r="AM461" s="14">
        <v>0.40797503581978001</v>
      </c>
      <c r="AN461" s="14">
        <v>0.42610239447988502</v>
      </c>
      <c r="AO461" s="14">
        <v>0.11577026013106501</v>
      </c>
      <c r="AP461" s="14">
        <v>0.391510597646264</v>
      </c>
      <c r="AQ461" s="14"/>
      <c r="AR461" s="14">
        <v>0.434155462108819</v>
      </c>
      <c r="AS461" s="14">
        <v>0.21775491093626301</v>
      </c>
      <c r="AT461" s="14">
        <v>0.46202618624494302</v>
      </c>
      <c r="AU461" s="14">
        <v>0.16615852661677699</v>
      </c>
      <c r="AV461" s="14">
        <v>0.385313182706845</v>
      </c>
      <c r="AW461" s="14">
        <v>0.22058891606557501</v>
      </c>
      <c r="AX461" s="14"/>
      <c r="AY461" s="14">
        <v>0.21318002278690401</v>
      </c>
      <c r="AZ461" s="14">
        <v>0.27433000896260701</v>
      </c>
      <c r="BA461" s="14">
        <v>0.353323186879624</v>
      </c>
      <c r="BB461" s="14">
        <v>0.396214815031247</v>
      </c>
      <c r="BC461" s="14">
        <v>0.39564926367458197</v>
      </c>
      <c r="BD461" s="14"/>
      <c r="BE461" s="14">
        <v>0.19847955890220101</v>
      </c>
      <c r="BF461" s="14">
        <v>0.24542876516886999</v>
      </c>
      <c r="BG461" s="14">
        <v>0.20995142810012099</v>
      </c>
      <c r="BH461" s="14">
        <v>0.23136306608373</v>
      </c>
      <c r="BI461" s="14">
        <v>0.30743639627187802</v>
      </c>
      <c r="BJ461" s="14">
        <v>0.287831606669677</v>
      </c>
      <c r="BK461" s="14">
        <v>0.25490294729700902</v>
      </c>
      <c r="BL461" s="14">
        <v>0.36984386271221098</v>
      </c>
      <c r="BM461" s="14">
        <v>0.38902625147514902</v>
      </c>
      <c r="BN461" s="14">
        <v>0.34121983666060202</v>
      </c>
      <c r="BO461" s="14">
        <v>0.28768867934633002</v>
      </c>
      <c r="BP461" s="14">
        <v>0.358592737549076</v>
      </c>
      <c r="BQ461" s="14">
        <v>0.36005941421173498</v>
      </c>
      <c r="BR461" s="14">
        <v>0.34320558251757999</v>
      </c>
      <c r="BS461" s="14">
        <v>0.36426067364282</v>
      </c>
      <c r="BT461" s="14">
        <v>0.35379207825494802</v>
      </c>
      <c r="BU461" s="14"/>
      <c r="BV461" s="14">
        <v>0.429998628632144</v>
      </c>
      <c r="BW461" s="14">
        <v>0.37526471456870297</v>
      </c>
      <c r="BX461" s="14"/>
      <c r="BY461" s="14">
        <v>0.29296261030758802</v>
      </c>
      <c r="BZ461" s="14"/>
      <c r="CA461" s="14">
        <v>0.29181521088148699</v>
      </c>
      <c r="CB461" s="14">
        <v>0.32696298838474802</v>
      </c>
      <c r="CC461" s="14">
        <v>0.29326785912355702</v>
      </c>
      <c r="CD461" s="14">
        <v>0.32420323089794501</v>
      </c>
      <c r="CE461" s="14">
        <v>0.42248728125968199</v>
      </c>
    </row>
    <row r="462" spans="2:83" x14ac:dyDescent="0.3">
      <c r="B462" t="s">
        <v>236</v>
      </c>
      <c r="C462" s="14">
        <v>0.44335575799462401</v>
      </c>
      <c r="D462" s="14">
        <v>0.42394089832881598</v>
      </c>
      <c r="E462" s="14">
        <v>0.46318257420737202</v>
      </c>
      <c r="F462" s="14"/>
      <c r="G462" s="14">
        <v>0.42022913763751402</v>
      </c>
      <c r="H462" s="14">
        <v>0.44359663540689498</v>
      </c>
      <c r="I462" s="14">
        <v>0.47100525728306802</v>
      </c>
      <c r="J462" s="14">
        <v>0.43669222451014</v>
      </c>
      <c r="K462" s="14">
        <v>0.45493718466211402</v>
      </c>
      <c r="L462" s="14">
        <v>0.43367272377911098</v>
      </c>
      <c r="M462" s="14"/>
      <c r="N462" s="14">
        <v>0.48106681922202199</v>
      </c>
      <c r="O462" s="14">
        <v>0.439617187767471</v>
      </c>
      <c r="P462" s="14">
        <v>0.40657627611457497</v>
      </c>
      <c r="Q462" s="14">
        <v>0.440599194393958</v>
      </c>
      <c r="R462" s="14"/>
      <c r="S462" s="14">
        <v>0.45327584599674098</v>
      </c>
      <c r="T462" s="14">
        <v>0.42656280715170902</v>
      </c>
      <c r="U462" s="14">
        <v>0.39569139822145299</v>
      </c>
      <c r="V462" s="14">
        <v>0.41335239386648798</v>
      </c>
      <c r="W462" s="14">
        <v>0.45906333134030203</v>
      </c>
      <c r="X462" s="14">
        <v>0.46854554721469099</v>
      </c>
      <c r="Y462" s="14">
        <v>0.42911257420134602</v>
      </c>
      <c r="Z462" s="14">
        <v>0.437102354187209</v>
      </c>
      <c r="AA462" s="14">
        <v>0.42853710392691402</v>
      </c>
      <c r="AB462" s="14">
        <v>0.46759876655382898</v>
      </c>
      <c r="AC462" s="14">
        <v>0.48406006086532299</v>
      </c>
      <c r="AD462" s="14">
        <v>0.53372262373100199</v>
      </c>
      <c r="AE462" s="14"/>
      <c r="AF462" s="14">
        <v>0.49763887193156497</v>
      </c>
      <c r="AG462" s="14">
        <v>0.40494734691531897</v>
      </c>
      <c r="AH462" s="14">
        <v>0.41624638918143297</v>
      </c>
      <c r="AI462" s="14">
        <v>0.31147923078266998</v>
      </c>
      <c r="AJ462" s="14">
        <v>0.45561104926589102</v>
      </c>
      <c r="AK462" s="14"/>
      <c r="AL462" s="14">
        <v>0.493198754089749</v>
      </c>
      <c r="AM462" s="14">
        <v>0.43271858100434402</v>
      </c>
      <c r="AN462" s="14">
        <v>0.40100883442731999</v>
      </c>
      <c r="AO462" s="14">
        <v>0.43665428721205601</v>
      </c>
      <c r="AP462" s="14">
        <v>0.42335092708926397</v>
      </c>
      <c r="AQ462" s="14"/>
      <c r="AR462" s="14">
        <v>0.43288408799723499</v>
      </c>
      <c r="AS462" s="14">
        <v>0.54485278053087605</v>
      </c>
      <c r="AT462" s="14">
        <v>0.39228500898034702</v>
      </c>
      <c r="AU462" s="14">
        <v>0.44058910563416598</v>
      </c>
      <c r="AV462" s="14">
        <v>0.39547338728460402</v>
      </c>
      <c r="AW462" s="14">
        <v>0.45270924983900002</v>
      </c>
      <c r="AX462" s="14"/>
      <c r="AY462" s="14">
        <v>0.47997635271552103</v>
      </c>
      <c r="AZ462" s="14">
        <v>0.42813806328191101</v>
      </c>
      <c r="BA462" s="14">
        <v>0.43219177186284302</v>
      </c>
      <c r="BB462" s="14">
        <v>0.44936180145869598</v>
      </c>
      <c r="BC462" s="14">
        <v>0.44579620144344001</v>
      </c>
      <c r="BD462" s="14"/>
      <c r="BE462" s="14">
        <v>0.52892934177873396</v>
      </c>
      <c r="BF462" s="14">
        <v>0.29016694315198799</v>
      </c>
      <c r="BG462" s="14">
        <v>0.46086546898181802</v>
      </c>
      <c r="BH462" s="14">
        <v>0.48050951192748798</v>
      </c>
      <c r="BI462" s="14">
        <v>0.43010818281475399</v>
      </c>
      <c r="BJ462" s="14">
        <v>0.418645960112351</v>
      </c>
      <c r="BK462" s="14">
        <v>0.41488153038922698</v>
      </c>
      <c r="BL462" s="14">
        <v>0.42412360820990502</v>
      </c>
      <c r="BM462" s="14">
        <v>0.41037547609055802</v>
      </c>
      <c r="BN462" s="14">
        <v>0.422962677956219</v>
      </c>
      <c r="BO462" s="14">
        <v>0.45005464016229602</v>
      </c>
      <c r="BP462" s="14">
        <v>0.50824872082350103</v>
      </c>
      <c r="BQ462" s="14">
        <v>0.52340189774782997</v>
      </c>
      <c r="BR462" s="14">
        <v>0.42336641613024301</v>
      </c>
      <c r="BS462" s="14">
        <v>0.42720516672492698</v>
      </c>
      <c r="BT462" s="14">
        <v>0.52432281531182301</v>
      </c>
      <c r="BU462" s="14"/>
      <c r="BV462" s="14">
        <v>0.43196062827790699</v>
      </c>
      <c r="BW462" s="14">
        <v>0.43384432272078799</v>
      </c>
      <c r="BX462" s="14"/>
      <c r="BY462" s="14">
        <v>0.47278862869635602</v>
      </c>
      <c r="BZ462" s="14"/>
      <c r="CA462" s="14">
        <v>0.41367843936090598</v>
      </c>
      <c r="CB462" s="14">
        <v>0.470960652503706</v>
      </c>
      <c r="CC462" s="14">
        <v>0.45510199476279301</v>
      </c>
      <c r="CD462" s="14">
        <v>0.48634527217885998</v>
      </c>
      <c r="CE462" s="14">
        <v>0.45623513538070398</v>
      </c>
    </row>
    <row r="463" spans="2:83" x14ac:dyDescent="0.3">
      <c r="B463" t="s">
        <v>237</v>
      </c>
      <c r="C463" s="14">
        <v>0.143568895928298</v>
      </c>
      <c r="D463" s="14">
        <v>0.13522420177891001</v>
      </c>
      <c r="E463" s="14">
        <v>0.15199851614072499</v>
      </c>
      <c r="F463" s="14"/>
      <c r="G463" s="14">
        <v>0.176124054952954</v>
      </c>
      <c r="H463" s="14">
        <v>0.142382555919638</v>
      </c>
      <c r="I463" s="14">
        <v>0.124960775946079</v>
      </c>
      <c r="J463" s="14">
        <v>0.13668767088946501</v>
      </c>
      <c r="K463" s="14">
        <v>0.121344835528546</v>
      </c>
      <c r="L463" s="14">
        <v>0.15863266588814301</v>
      </c>
      <c r="M463" s="14"/>
      <c r="N463" s="14">
        <v>0.105000953254018</v>
      </c>
      <c r="O463" s="14">
        <v>0.136222041403886</v>
      </c>
      <c r="P463" s="14">
        <v>0.15387569458898301</v>
      </c>
      <c r="Q463" s="14">
        <v>0.184812243455345</v>
      </c>
      <c r="R463" s="14"/>
      <c r="S463" s="14">
        <v>0.115079281283233</v>
      </c>
      <c r="T463" s="14">
        <v>0.168384987316955</v>
      </c>
      <c r="U463" s="14">
        <v>0.134148621931307</v>
      </c>
      <c r="V463" s="14">
        <v>0.19179205607948599</v>
      </c>
      <c r="W463" s="14">
        <v>0.15071743263426499</v>
      </c>
      <c r="X463" s="14">
        <v>0.158649523627648</v>
      </c>
      <c r="Y463" s="14">
        <v>0.14410116722374799</v>
      </c>
      <c r="Z463" s="14">
        <v>0.10460450155614701</v>
      </c>
      <c r="AA463" s="14">
        <v>0.15352662445722601</v>
      </c>
      <c r="AB463" s="14">
        <v>0.100683571251377</v>
      </c>
      <c r="AC463" s="14">
        <v>0.10898022393873701</v>
      </c>
      <c r="AD463" s="14">
        <v>0.18750898865715099</v>
      </c>
      <c r="AE463" s="14"/>
      <c r="AF463" s="14">
        <v>0.15355520349152099</v>
      </c>
      <c r="AG463" s="14">
        <v>0.123520020500217</v>
      </c>
      <c r="AH463" s="14">
        <v>7.6584177116913996E-2</v>
      </c>
      <c r="AI463" s="14">
        <v>0.34783962280554298</v>
      </c>
      <c r="AJ463" s="14">
        <v>0.17578858438200101</v>
      </c>
      <c r="AK463" s="14"/>
      <c r="AL463" s="14">
        <v>0.177845291218863</v>
      </c>
      <c r="AM463" s="14">
        <v>0.10760329767728399</v>
      </c>
      <c r="AN463" s="14">
        <v>7.88953640639809E-2</v>
      </c>
      <c r="AO463" s="14">
        <v>0.22205495443774001</v>
      </c>
      <c r="AP463" s="14">
        <v>0.112276164649556</v>
      </c>
      <c r="AQ463" s="14"/>
      <c r="AR463" s="14">
        <v>0.101653284445757</v>
      </c>
      <c r="AS463" s="14">
        <v>0.177802147122229</v>
      </c>
      <c r="AT463" s="14">
        <v>7.2257142335713995E-2</v>
      </c>
      <c r="AU463" s="14">
        <v>0.18315514877586</v>
      </c>
      <c r="AV463" s="14">
        <v>0.15168211749347599</v>
      </c>
      <c r="AW463" s="14">
        <v>0.14099910799434401</v>
      </c>
      <c r="AX463" s="14"/>
      <c r="AY463" s="14">
        <v>0.17215462771658899</v>
      </c>
      <c r="AZ463" s="14">
        <v>0.16457052101609401</v>
      </c>
      <c r="BA463" s="14">
        <v>0.13501033623387401</v>
      </c>
      <c r="BB463" s="14">
        <v>9.26766061257948E-2</v>
      </c>
      <c r="BC463" s="14">
        <v>0.12932118392057501</v>
      </c>
      <c r="BD463" s="14"/>
      <c r="BE463" s="14">
        <v>0.12897540932575599</v>
      </c>
      <c r="BF463" s="14">
        <v>0.24884674703384099</v>
      </c>
      <c r="BG463" s="14">
        <v>0.20909764572874101</v>
      </c>
      <c r="BH463" s="14">
        <v>0.16130670907592601</v>
      </c>
      <c r="BI463" s="14">
        <v>0.112410321334865</v>
      </c>
      <c r="BJ463" s="14">
        <v>0.17263941209685801</v>
      </c>
      <c r="BK463" s="14">
        <v>0.231145499353794</v>
      </c>
      <c r="BL463" s="14">
        <v>0.108750067268539</v>
      </c>
      <c r="BM463" s="14">
        <v>0.115034713504168</v>
      </c>
      <c r="BN463" s="14">
        <v>0.13488820556089101</v>
      </c>
      <c r="BO463" s="14">
        <v>0.14634277773443799</v>
      </c>
      <c r="BP463" s="14">
        <v>9.5661102393625894E-2</v>
      </c>
      <c r="BQ463" s="14">
        <v>6.0773943520568502E-2</v>
      </c>
      <c r="BR463" s="14">
        <v>0.16583777567074701</v>
      </c>
      <c r="BS463" s="14">
        <v>9.7383724744420405E-2</v>
      </c>
      <c r="BT463" s="14">
        <v>8.4751686428513703E-2</v>
      </c>
      <c r="BU463" s="14"/>
      <c r="BV463" s="14">
        <v>0.105203178991637</v>
      </c>
      <c r="BW463" s="14">
        <v>0.111168049982556</v>
      </c>
      <c r="BX463" s="14"/>
      <c r="BY463" s="14">
        <v>0.16560781909042299</v>
      </c>
      <c r="BZ463" s="14"/>
      <c r="CA463" s="14">
        <v>0.17328832955572299</v>
      </c>
      <c r="CB463" s="14">
        <v>9.3497484161634795E-2</v>
      </c>
      <c r="CC463" s="14">
        <v>0.150710539537283</v>
      </c>
      <c r="CD463" s="14">
        <v>0.135455151529566</v>
      </c>
      <c r="CE463" s="14">
        <v>6.3898174559410506E-2</v>
      </c>
    </row>
    <row r="464" spans="2:83" x14ac:dyDescent="0.3">
      <c r="B464" t="s">
        <v>238</v>
      </c>
      <c r="C464" s="14">
        <v>3.7256329691601503E-2</v>
      </c>
      <c r="D464" s="14">
        <v>3.62088145799856E-2</v>
      </c>
      <c r="E464" s="14">
        <v>3.8352219490169197E-2</v>
      </c>
      <c r="F464" s="14"/>
      <c r="G464" s="14">
        <v>2.7080703608318001E-2</v>
      </c>
      <c r="H464" s="14">
        <v>2.9672080702887699E-2</v>
      </c>
      <c r="I464" s="14">
        <v>2.9657168354322201E-2</v>
      </c>
      <c r="J464" s="14">
        <v>3.3422959948280699E-2</v>
      </c>
      <c r="K464" s="14">
        <v>2.6300480789975801E-2</v>
      </c>
      <c r="L464" s="14">
        <v>6.6816954871110099E-2</v>
      </c>
      <c r="M464" s="14"/>
      <c r="N464" s="14">
        <v>2.3915252120743601E-2</v>
      </c>
      <c r="O464" s="14">
        <v>3.0825947409477399E-2</v>
      </c>
      <c r="P464" s="14">
        <v>4.3231573842326697E-2</v>
      </c>
      <c r="Q464" s="14">
        <v>4.9808173544121197E-2</v>
      </c>
      <c r="R464" s="14"/>
      <c r="S464" s="14">
        <v>3.1781902618277499E-2</v>
      </c>
      <c r="T464" s="14">
        <v>4.2533438234617402E-2</v>
      </c>
      <c r="U464" s="14">
        <v>4.4477707674233202E-2</v>
      </c>
      <c r="V464" s="14">
        <v>3.28204425211144E-2</v>
      </c>
      <c r="W464" s="14">
        <v>4.6413827837903002E-2</v>
      </c>
      <c r="X464" s="14">
        <v>3.0808589336140699E-2</v>
      </c>
      <c r="Y464" s="14">
        <v>1.7498523114214602E-2</v>
      </c>
      <c r="Z464" s="14">
        <v>6.9942351001851699E-2</v>
      </c>
      <c r="AA464" s="14">
        <v>3.1340179404947398E-2</v>
      </c>
      <c r="AB464" s="14">
        <v>4.38250052038862E-2</v>
      </c>
      <c r="AC464" s="14">
        <v>4.4828326392326298E-2</v>
      </c>
      <c r="AD464" s="14">
        <v>3.0278185976652199E-2</v>
      </c>
      <c r="AE464" s="14"/>
      <c r="AF464" s="14">
        <v>5.4874678692007399E-2</v>
      </c>
      <c r="AG464" s="14">
        <v>1.1526348832654401E-2</v>
      </c>
      <c r="AH464" s="14">
        <v>3.4360443195686402E-2</v>
      </c>
      <c r="AI464" s="14">
        <v>2.8280322589841402E-2</v>
      </c>
      <c r="AJ464" s="14">
        <v>5.0808199308055697E-2</v>
      </c>
      <c r="AK464" s="14"/>
      <c r="AL464" s="14">
        <v>4.9041058947875103E-2</v>
      </c>
      <c r="AM464" s="14">
        <v>1.02543680500813E-2</v>
      </c>
      <c r="AN464" s="14">
        <v>4.5180769154961699E-2</v>
      </c>
      <c r="AO464" s="14">
        <v>9.0547226818874699E-2</v>
      </c>
      <c r="AP464" s="14">
        <v>2.7624938929544301E-2</v>
      </c>
      <c r="AQ464" s="14"/>
      <c r="AR464" s="14">
        <v>6.3001863806820702E-3</v>
      </c>
      <c r="AS464" s="14">
        <v>3.2723670503717703E-2</v>
      </c>
      <c r="AT464" s="14">
        <v>3.5968708219332797E-2</v>
      </c>
      <c r="AU464" s="14">
        <v>7.9840285144073E-2</v>
      </c>
      <c r="AV464" s="14">
        <v>2.0001088209210701E-2</v>
      </c>
      <c r="AW464" s="14">
        <v>3.6596543319572003E-2</v>
      </c>
      <c r="AX464" s="14"/>
      <c r="AY464" s="14">
        <v>4.6451726101816797E-2</v>
      </c>
      <c r="AZ464" s="14">
        <v>3.8122199332119897E-2</v>
      </c>
      <c r="BA464" s="14">
        <v>3.0984028059024601E-2</v>
      </c>
      <c r="BB464" s="14">
        <v>1.6117480939371799E-2</v>
      </c>
      <c r="BC464" s="14">
        <v>2.9233350961403899E-2</v>
      </c>
      <c r="BD464" s="14"/>
      <c r="BE464" s="14">
        <v>0</v>
      </c>
      <c r="BF464" s="14">
        <v>5.0047424791609098E-2</v>
      </c>
      <c r="BG464" s="14">
        <v>3.3629545869651903E-2</v>
      </c>
      <c r="BH464" s="14">
        <v>6.2680074362581703E-2</v>
      </c>
      <c r="BI464" s="14">
        <v>5.4548335164676498E-2</v>
      </c>
      <c r="BJ464" s="14">
        <v>4.6462286641833203E-2</v>
      </c>
      <c r="BK464" s="14">
        <v>3.17183294766391E-2</v>
      </c>
      <c r="BL464" s="14">
        <v>3.2129054652111098E-2</v>
      </c>
      <c r="BM464" s="14">
        <v>1.47515551843621E-2</v>
      </c>
      <c r="BN464" s="14">
        <v>2.85578625912019E-2</v>
      </c>
      <c r="BO464" s="14">
        <v>6.8199579460802504E-2</v>
      </c>
      <c r="BP464" s="14">
        <v>9.7830513187872493E-3</v>
      </c>
      <c r="BQ464" s="14">
        <v>2.8192396412409001E-2</v>
      </c>
      <c r="BR464" s="14">
        <v>0</v>
      </c>
      <c r="BS464" s="14">
        <v>1.31804394153566E-2</v>
      </c>
      <c r="BT464" s="14">
        <v>1.7144141426339601E-2</v>
      </c>
      <c r="BU464" s="14"/>
      <c r="BV464" s="14">
        <v>4.7367998479069598E-3</v>
      </c>
      <c r="BW464" s="14">
        <v>1.8449281112428498E-2</v>
      </c>
      <c r="BX464" s="14"/>
      <c r="BY464" s="14">
        <v>2.5059879565666399E-2</v>
      </c>
      <c r="BZ464" s="14"/>
      <c r="CA464" s="14">
        <v>3.9769081309151903E-2</v>
      </c>
      <c r="CB464" s="14">
        <v>4.4180222828314603E-2</v>
      </c>
      <c r="CC464" s="14">
        <v>3.5080040229841701E-2</v>
      </c>
      <c r="CD464" s="14">
        <v>2.78880622148782E-2</v>
      </c>
      <c r="CE464" s="14">
        <v>2.4449484617183999E-2</v>
      </c>
    </row>
    <row r="465" spans="2:83" x14ac:dyDescent="0.3">
      <c r="B465" t="s">
        <v>214</v>
      </c>
      <c r="C465" s="14">
        <v>2.12091522795433E-2</v>
      </c>
      <c r="D465" s="14">
        <v>3.1806596381739098E-2</v>
      </c>
      <c r="E465" s="14">
        <v>1.09029467045949E-2</v>
      </c>
      <c r="F465" s="14"/>
      <c r="G465" s="14">
        <v>2.3094152495133299E-2</v>
      </c>
      <c r="H465" s="14">
        <v>9.1222087722412793E-3</v>
      </c>
      <c r="I465" s="14">
        <v>6.3951162990188602E-3</v>
      </c>
      <c r="J465" s="14">
        <v>1.40874257867219E-2</v>
      </c>
      <c r="K465" s="14">
        <v>3.1180562175376202E-2</v>
      </c>
      <c r="L465" s="14">
        <v>4.08893856289608E-2</v>
      </c>
      <c r="M465" s="14"/>
      <c r="N465" s="14">
        <v>1.1119463204963299E-2</v>
      </c>
      <c r="O465" s="14">
        <v>1.33159220327436E-2</v>
      </c>
      <c r="P465" s="14">
        <v>3.88653454174843E-2</v>
      </c>
      <c r="Q465" s="14">
        <v>2.5221360978066099E-2</v>
      </c>
      <c r="R465" s="14"/>
      <c r="S465" s="14">
        <v>1.4478565558715101E-2</v>
      </c>
      <c r="T465" s="14">
        <v>1.5214021676836101E-2</v>
      </c>
      <c r="U465" s="14">
        <v>2.4942598661371398E-2</v>
      </c>
      <c r="V465" s="14">
        <v>3.7628133641717999E-2</v>
      </c>
      <c r="W465" s="14">
        <v>1.2910115264233499E-2</v>
      </c>
      <c r="X465" s="14">
        <v>2.4664226341467799E-2</v>
      </c>
      <c r="Y465" s="14">
        <v>2.3572368646353099E-2</v>
      </c>
      <c r="Z465" s="14">
        <v>1.0774504445148001E-2</v>
      </c>
      <c r="AA465" s="14">
        <v>2.23769142313925E-2</v>
      </c>
      <c r="AB465" s="14">
        <v>2.75572119465641E-2</v>
      </c>
      <c r="AC465" s="14">
        <v>2.8903653725132799E-2</v>
      </c>
      <c r="AD465" s="14">
        <v>0</v>
      </c>
      <c r="AE465" s="14"/>
      <c r="AF465" s="14">
        <v>3.2740653647099598E-2</v>
      </c>
      <c r="AG465" s="14">
        <v>1.3329191439074101E-2</v>
      </c>
      <c r="AH465" s="14">
        <v>7.3584149209515604E-3</v>
      </c>
      <c r="AI465" s="14">
        <v>0.17498925697793799</v>
      </c>
      <c r="AJ465" s="14">
        <v>1.51173540041456E-2</v>
      </c>
      <c r="AK465" s="14"/>
      <c r="AL465" s="14">
        <v>2.8989101261002601E-2</v>
      </c>
      <c r="AM465" s="14">
        <v>1.0631530556817301E-2</v>
      </c>
      <c r="AN465" s="14">
        <v>7.3379623243587403E-3</v>
      </c>
      <c r="AO465" s="14">
        <v>7.3644236640562896E-2</v>
      </c>
      <c r="AP465" s="14">
        <v>1.7720580659631401E-2</v>
      </c>
      <c r="AQ465" s="14"/>
      <c r="AR465" s="14">
        <v>7.47724552603426E-3</v>
      </c>
      <c r="AS465" s="14">
        <v>7.4889819297643398E-3</v>
      </c>
      <c r="AT465" s="14">
        <v>5.6984592201887903E-3</v>
      </c>
      <c r="AU465" s="14">
        <v>7.1176380628091396E-2</v>
      </c>
      <c r="AV465" s="14">
        <v>1.28969409958934E-2</v>
      </c>
      <c r="AW465" s="14">
        <v>1.36573768204709E-2</v>
      </c>
      <c r="AX465" s="14"/>
      <c r="AY465" s="14">
        <v>2.8761951717969001E-2</v>
      </c>
      <c r="AZ465" s="14">
        <v>2.4991707319784E-2</v>
      </c>
      <c r="BA465" s="14">
        <v>1.23709621627994E-2</v>
      </c>
      <c r="BB465" s="14">
        <v>1.3491593439651599E-2</v>
      </c>
      <c r="BC465" s="14">
        <v>0</v>
      </c>
      <c r="BD465" s="14"/>
      <c r="BE465" s="14">
        <v>7.7982368142829994E-2</v>
      </c>
      <c r="BF465" s="14">
        <v>1.8275418722806799E-2</v>
      </c>
      <c r="BG465" s="14">
        <v>2.2372380587674299E-2</v>
      </c>
      <c r="BH465" s="14">
        <v>1.7209271756017198E-2</v>
      </c>
      <c r="BI465" s="14">
        <v>3.8624709617286403E-2</v>
      </c>
      <c r="BJ465" s="14">
        <v>2.0587779940922198E-2</v>
      </c>
      <c r="BK465" s="14">
        <v>9.9982513168017199E-3</v>
      </c>
      <c r="BL465" s="14">
        <v>1.91557325621372E-2</v>
      </c>
      <c r="BM465" s="14">
        <v>2.2576812053106798E-2</v>
      </c>
      <c r="BN465" s="14">
        <v>2.8228538246474099E-2</v>
      </c>
      <c r="BO465" s="14">
        <v>1.18107697910301E-2</v>
      </c>
      <c r="BP465" s="14">
        <v>8.8097262577954295E-3</v>
      </c>
      <c r="BQ465" s="14">
        <v>9.2588026852106608E-3</v>
      </c>
      <c r="BR465" s="14">
        <v>3.26475237330918E-2</v>
      </c>
      <c r="BS465" s="14">
        <v>1.9178192642769799E-2</v>
      </c>
      <c r="BT465" s="14">
        <v>1.99892785783756E-2</v>
      </c>
      <c r="BU465" s="14"/>
      <c r="BV465" s="14">
        <v>8.4023069400855008E-3</v>
      </c>
      <c r="BW465" s="14">
        <v>1.3942462667896401E-2</v>
      </c>
      <c r="BX465" s="14"/>
      <c r="BY465" s="14">
        <v>1.5795502124361201E-2</v>
      </c>
      <c r="BZ465" s="14"/>
      <c r="CA465" s="14">
        <v>2.1561847452121401E-2</v>
      </c>
      <c r="CB465" s="14">
        <v>2.8928501879360101E-2</v>
      </c>
      <c r="CC465" s="14">
        <v>1.8521701364451901E-2</v>
      </c>
      <c r="CD465" s="14">
        <v>0</v>
      </c>
      <c r="CE465" s="14">
        <v>3.2929924183019502E-2</v>
      </c>
    </row>
    <row r="466" spans="2:83" x14ac:dyDescent="0.3">
      <c r="B466" t="s">
        <v>110</v>
      </c>
      <c r="C466" s="14">
        <v>5.2545890809418197E-2</v>
      </c>
      <c r="D466" s="14">
        <v>2.4716598714357701E-2</v>
      </c>
      <c r="E466" s="14">
        <v>7.8793538281797207E-2</v>
      </c>
      <c r="F466" s="14"/>
      <c r="G466" s="14">
        <v>5.2144282049410601E-2</v>
      </c>
      <c r="H466" s="14">
        <v>5.11102751693229E-2</v>
      </c>
      <c r="I466" s="14">
        <v>6.1175513557160499E-2</v>
      </c>
      <c r="J466" s="14">
        <v>5.8726361182175203E-2</v>
      </c>
      <c r="K466" s="14">
        <v>3.7007469451424899E-2</v>
      </c>
      <c r="L466" s="14">
        <v>5.2428538056536897E-2</v>
      </c>
      <c r="M466" s="14"/>
      <c r="N466" s="14">
        <v>2.5457954835669899E-2</v>
      </c>
      <c r="O466" s="14">
        <v>4.3548052328615298E-2</v>
      </c>
      <c r="P466" s="14">
        <v>5.77213000259559E-2</v>
      </c>
      <c r="Q466" s="14">
        <v>8.5700803546719995E-2</v>
      </c>
      <c r="R466" s="14"/>
      <c r="S466" s="14">
        <v>3.9092279106548403E-2</v>
      </c>
      <c r="T466" s="14">
        <v>6.7679666771774699E-2</v>
      </c>
      <c r="U466" s="14">
        <v>5.6633628911195402E-2</v>
      </c>
      <c r="V466" s="14">
        <v>4.0024262033009697E-2</v>
      </c>
      <c r="W466" s="14">
        <v>7.4704900103436403E-2</v>
      </c>
      <c r="X466" s="14">
        <v>6.03077933994643E-2</v>
      </c>
      <c r="Y466" s="14">
        <v>6.8826927056828899E-2</v>
      </c>
      <c r="Z466" s="14">
        <v>3.3816881393795697E-2</v>
      </c>
      <c r="AA466" s="14">
        <v>6.4026408223705006E-2</v>
      </c>
      <c r="AB466" s="14">
        <v>3.11193836348106E-2</v>
      </c>
      <c r="AC466" s="14">
        <v>4.7027433372793401E-2</v>
      </c>
      <c r="AD466" s="14">
        <v>1.50771735032313E-2</v>
      </c>
      <c r="AE466" s="14"/>
      <c r="AF466" s="14">
        <v>3.0317663140580101E-2</v>
      </c>
      <c r="AG466" s="14">
        <v>3.3095446905691397E-2</v>
      </c>
      <c r="AH466" s="14">
        <v>4.36830863005052E-2</v>
      </c>
      <c r="AI466" s="14">
        <v>5.5902410830401802E-2</v>
      </c>
      <c r="AJ466" s="14">
        <v>0.123149268004023</v>
      </c>
      <c r="AK466" s="14"/>
      <c r="AL466" s="14">
        <v>3.7038304674964898E-2</v>
      </c>
      <c r="AM466" s="14">
        <v>3.08171868916929E-2</v>
      </c>
      <c r="AN466" s="14">
        <v>4.1474675549493897E-2</v>
      </c>
      <c r="AO466" s="14">
        <v>6.1329034759702299E-2</v>
      </c>
      <c r="AP466" s="14">
        <v>2.7516791025740901E-2</v>
      </c>
      <c r="AQ466" s="14"/>
      <c r="AR466" s="14">
        <v>1.7529733541472099E-2</v>
      </c>
      <c r="AS466" s="14">
        <v>1.93775089771504E-2</v>
      </c>
      <c r="AT466" s="14">
        <v>3.1764494999474001E-2</v>
      </c>
      <c r="AU466" s="14">
        <v>5.90805532010329E-2</v>
      </c>
      <c r="AV466" s="14">
        <v>3.4633283309969898E-2</v>
      </c>
      <c r="AW466" s="14">
        <v>0.135448805961038</v>
      </c>
      <c r="AX466" s="14"/>
      <c r="AY466" s="14">
        <v>5.9475318961200702E-2</v>
      </c>
      <c r="AZ466" s="14">
        <v>6.9847500087483402E-2</v>
      </c>
      <c r="BA466" s="14">
        <v>3.6119714801835498E-2</v>
      </c>
      <c r="BB466" s="14">
        <v>3.2137703005238799E-2</v>
      </c>
      <c r="BC466" s="14">
        <v>0</v>
      </c>
      <c r="BD466" s="14"/>
      <c r="BE466" s="14">
        <v>6.5633321850478196E-2</v>
      </c>
      <c r="BF466" s="14">
        <v>0.14723470113088599</v>
      </c>
      <c r="BG466" s="14">
        <v>6.4083530731993396E-2</v>
      </c>
      <c r="BH466" s="14">
        <v>4.6931366794257197E-2</v>
      </c>
      <c r="BI466" s="14">
        <v>5.6872054796540103E-2</v>
      </c>
      <c r="BJ466" s="14">
        <v>5.3832954538359797E-2</v>
      </c>
      <c r="BK466" s="14">
        <v>5.7353442166528303E-2</v>
      </c>
      <c r="BL466" s="14">
        <v>4.5997674595097002E-2</v>
      </c>
      <c r="BM466" s="14">
        <v>4.8235191692656297E-2</v>
      </c>
      <c r="BN466" s="14">
        <v>4.4142878984612402E-2</v>
      </c>
      <c r="BO466" s="14">
        <v>3.5903553505104102E-2</v>
      </c>
      <c r="BP466" s="14">
        <v>1.8904661657214501E-2</v>
      </c>
      <c r="BQ466" s="14">
        <v>1.83135454222472E-2</v>
      </c>
      <c r="BR466" s="14">
        <v>3.4942701948337797E-2</v>
      </c>
      <c r="BS466" s="14">
        <v>7.8791802829706006E-2</v>
      </c>
      <c r="BT466" s="14">
        <v>0</v>
      </c>
      <c r="BU466" s="14"/>
      <c r="BV466" s="14">
        <v>1.9698457310319099E-2</v>
      </c>
      <c r="BW466" s="14">
        <v>4.7331168947627997E-2</v>
      </c>
      <c r="BX466" s="14"/>
      <c r="BY466" s="14">
        <v>2.7785560215605801E-2</v>
      </c>
      <c r="BZ466" s="14"/>
      <c r="CA466" s="14">
        <v>5.9887091440610801E-2</v>
      </c>
      <c r="CB466" s="14">
        <v>3.5470150242236598E-2</v>
      </c>
      <c r="CC466" s="14">
        <v>4.7317864982074298E-2</v>
      </c>
      <c r="CD466" s="14">
        <v>2.6108283178751E-2</v>
      </c>
      <c r="CE466" s="14">
        <v>0</v>
      </c>
    </row>
    <row r="467" spans="2:83" x14ac:dyDescent="0.3">
      <c r="B467" t="s">
        <v>215</v>
      </c>
      <c r="C467" s="14">
        <v>0.74541973129113903</v>
      </c>
      <c r="D467" s="14">
        <v>0.77204378854500799</v>
      </c>
      <c r="E467" s="14">
        <v>0.71995277938271296</v>
      </c>
      <c r="F467" s="14"/>
      <c r="G467" s="14">
        <v>0.721556806894184</v>
      </c>
      <c r="H467" s="14">
        <v>0.76771287943591104</v>
      </c>
      <c r="I467" s="14">
        <v>0.77781142584342</v>
      </c>
      <c r="J467" s="14">
        <v>0.75707558219335702</v>
      </c>
      <c r="K467" s="14">
        <v>0.78416665205467595</v>
      </c>
      <c r="L467" s="14">
        <v>0.68123245555524903</v>
      </c>
      <c r="M467" s="14"/>
      <c r="N467" s="14">
        <v>0.83450637658460503</v>
      </c>
      <c r="O467" s="14">
        <v>0.77608803682527805</v>
      </c>
      <c r="P467" s="14">
        <v>0.70630608612525103</v>
      </c>
      <c r="Q467" s="14">
        <v>0.65445741847574801</v>
      </c>
      <c r="R467" s="14"/>
      <c r="S467" s="14">
        <v>0.799567971433226</v>
      </c>
      <c r="T467" s="14">
        <v>0.70618788599981697</v>
      </c>
      <c r="U467" s="14">
        <v>0.73979744282189297</v>
      </c>
      <c r="V467" s="14">
        <v>0.69773510572467201</v>
      </c>
      <c r="W467" s="14">
        <v>0.71525372416016297</v>
      </c>
      <c r="X467" s="14">
        <v>0.72556986729527895</v>
      </c>
      <c r="Y467" s="14">
        <v>0.74600101395885599</v>
      </c>
      <c r="Z467" s="14">
        <v>0.78086176160305798</v>
      </c>
      <c r="AA467" s="14">
        <v>0.72872987368272901</v>
      </c>
      <c r="AB467" s="14">
        <v>0.796814827963362</v>
      </c>
      <c r="AC467" s="14">
        <v>0.77026036257101105</v>
      </c>
      <c r="AD467" s="14">
        <v>0.76713565186296595</v>
      </c>
      <c r="AE467" s="14"/>
      <c r="AF467" s="14">
        <v>0.72851180102879198</v>
      </c>
      <c r="AG467" s="14">
        <v>0.81852899232236298</v>
      </c>
      <c r="AH467" s="14">
        <v>0.838013878465943</v>
      </c>
      <c r="AI467" s="14">
        <v>0.39298838679627601</v>
      </c>
      <c r="AJ467" s="14">
        <v>0.63513659430177405</v>
      </c>
      <c r="AK467" s="14"/>
      <c r="AL467" s="14">
        <v>0.70708624389729502</v>
      </c>
      <c r="AM467" s="14">
        <v>0.84069361682412402</v>
      </c>
      <c r="AN467" s="14">
        <v>0.82711122890720501</v>
      </c>
      <c r="AO467" s="14">
        <v>0.55242454734311996</v>
      </c>
      <c r="AP467" s="14">
        <v>0.81486152473552798</v>
      </c>
      <c r="AQ467" s="14"/>
      <c r="AR467" s="14">
        <v>0.86703955010605405</v>
      </c>
      <c r="AS467" s="14">
        <v>0.76260769146713903</v>
      </c>
      <c r="AT467" s="14">
        <v>0.85431119522528998</v>
      </c>
      <c r="AU467" s="14">
        <v>0.60674763225094297</v>
      </c>
      <c r="AV467" s="14">
        <v>0.78078656999145002</v>
      </c>
      <c r="AW467" s="14">
        <v>0.67329816590457503</v>
      </c>
      <c r="AX467" s="14"/>
      <c r="AY467" s="14">
        <v>0.69315637550242504</v>
      </c>
      <c r="AZ467" s="14">
        <v>0.70246807224451902</v>
      </c>
      <c r="BA467" s="14">
        <v>0.78551495874246702</v>
      </c>
      <c r="BB467" s="14">
        <v>0.84557661648994298</v>
      </c>
      <c r="BC467" s="14">
        <v>0.84144546511802099</v>
      </c>
      <c r="BD467" s="14"/>
      <c r="BE467" s="14">
        <v>0.727408900680935</v>
      </c>
      <c r="BF467" s="14">
        <v>0.53559570832085801</v>
      </c>
      <c r="BG467" s="14">
        <v>0.67081689708193903</v>
      </c>
      <c r="BH467" s="14">
        <v>0.71187257801121795</v>
      </c>
      <c r="BI467" s="14">
        <v>0.73754457908663096</v>
      </c>
      <c r="BJ467" s="14">
        <v>0.706477566782027</v>
      </c>
      <c r="BK467" s="14">
        <v>0.66978447768623595</v>
      </c>
      <c r="BL467" s="14">
        <v>0.79396747092211595</v>
      </c>
      <c r="BM467" s="14">
        <v>0.79940172756570704</v>
      </c>
      <c r="BN467" s="14">
        <v>0.76418251461682096</v>
      </c>
      <c r="BO467" s="14">
        <v>0.73774331950862504</v>
      </c>
      <c r="BP467" s="14">
        <v>0.86684145837257698</v>
      </c>
      <c r="BQ467" s="14">
        <v>0.88346131195956501</v>
      </c>
      <c r="BR467" s="14">
        <v>0.76657199864782299</v>
      </c>
      <c r="BS467" s="14">
        <v>0.79146584036774703</v>
      </c>
      <c r="BT467" s="14">
        <v>0.87811489356677097</v>
      </c>
      <c r="BU467" s="14"/>
      <c r="BV467" s="14">
        <v>0.86195925691005204</v>
      </c>
      <c r="BW467" s="14">
        <v>0.80910903728949102</v>
      </c>
      <c r="BX467" s="14"/>
      <c r="BY467" s="14">
        <v>0.76575123900394304</v>
      </c>
      <c r="BZ467" s="14"/>
      <c r="CA467" s="14">
        <v>0.70549365024239297</v>
      </c>
      <c r="CB467" s="14">
        <v>0.79792364088845402</v>
      </c>
      <c r="CC467" s="14">
        <v>0.74836985388634902</v>
      </c>
      <c r="CD467" s="14">
        <v>0.81054850307680504</v>
      </c>
      <c r="CE467" s="14">
        <v>0.87872241664038597</v>
      </c>
    </row>
    <row r="468" spans="2:83" x14ac:dyDescent="0.3">
      <c r="B468" t="s">
        <v>216</v>
      </c>
      <c r="C468" s="14">
        <v>5.8465481971144803E-2</v>
      </c>
      <c r="D468" s="14">
        <v>6.8015410961724698E-2</v>
      </c>
      <c r="E468" s="14">
        <v>4.9255166194764201E-2</v>
      </c>
      <c r="F468" s="14"/>
      <c r="G468" s="14">
        <v>5.0174856103451203E-2</v>
      </c>
      <c r="H468" s="14">
        <v>3.8794289475128897E-2</v>
      </c>
      <c r="I468" s="14">
        <v>3.60522846533411E-2</v>
      </c>
      <c r="J468" s="14">
        <v>4.7510385735002603E-2</v>
      </c>
      <c r="K468" s="14">
        <v>5.74810429653521E-2</v>
      </c>
      <c r="L468" s="14">
        <v>0.107706340500071</v>
      </c>
      <c r="M468" s="14"/>
      <c r="N468" s="14">
        <v>3.50347153257069E-2</v>
      </c>
      <c r="O468" s="14">
        <v>4.4141869442220899E-2</v>
      </c>
      <c r="P468" s="14">
        <v>8.2096919259810899E-2</v>
      </c>
      <c r="Q468" s="14">
        <v>7.5029534522187205E-2</v>
      </c>
      <c r="R468" s="14"/>
      <c r="S468" s="14">
        <v>4.6260468176992697E-2</v>
      </c>
      <c r="T468" s="14">
        <v>5.7747459911453497E-2</v>
      </c>
      <c r="U468" s="14">
        <v>6.9420306335604504E-2</v>
      </c>
      <c r="V468" s="14">
        <v>7.0448576162832399E-2</v>
      </c>
      <c r="W468" s="14">
        <v>5.9323943102136498E-2</v>
      </c>
      <c r="X468" s="14">
        <v>5.5472815677608499E-2</v>
      </c>
      <c r="Y468" s="14">
        <v>4.1070891760567697E-2</v>
      </c>
      <c r="Z468" s="14">
        <v>8.0716855446999705E-2</v>
      </c>
      <c r="AA468" s="14">
        <v>5.3717093636339898E-2</v>
      </c>
      <c r="AB468" s="14">
        <v>7.13822171504504E-2</v>
      </c>
      <c r="AC468" s="14">
        <v>7.3731980117459101E-2</v>
      </c>
      <c r="AD468" s="14">
        <v>3.0278185976652199E-2</v>
      </c>
      <c r="AE468" s="14"/>
      <c r="AF468" s="14">
        <v>8.7615332339106997E-2</v>
      </c>
      <c r="AG468" s="14">
        <v>2.48555402717285E-2</v>
      </c>
      <c r="AH468" s="14">
        <v>4.1718858116637898E-2</v>
      </c>
      <c r="AI468" s="14">
        <v>0.203269579567779</v>
      </c>
      <c r="AJ468" s="14">
        <v>6.5925553312201401E-2</v>
      </c>
      <c r="AK468" s="14"/>
      <c r="AL468" s="14">
        <v>7.8030160208877694E-2</v>
      </c>
      <c r="AM468" s="14">
        <v>2.0885898606898601E-2</v>
      </c>
      <c r="AN468" s="14">
        <v>5.2518731479320499E-2</v>
      </c>
      <c r="AO468" s="14">
        <v>0.164191463459438</v>
      </c>
      <c r="AP468" s="14">
        <v>4.5345519589175702E-2</v>
      </c>
      <c r="AQ468" s="14"/>
      <c r="AR468" s="14">
        <v>1.3777431906716301E-2</v>
      </c>
      <c r="AS468" s="14">
        <v>4.0212652433482002E-2</v>
      </c>
      <c r="AT468" s="14">
        <v>4.1667167439521598E-2</v>
      </c>
      <c r="AU468" s="14">
        <v>0.15101666577216399</v>
      </c>
      <c r="AV468" s="14">
        <v>3.2898029205104103E-2</v>
      </c>
      <c r="AW468" s="14">
        <v>5.0253920140042901E-2</v>
      </c>
      <c r="AX468" s="14"/>
      <c r="AY468" s="14">
        <v>7.5213677819785801E-2</v>
      </c>
      <c r="AZ468" s="14">
        <v>6.3113906651903903E-2</v>
      </c>
      <c r="BA468" s="14">
        <v>4.3354990221824E-2</v>
      </c>
      <c r="BB468" s="14">
        <v>2.9609074379023399E-2</v>
      </c>
      <c r="BC468" s="14">
        <v>2.9233350961403899E-2</v>
      </c>
      <c r="BD468" s="14"/>
      <c r="BE468" s="14">
        <v>7.7982368142829994E-2</v>
      </c>
      <c r="BF468" s="14">
        <v>6.8322843514415907E-2</v>
      </c>
      <c r="BG468" s="14">
        <v>5.6001926457326198E-2</v>
      </c>
      <c r="BH468" s="14">
        <v>7.9889346118599006E-2</v>
      </c>
      <c r="BI468" s="14">
        <v>9.3173044781962894E-2</v>
      </c>
      <c r="BJ468" s="14">
        <v>6.7050066582755502E-2</v>
      </c>
      <c r="BK468" s="14">
        <v>4.1716580793440899E-2</v>
      </c>
      <c r="BL468" s="14">
        <v>5.1284787214248201E-2</v>
      </c>
      <c r="BM468" s="14">
        <v>3.7328367237468803E-2</v>
      </c>
      <c r="BN468" s="14">
        <v>5.6786400837675999E-2</v>
      </c>
      <c r="BO468" s="14">
        <v>8.0010349251832605E-2</v>
      </c>
      <c r="BP468" s="14">
        <v>1.85927775765827E-2</v>
      </c>
      <c r="BQ468" s="14">
        <v>3.7451199097619702E-2</v>
      </c>
      <c r="BR468" s="14">
        <v>3.26475237330918E-2</v>
      </c>
      <c r="BS468" s="14">
        <v>3.2358632058126502E-2</v>
      </c>
      <c r="BT468" s="14">
        <v>3.7133420004715201E-2</v>
      </c>
      <c r="BU468" s="14"/>
      <c r="BV468" s="14">
        <v>1.31391067879925E-2</v>
      </c>
      <c r="BW468" s="14">
        <v>3.2391743780324903E-2</v>
      </c>
      <c r="BX468" s="14"/>
      <c r="BY468" s="14">
        <v>4.0855381690027601E-2</v>
      </c>
      <c r="BZ468" s="14"/>
      <c r="CA468" s="14">
        <v>6.1330928761273398E-2</v>
      </c>
      <c r="CB468" s="14">
        <v>7.3108724707674697E-2</v>
      </c>
      <c r="CC468" s="14">
        <v>5.3601741594293602E-2</v>
      </c>
      <c r="CD468" s="14">
        <v>2.78880622148782E-2</v>
      </c>
      <c r="CE468" s="14">
        <v>5.73794088002035E-2</v>
      </c>
    </row>
    <row r="469" spans="2:83" x14ac:dyDescent="0.3">
      <c r="B469" t="s">
        <v>139</v>
      </c>
      <c r="C469" s="14">
        <v>0.68695424931999405</v>
      </c>
      <c r="D469" s="14">
        <v>0.70402837758328296</v>
      </c>
      <c r="E469" s="14">
        <v>0.67069761318794896</v>
      </c>
      <c r="F469" s="14"/>
      <c r="G469" s="14">
        <v>0.67138195079073204</v>
      </c>
      <c r="H469" s="14">
        <v>0.72891858996078196</v>
      </c>
      <c r="I469" s="14">
        <v>0.74175914119007902</v>
      </c>
      <c r="J469" s="14">
        <v>0.70956519645835403</v>
      </c>
      <c r="K469" s="14">
        <v>0.726685609089324</v>
      </c>
      <c r="L469" s="14">
        <v>0.57352611505517803</v>
      </c>
      <c r="M469" s="14"/>
      <c r="N469" s="14">
        <v>0.79947166125889901</v>
      </c>
      <c r="O469" s="14">
        <v>0.73194616738305696</v>
      </c>
      <c r="P469" s="14">
        <v>0.62420916686544003</v>
      </c>
      <c r="Q469" s="14">
        <v>0.57942788395356104</v>
      </c>
      <c r="R469" s="14"/>
      <c r="S469" s="14">
        <v>0.75330750325623297</v>
      </c>
      <c r="T469" s="14">
        <v>0.64844042608836305</v>
      </c>
      <c r="U469" s="14">
        <v>0.67037713648628905</v>
      </c>
      <c r="V469" s="14">
        <v>0.62728652956183995</v>
      </c>
      <c r="W469" s="14">
        <v>0.65592978105802602</v>
      </c>
      <c r="X469" s="14">
        <v>0.67009705161766997</v>
      </c>
      <c r="Y469" s="14">
        <v>0.70493012219828799</v>
      </c>
      <c r="Z469" s="14">
        <v>0.70014490615605796</v>
      </c>
      <c r="AA469" s="14">
        <v>0.67501278004638898</v>
      </c>
      <c r="AB469" s="14">
        <v>0.72543261081291199</v>
      </c>
      <c r="AC469" s="14">
        <v>0.69652838245355198</v>
      </c>
      <c r="AD469" s="14">
        <v>0.73685746588631396</v>
      </c>
      <c r="AE469" s="14"/>
      <c r="AF469" s="14">
        <v>0.64089646868968497</v>
      </c>
      <c r="AG469" s="14">
        <v>0.793673452050635</v>
      </c>
      <c r="AH469" s="14">
        <v>0.79629502034930499</v>
      </c>
      <c r="AI469" s="14">
        <v>0.18971880722849699</v>
      </c>
      <c r="AJ469" s="14">
        <v>0.56921104098957298</v>
      </c>
      <c r="AK469" s="14"/>
      <c r="AL469" s="14">
        <v>0.62905608368841703</v>
      </c>
      <c r="AM469" s="14">
        <v>0.81980771821722598</v>
      </c>
      <c r="AN469" s="14">
        <v>0.77459249742788405</v>
      </c>
      <c r="AO469" s="14">
        <v>0.38823308388368299</v>
      </c>
      <c r="AP469" s="14">
        <v>0.76951600514635199</v>
      </c>
      <c r="AQ469" s="14"/>
      <c r="AR469" s="14">
        <v>0.85326211819933795</v>
      </c>
      <c r="AS469" s="14">
        <v>0.72239503903365698</v>
      </c>
      <c r="AT469" s="14">
        <v>0.81264402778576905</v>
      </c>
      <c r="AU469" s="14">
        <v>0.45573096647877898</v>
      </c>
      <c r="AV469" s="14">
        <v>0.74788854078634504</v>
      </c>
      <c r="AW469" s="14">
        <v>0.62304424576453199</v>
      </c>
      <c r="AX469" s="14"/>
      <c r="AY469" s="14">
        <v>0.61794269768263899</v>
      </c>
      <c r="AZ469" s="14">
        <v>0.63935416559261504</v>
      </c>
      <c r="BA469" s="14">
        <v>0.74215996852064303</v>
      </c>
      <c r="BB469" s="14">
        <v>0.81596754211091904</v>
      </c>
      <c r="BC469" s="14">
        <v>0.81221211415661698</v>
      </c>
      <c r="BD469" s="14"/>
      <c r="BE469" s="14">
        <v>0.64942653253810501</v>
      </c>
      <c r="BF469" s="14">
        <v>0.46727286480644198</v>
      </c>
      <c r="BG469" s="14">
        <v>0.61481497062461299</v>
      </c>
      <c r="BH469" s="14">
        <v>0.63198323189261896</v>
      </c>
      <c r="BI469" s="14">
        <v>0.64437153430466898</v>
      </c>
      <c r="BJ469" s="14">
        <v>0.63942750019927197</v>
      </c>
      <c r="BK469" s="14">
        <v>0.62806789689279496</v>
      </c>
      <c r="BL469" s="14">
        <v>0.74268268370786805</v>
      </c>
      <c r="BM469" s="14">
        <v>0.76207336032823803</v>
      </c>
      <c r="BN469" s="14">
        <v>0.70739611377914502</v>
      </c>
      <c r="BO469" s="14">
        <v>0.657732970256793</v>
      </c>
      <c r="BP469" s="14">
        <v>0.84824868079599403</v>
      </c>
      <c r="BQ469" s="14">
        <v>0.84601011286194505</v>
      </c>
      <c r="BR469" s="14">
        <v>0.73392447491473101</v>
      </c>
      <c r="BS469" s="14">
        <v>0.75910720830962097</v>
      </c>
      <c r="BT469" s="14">
        <v>0.84098147356205599</v>
      </c>
      <c r="BU469" s="14"/>
      <c r="BV469" s="14">
        <v>0.84882015012205903</v>
      </c>
      <c r="BW469" s="14">
        <v>0.77671729350916596</v>
      </c>
      <c r="BX469" s="14"/>
      <c r="BY469" s="14">
        <v>0.72489585731391604</v>
      </c>
      <c r="BZ469" s="14"/>
      <c r="CA469" s="14">
        <v>0.64416272148111897</v>
      </c>
      <c r="CB469" s="14">
        <v>0.72481491618077898</v>
      </c>
      <c r="CC469" s="14">
        <v>0.69476811229205604</v>
      </c>
      <c r="CD469" s="14">
        <v>0.78266044086192699</v>
      </c>
      <c r="CE469" s="14">
        <v>0.82134300784018199</v>
      </c>
    </row>
    <row r="470" spans="2:83" x14ac:dyDescent="0.3">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c r="BY470" s="14"/>
      <c r="BZ470" s="14"/>
      <c r="CA470" s="14"/>
      <c r="CB470" s="14"/>
      <c r="CC470" s="14"/>
      <c r="CD470" s="14"/>
      <c r="CE470" s="14"/>
    </row>
    <row r="471" spans="2:83" x14ac:dyDescent="0.3">
      <c r="B471" s="6" t="s">
        <v>252</v>
      </c>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row>
    <row r="472" spans="2:83" x14ac:dyDescent="0.3">
      <c r="B472" s="24" t="s">
        <v>114</v>
      </c>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row>
    <row r="473" spans="2:83" x14ac:dyDescent="0.3">
      <c r="B473" t="s">
        <v>211</v>
      </c>
      <c r="C473" s="14">
        <v>0.137921022745603</v>
      </c>
      <c r="D473" s="14">
        <v>0.17266024615485401</v>
      </c>
      <c r="E473" s="14">
        <v>0.104270610984253</v>
      </c>
      <c r="F473" s="14"/>
      <c r="G473" s="14">
        <v>0.21075517151829901</v>
      </c>
      <c r="H473" s="14">
        <v>0.231127261497174</v>
      </c>
      <c r="I473" s="14">
        <v>0.127470820050399</v>
      </c>
      <c r="J473" s="14">
        <v>0.129178012239824</v>
      </c>
      <c r="K473" s="14">
        <v>0.106443200924336</v>
      </c>
      <c r="L473" s="14">
        <v>5.05485435429383E-2</v>
      </c>
      <c r="M473" s="14"/>
      <c r="N473" s="14">
        <v>0.18156050260692899</v>
      </c>
      <c r="O473" s="14">
        <v>0.14828812803277799</v>
      </c>
      <c r="P473" s="14">
        <v>0.11676988570767401</v>
      </c>
      <c r="Q473" s="14">
        <v>9.7705141774991303E-2</v>
      </c>
      <c r="R473" s="14"/>
      <c r="S473" s="14">
        <v>0.21189635202472701</v>
      </c>
      <c r="T473" s="14">
        <v>0.13171870665398799</v>
      </c>
      <c r="U473" s="14">
        <v>0.14291546837706201</v>
      </c>
      <c r="V473" s="14">
        <v>0.14379215817348001</v>
      </c>
      <c r="W473" s="14">
        <v>6.1643940930347897E-2</v>
      </c>
      <c r="X473" s="14">
        <v>0.12566147554790499</v>
      </c>
      <c r="Y473" s="14">
        <v>7.2064337006054802E-2</v>
      </c>
      <c r="Z473" s="14">
        <v>0.131768582456914</v>
      </c>
      <c r="AA473" s="14">
        <v>0.15469215330441999</v>
      </c>
      <c r="AB473" s="14">
        <v>0.13368172193140901</v>
      </c>
      <c r="AC473" s="14">
        <v>0.13087954399615501</v>
      </c>
      <c r="AD473" s="14">
        <v>0.14897818082102901</v>
      </c>
      <c r="AE473" s="14"/>
      <c r="AF473" s="14">
        <v>0.11715476408199101</v>
      </c>
      <c r="AG473" s="14">
        <v>0.18851038493777</v>
      </c>
      <c r="AH473" s="14">
        <v>0.124395779799212</v>
      </c>
      <c r="AI473" s="14">
        <v>0</v>
      </c>
      <c r="AJ473" s="14">
        <v>0.10120232274738999</v>
      </c>
      <c r="AK473" s="14"/>
      <c r="AL473" s="14">
        <v>0.129421877179765</v>
      </c>
      <c r="AM473" s="14">
        <v>0.17831372808804599</v>
      </c>
      <c r="AN473" s="14">
        <v>9.3665375392790601E-2</v>
      </c>
      <c r="AO473" s="14">
        <v>8.0391664405055296E-2</v>
      </c>
      <c r="AP473" s="14">
        <v>0.14228209718245699</v>
      </c>
      <c r="AQ473" s="14"/>
      <c r="AR473" s="14">
        <v>0.225333882721274</v>
      </c>
      <c r="AS473" s="14">
        <v>0.13077805305941001</v>
      </c>
      <c r="AT473" s="14">
        <v>0.102002898461859</v>
      </c>
      <c r="AU473" s="14">
        <v>9.2879857937976401E-2</v>
      </c>
      <c r="AV473" s="14">
        <v>0.14405371616318</v>
      </c>
      <c r="AW473" s="14">
        <v>8.9393240685581396E-2</v>
      </c>
      <c r="AX473" s="14"/>
      <c r="AY473" s="14">
        <v>8.1177166090094899E-2</v>
      </c>
      <c r="AZ473" s="14">
        <v>0.109854185809994</v>
      </c>
      <c r="BA473" s="14">
        <v>0.18227916351496301</v>
      </c>
      <c r="BB473" s="14">
        <v>0.19960833384913701</v>
      </c>
      <c r="BC473" s="14">
        <v>0.28623493280809398</v>
      </c>
      <c r="BD473" s="14"/>
      <c r="BE473" s="14">
        <v>0</v>
      </c>
      <c r="BF473" s="14">
        <v>0.11238343008624201</v>
      </c>
      <c r="BG473" s="14">
        <v>9.6361244916074104E-2</v>
      </c>
      <c r="BH473" s="14">
        <v>0.119262203790327</v>
      </c>
      <c r="BI473" s="14">
        <v>0.14301411312300599</v>
      </c>
      <c r="BJ473" s="14">
        <v>0.126352317723263</v>
      </c>
      <c r="BK473" s="14">
        <v>9.5417925520218397E-2</v>
      </c>
      <c r="BL473" s="14">
        <v>9.9827190408417796E-2</v>
      </c>
      <c r="BM473" s="14">
        <v>0.14501192453164699</v>
      </c>
      <c r="BN473" s="14">
        <v>0.13529556633565601</v>
      </c>
      <c r="BO473" s="14">
        <v>0.118750362144972</v>
      </c>
      <c r="BP473" s="14">
        <v>0.180327628352418</v>
      </c>
      <c r="BQ473" s="14">
        <v>0.183761362814781</v>
      </c>
      <c r="BR473" s="14">
        <v>0.20174264923615301</v>
      </c>
      <c r="BS473" s="14">
        <v>0.27418114952450001</v>
      </c>
      <c r="BT473" s="14">
        <v>0.25425955896774399</v>
      </c>
      <c r="BU473" s="14"/>
      <c r="BV473" s="14">
        <v>0.21396006372134099</v>
      </c>
      <c r="BW473" s="14">
        <v>0.12537036412727401</v>
      </c>
      <c r="BX473" s="14"/>
      <c r="BY473" s="14">
        <v>0.192536636477801</v>
      </c>
      <c r="BZ473" s="14"/>
      <c r="CA473" s="14">
        <v>0.112572994629244</v>
      </c>
      <c r="CB473" s="14">
        <v>0.102977642203525</v>
      </c>
      <c r="CC473" s="14">
        <v>0.14545970805952699</v>
      </c>
      <c r="CD473" s="14">
        <v>0.21146812946086599</v>
      </c>
      <c r="CE473" s="14">
        <v>0.49530417066827898</v>
      </c>
    </row>
    <row r="474" spans="2:83" x14ac:dyDescent="0.3">
      <c r="B474" t="s">
        <v>236</v>
      </c>
      <c r="C474" s="14">
        <v>0.42251626891121202</v>
      </c>
      <c r="D474" s="14">
        <v>0.44163101406463101</v>
      </c>
      <c r="E474" s="14">
        <v>0.40468028901508202</v>
      </c>
      <c r="F474" s="14"/>
      <c r="G474" s="14">
        <v>0.421431062409579</v>
      </c>
      <c r="H474" s="14">
        <v>0.43496484754548298</v>
      </c>
      <c r="I474" s="14">
        <v>0.45780620536993999</v>
      </c>
      <c r="J474" s="14">
        <v>0.40830490583867401</v>
      </c>
      <c r="K474" s="14">
        <v>0.39040733520665299</v>
      </c>
      <c r="L474" s="14">
        <v>0.41766335517419301</v>
      </c>
      <c r="M474" s="14"/>
      <c r="N474" s="14">
        <v>0.49841038280438299</v>
      </c>
      <c r="O474" s="14">
        <v>0.41325288966571799</v>
      </c>
      <c r="P474" s="14">
        <v>0.39379022842860001</v>
      </c>
      <c r="Q474" s="14">
        <v>0.37672531214327398</v>
      </c>
      <c r="R474" s="14"/>
      <c r="S474" s="14">
        <v>0.41996416721991298</v>
      </c>
      <c r="T474" s="14">
        <v>0.38232975450497197</v>
      </c>
      <c r="U474" s="14">
        <v>0.439684835955024</v>
      </c>
      <c r="V474" s="14">
        <v>0.42674012082961899</v>
      </c>
      <c r="W474" s="14">
        <v>0.45490483643352397</v>
      </c>
      <c r="X474" s="14">
        <v>0.43320258847461701</v>
      </c>
      <c r="Y474" s="14">
        <v>0.45092382724414998</v>
      </c>
      <c r="Z474" s="14">
        <v>0.41996479369784501</v>
      </c>
      <c r="AA474" s="14">
        <v>0.40368421872986998</v>
      </c>
      <c r="AB474" s="14">
        <v>0.41882748950055598</v>
      </c>
      <c r="AC474" s="14">
        <v>0.39230740760788402</v>
      </c>
      <c r="AD474" s="14">
        <v>0.50091683687700095</v>
      </c>
      <c r="AE474" s="14"/>
      <c r="AF474" s="14">
        <v>0.42177587778090297</v>
      </c>
      <c r="AG474" s="14">
        <v>0.42896399671448798</v>
      </c>
      <c r="AH474" s="14">
        <v>0.49056998898909998</v>
      </c>
      <c r="AI474" s="14">
        <v>0.53117301272421102</v>
      </c>
      <c r="AJ474" s="14">
        <v>0.35100910549329201</v>
      </c>
      <c r="AK474" s="14"/>
      <c r="AL474" s="14">
        <v>0.399345773525694</v>
      </c>
      <c r="AM474" s="14">
        <v>0.464451917811599</v>
      </c>
      <c r="AN474" s="14">
        <v>0.45222413952261298</v>
      </c>
      <c r="AO474" s="14">
        <v>0.35137051979705602</v>
      </c>
      <c r="AP474" s="14">
        <v>0.42381323931912701</v>
      </c>
      <c r="AQ474" s="14"/>
      <c r="AR474" s="14">
        <v>0.46749185135367699</v>
      </c>
      <c r="AS474" s="14">
        <v>0.43600747049051802</v>
      </c>
      <c r="AT474" s="14">
        <v>0.48870069945759897</v>
      </c>
      <c r="AU474" s="14">
        <v>0.38990031252878199</v>
      </c>
      <c r="AV474" s="14">
        <v>0.42396564843171203</v>
      </c>
      <c r="AW474" s="14">
        <v>0.37364837991597599</v>
      </c>
      <c r="AX474" s="14"/>
      <c r="AY474" s="14">
        <v>0.41603084449776001</v>
      </c>
      <c r="AZ474" s="14">
        <v>0.37140229870494401</v>
      </c>
      <c r="BA474" s="14">
        <v>0.44213369713143302</v>
      </c>
      <c r="BB474" s="14">
        <v>0.47129536702207198</v>
      </c>
      <c r="BC474" s="14">
        <v>0.38355005052997698</v>
      </c>
      <c r="BD474" s="14"/>
      <c r="BE474" s="14">
        <v>0.57399612028658797</v>
      </c>
      <c r="BF474" s="14">
        <v>0.39609059309785399</v>
      </c>
      <c r="BG474" s="14">
        <v>0.37867481381666501</v>
      </c>
      <c r="BH474" s="14">
        <v>0.35929459484794701</v>
      </c>
      <c r="BI474" s="14">
        <v>0.38807562379030802</v>
      </c>
      <c r="BJ474" s="14">
        <v>0.40068100013015101</v>
      </c>
      <c r="BK474" s="14">
        <v>0.38133730026573798</v>
      </c>
      <c r="BL474" s="14">
        <v>0.438656219205867</v>
      </c>
      <c r="BM474" s="14">
        <v>0.40007548218121303</v>
      </c>
      <c r="BN474" s="14">
        <v>0.50526701970083698</v>
      </c>
      <c r="BO474" s="14">
        <v>0.425250210471322</v>
      </c>
      <c r="BP474" s="14">
        <v>0.50348931139891895</v>
      </c>
      <c r="BQ474" s="14">
        <v>0.53933386850322795</v>
      </c>
      <c r="BR474" s="14">
        <v>0.51243908540231997</v>
      </c>
      <c r="BS474" s="14">
        <v>0.34006021501096501</v>
      </c>
      <c r="BT474" s="14">
        <v>0.52358183404191505</v>
      </c>
      <c r="BU474" s="14"/>
      <c r="BV474" s="14">
        <v>0.46904955929785003</v>
      </c>
      <c r="BW474" s="14">
        <v>0.457623316715772</v>
      </c>
      <c r="BX474" s="14"/>
      <c r="BY474" s="14">
        <v>0.45898551209487598</v>
      </c>
      <c r="BZ474" s="14"/>
      <c r="CA474" s="14">
        <v>0.41223160490313998</v>
      </c>
      <c r="CB474" s="14">
        <v>0.464714551130467</v>
      </c>
      <c r="CC474" s="14">
        <v>0.41135708800855902</v>
      </c>
      <c r="CD474" s="14">
        <v>0.49025152380703702</v>
      </c>
      <c r="CE474" s="14">
        <v>0.36342999651025798</v>
      </c>
    </row>
    <row r="475" spans="2:83" x14ac:dyDescent="0.3">
      <c r="B475" t="s">
        <v>237</v>
      </c>
      <c r="C475" s="14">
        <v>0.23284963085784799</v>
      </c>
      <c r="D475" s="14">
        <v>0.23056288188944801</v>
      </c>
      <c r="E475" s="14">
        <v>0.23553907803587901</v>
      </c>
      <c r="F475" s="14"/>
      <c r="G475" s="14">
        <v>0.22096894639753401</v>
      </c>
      <c r="H475" s="14">
        <v>0.18211930827412501</v>
      </c>
      <c r="I475" s="14">
        <v>0.188750757851053</v>
      </c>
      <c r="J475" s="14">
        <v>0.247236163051991</v>
      </c>
      <c r="K475" s="14">
        <v>0.28025903702976102</v>
      </c>
      <c r="L475" s="14">
        <v>0.274170668730505</v>
      </c>
      <c r="M475" s="14"/>
      <c r="N475" s="14">
        <v>0.17867712481907499</v>
      </c>
      <c r="O475" s="14">
        <v>0.23320267569585201</v>
      </c>
      <c r="P475" s="14">
        <v>0.265735278619321</v>
      </c>
      <c r="Q475" s="14">
        <v>0.259168296297003</v>
      </c>
      <c r="R475" s="14"/>
      <c r="S475" s="14">
        <v>0.196789722757716</v>
      </c>
      <c r="T475" s="14">
        <v>0.238332020202288</v>
      </c>
      <c r="U475" s="14">
        <v>0.260005606475463</v>
      </c>
      <c r="V475" s="14">
        <v>0.23042167926556201</v>
      </c>
      <c r="W475" s="14">
        <v>0.26241411199245701</v>
      </c>
      <c r="X475" s="14">
        <v>0.20918656944682601</v>
      </c>
      <c r="Y475" s="14">
        <v>0.22310433546781</v>
      </c>
      <c r="Z475" s="14">
        <v>0.20471128843186601</v>
      </c>
      <c r="AA475" s="14">
        <v>0.247184218751099</v>
      </c>
      <c r="AB475" s="14">
        <v>0.26252099277350899</v>
      </c>
      <c r="AC475" s="14">
        <v>0.28173317783604701</v>
      </c>
      <c r="AD475" s="14">
        <v>0.155758904566561</v>
      </c>
      <c r="AE475" s="14"/>
      <c r="AF475" s="14">
        <v>0.24599999446201101</v>
      </c>
      <c r="AG475" s="14">
        <v>0.21352506859958501</v>
      </c>
      <c r="AH475" s="14">
        <v>0.22242652026159199</v>
      </c>
      <c r="AI475" s="14">
        <v>0.18384075736719299</v>
      </c>
      <c r="AJ475" s="14">
        <v>0.25183651296241299</v>
      </c>
      <c r="AK475" s="14"/>
      <c r="AL475" s="14">
        <v>0.254264987008127</v>
      </c>
      <c r="AM475" s="14">
        <v>0.20771723795989899</v>
      </c>
      <c r="AN475" s="14">
        <v>0.27111917788009898</v>
      </c>
      <c r="AO475" s="14">
        <v>0.25779469220514201</v>
      </c>
      <c r="AP475" s="14">
        <v>0.216775988944861</v>
      </c>
      <c r="AQ475" s="14"/>
      <c r="AR475" s="14">
        <v>0.176455283908034</v>
      </c>
      <c r="AS475" s="14">
        <v>0.25822376812461001</v>
      </c>
      <c r="AT475" s="14">
        <v>0.25531508352632898</v>
      </c>
      <c r="AU475" s="14">
        <v>0.240666748084404</v>
      </c>
      <c r="AV475" s="14">
        <v>0.221869327984308</v>
      </c>
      <c r="AW475" s="14">
        <v>0.26649264805668099</v>
      </c>
      <c r="AX475" s="14"/>
      <c r="AY475" s="14">
        <v>0.26847012772457302</v>
      </c>
      <c r="AZ475" s="14">
        <v>0.25469574952948998</v>
      </c>
      <c r="BA475" s="14">
        <v>0.21746746042792001</v>
      </c>
      <c r="BB475" s="14">
        <v>0.17638590145717101</v>
      </c>
      <c r="BC475" s="14">
        <v>0.25208574303952802</v>
      </c>
      <c r="BD475" s="14"/>
      <c r="BE475" s="14">
        <v>0.217240624143824</v>
      </c>
      <c r="BF475" s="14">
        <v>0.216060891480922</v>
      </c>
      <c r="BG475" s="14">
        <v>0.27360930066130301</v>
      </c>
      <c r="BH475" s="14">
        <v>0.30517611490551499</v>
      </c>
      <c r="BI475" s="14">
        <v>0.207191971209571</v>
      </c>
      <c r="BJ475" s="14">
        <v>0.27423232654909602</v>
      </c>
      <c r="BK475" s="14">
        <v>0.32745925680688998</v>
      </c>
      <c r="BL475" s="14">
        <v>0.242232330576925</v>
      </c>
      <c r="BM475" s="14">
        <v>0.22300137414214899</v>
      </c>
      <c r="BN475" s="14">
        <v>0.181152923483971</v>
      </c>
      <c r="BO475" s="14">
        <v>0.236876375756778</v>
      </c>
      <c r="BP475" s="14">
        <v>0.172838210940506</v>
      </c>
      <c r="BQ475" s="14">
        <v>0.114932853483423</v>
      </c>
      <c r="BR475" s="14">
        <v>0.18667698757356699</v>
      </c>
      <c r="BS475" s="14">
        <v>0.24185982217347601</v>
      </c>
      <c r="BT475" s="14">
        <v>0.136551015531232</v>
      </c>
      <c r="BU475" s="14"/>
      <c r="BV475" s="14">
        <v>0.18182399050692999</v>
      </c>
      <c r="BW475" s="14">
        <v>0.24617492511550099</v>
      </c>
      <c r="BX475" s="14"/>
      <c r="BY475" s="14">
        <v>0.22173668236424801</v>
      </c>
      <c r="BZ475" s="14"/>
      <c r="CA475" s="14">
        <v>0.25148236251196099</v>
      </c>
      <c r="CB475" s="14">
        <v>0.21239663207687001</v>
      </c>
      <c r="CC475" s="14">
        <v>0.245789557638911</v>
      </c>
      <c r="CD475" s="14">
        <v>0.170363437120194</v>
      </c>
      <c r="CE475" s="14">
        <v>8.64890098018746E-2</v>
      </c>
    </row>
    <row r="476" spans="2:83" x14ac:dyDescent="0.3">
      <c r="B476" t="s">
        <v>238</v>
      </c>
      <c r="C476" s="14">
        <v>8.2639119845262607E-2</v>
      </c>
      <c r="D476" s="14">
        <v>6.6801276447159302E-2</v>
      </c>
      <c r="E476" s="14">
        <v>9.7334189500719204E-2</v>
      </c>
      <c r="F476" s="14"/>
      <c r="G476" s="14">
        <v>5.2233011668670698E-2</v>
      </c>
      <c r="H476" s="14">
        <v>6.4043211681697895E-2</v>
      </c>
      <c r="I476" s="14">
        <v>8.84716918862853E-2</v>
      </c>
      <c r="J476" s="14">
        <v>8.2528219091569793E-2</v>
      </c>
      <c r="K476" s="14">
        <v>9.0652055657930095E-2</v>
      </c>
      <c r="L476" s="14">
        <v>0.10787683824475</v>
      </c>
      <c r="M476" s="14"/>
      <c r="N476" s="14">
        <v>7.1267725696742404E-2</v>
      </c>
      <c r="O476" s="14">
        <v>8.9117592370325793E-2</v>
      </c>
      <c r="P476" s="14">
        <v>9.3971475627995099E-2</v>
      </c>
      <c r="Q476" s="14">
        <v>7.8176060321192606E-2</v>
      </c>
      <c r="R476" s="14"/>
      <c r="S476" s="14">
        <v>6.5981461057825097E-2</v>
      </c>
      <c r="T476" s="14">
        <v>8.6630577641261003E-2</v>
      </c>
      <c r="U476" s="14">
        <v>7.4716346122697799E-2</v>
      </c>
      <c r="V476" s="14">
        <v>7.7963009795518207E-2</v>
      </c>
      <c r="W476" s="14">
        <v>0.10935807439695</v>
      </c>
      <c r="X476" s="14">
        <v>8.6790243545188397E-2</v>
      </c>
      <c r="Y476" s="14">
        <v>0.10566749263863801</v>
      </c>
      <c r="Z476" s="14">
        <v>0.107928535280363</v>
      </c>
      <c r="AA476" s="14">
        <v>7.7317344918807998E-2</v>
      </c>
      <c r="AB476" s="14">
        <v>5.8549078720738598E-2</v>
      </c>
      <c r="AC476" s="14">
        <v>7.4370184299961298E-2</v>
      </c>
      <c r="AD476" s="14">
        <v>0.113986034863767</v>
      </c>
      <c r="AE476" s="14"/>
      <c r="AF476" s="14">
        <v>0.104193767801931</v>
      </c>
      <c r="AG476" s="14">
        <v>8.5298101084243197E-2</v>
      </c>
      <c r="AH476" s="14">
        <v>6.9283043073956802E-2</v>
      </c>
      <c r="AI476" s="14">
        <v>9.2331220905089204E-2</v>
      </c>
      <c r="AJ476" s="14">
        <v>6.8402187778955695E-2</v>
      </c>
      <c r="AK476" s="14"/>
      <c r="AL476" s="14">
        <v>0.111271792645488</v>
      </c>
      <c r="AM476" s="14">
        <v>6.7685342228474707E-2</v>
      </c>
      <c r="AN476" s="14">
        <v>7.5683702514261306E-2</v>
      </c>
      <c r="AO476" s="14">
        <v>0.115215931619793</v>
      </c>
      <c r="AP476" s="14">
        <v>6.9591016053328597E-2</v>
      </c>
      <c r="AQ476" s="14"/>
      <c r="AR476" s="14">
        <v>6.7607206072436504E-2</v>
      </c>
      <c r="AS476" s="14">
        <v>9.0503248064638206E-2</v>
      </c>
      <c r="AT476" s="14">
        <v>7.09667964645007E-2</v>
      </c>
      <c r="AU476" s="14">
        <v>0.10610820978089699</v>
      </c>
      <c r="AV476" s="14">
        <v>8.2421545572960206E-2</v>
      </c>
      <c r="AW476" s="14">
        <v>7.2784053633014295E-2</v>
      </c>
      <c r="AX476" s="14"/>
      <c r="AY476" s="14">
        <v>9.1717128987416699E-2</v>
      </c>
      <c r="AZ476" s="14">
        <v>0.120210941046636</v>
      </c>
      <c r="BA476" s="14">
        <v>6.2765839773562898E-2</v>
      </c>
      <c r="BB476" s="14">
        <v>5.8741733591156399E-2</v>
      </c>
      <c r="BC476" s="14">
        <v>2.9233350961403899E-2</v>
      </c>
      <c r="BD476" s="14"/>
      <c r="BE476" s="14">
        <v>6.5147565576279501E-2</v>
      </c>
      <c r="BF476" s="14">
        <v>4.8735353597233202E-2</v>
      </c>
      <c r="BG476" s="14">
        <v>0.108542570388854</v>
      </c>
      <c r="BH476" s="14">
        <v>8.7284077603160398E-2</v>
      </c>
      <c r="BI476" s="14">
        <v>9.4010972664103701E-2</v>
      </c>
      <c r="BJ476" s="14">
        <v>0.107917299874199</v>
      </c>
      <c r="BK476" s="14">
        <v>8.1209641425603496E-2</v>
      </c>
      <c r="BL476" s="14">
        <v>9.0122691582787906E-2</v>
      </c>
      <c r="BM476" s="14">
        <v>7.5296014415443105E-2</v>
      </c>
      <c r="BN476" s="14">
        <v>7.4645953538961404E-2</v>
      </c>
      <c r="BO476" s="14">
        <v>0.122120366541559</v>
      </c>
      <c r="BP476" s="14">
        <v>4.7091408767373201E-2</v>
      </c>
      <c r="BQ476" s="14">
        <v>7.5617927451167702E-2</v>
      </c>
      <c r="BR476" s="14">
        <v>2.9792056617405301E-2</v>
      </c>
      <c r="BS476" s="14">
        <v>6.5107010461352394E-2</v>
      </c>
      <c r="BT476" s="14">
        <v>4.4147679823248201E-2</v>
      </c>
      <c r="BU476" s="14"/>
      <c r="BV476" s="14">
        <v>7.34753412026979E-2</v>
      </c>
      <c r="BW476" s="14">
        <v>5.9085804083003401E-2</v>
      </c>
      <c r="BX476" s="14"/>
      <c r="BY476" s="14">
        <v>4.8528787076258399E-2</v>
      </c>
      <c r="BZ476" s="14"/>
      <c r="CA476" s="14">
        <v>8.91126926112564E-2</v>
      </c>
      <c r="CB476" s="14">
        <v>9.8699067850414796E-2</v>
      </c>
      <c r="CC476" s="14">
        <v>8.2627726041938104E-2</v>
      </c>
      <c r="CD476" s="14">
        <v>5.7353305842869497E-2</v>
      </c>
      <c r="CE476" s="14">
        <v>2.18468988365682E-2</v>
      </c>
    </row>
    <row r="477" spans="2:83" x14ac:dyDescent="0.3">
      <c r="B477" t="s">
        <v>214</v>
      </c>
      <c r="C477" s="14">
        <v>4.32753587666488E-2</v>
      </c>
      <c r="D477" s="14">
        <v>4.5556137678800103E-2</v>
      </c>
      <c r="E477" s="14">
        <v>4.1133163679980898E-2</v>
      </c>
      <c r="F477" s="14"/>
      <c r="G477" s="14">
        <v>2.15695389282849E-2</v>
      </c>
      <c r="H477" s="14">
        <v>2.5252731941129598E-2</v>
      </c>
      <c r="I477" s="14">
        <v>3.7699375835778703E-2</v>
      </c>
      <c r="J477" s="14">
        <v>3.7370689005652498E-2</v>
      </c>
      <c r="K477" s="14">
        <v>6.1480358667047499E-2</v>
      </c>
      <c r="L477" s="14">
        <v>6.9380567098885196E-2</v>
      </c>
      <c r="M477" s="14"/>
      <c r="N477" s="14">
        <v>2.94456826845267E-2</v>
      </c>
      <c r="O477" s="14">
        <v>4.6424246894612602E-2</v>
      </c>
      <c r="P477" s="14">
        <v>5.1719081432470601E-2</v>
      </c>
      <c r="Q477" s="14">
        <v>4.8436130857807798E-2</v>
      </c>
      <c r="R477" s="14"/>
      <c r="S477" s="14">
        <v>4.6099017501838903E-2</v>
      </c>
      <c r="T477" s="14">
        <v>4.6400359680042899E-2</v>
      </c>
      <c r="U477" s="14">
        <v>2.4829718236856601E-2</v>
      </c>
      <c r="V477" s="14">
        <v>4.0113124546687903E-2</v>
      </c>
      <c r="W477" s="14">
        <v>4.3994981639153698E-2</v>
      </c>
      <c r="X477" s="14">
        <v>4.7865646162143699E-2</v>
      </c>
      <c r="Y477" s="14">
        <v>4.7203612667742E-2</v>
      </c>
      <c r="Z477" s="14">
        <v>5.7181333747082397E-2</v>
      </c>
      <c r="AA477" s="14">
        <v>3.1519422437246203E-2</v>
      </c>
      <c r="AB477" s="14">
        <v>5.0153297666793099E-2</v>
      </c>
      <c r="AC477" s="14">
        <v>6.4606503957589906E-2</v>
      </c>
      <c r="AD477" s="14">
        <v>1.7577583014594299E-2</v>
      </c>
      <c r="AE477" s="14"/>
      <c r="AF477" s="14">
        <v>5.9237360005546198E-2</v>
      </c>
      <c r="AG477" s="14">
        <v>2.9231850049189802E-2</v>
      </c>
      <c r="AH477" s="14">
        <v>2.6955324866904402E-2</v>
      </c>
      <c r="AI477" s="14">
        <v>0.10793139505508199</v>
      </c>
      <c r="AJ477" s="14">
        <v>4.6016266079422302E-2</v>
      </c>
      <c r="AK477" s="14"/>
      <c r="AL477" s="14">
        <v>4.7534869746000498E-2</v>
      </c>
      <c r="AM477" s="14">
        <v>2.4770938029302698E-2</v>
      </c>
      <c r="AN477" s="14">
        <v>3.9865266029451403E-2</v>
      </c>
      <c r="AO477" s="14">
        <v>0.10246816584782099</v>
      </c>
      <c r="AP477" s="14">
        <v>5.4581940107074803E-2</v>
      </c>
      <c r="AQ477" s="14"/>
      <c r="AR477" s="14">
        <v>2.4440631861544101E-2</v>
      </c>
      <c r="AS477" s="14">
        <v>3.7276623983104398E-2</v>
      </c>
      <c r="AT477" s="14">
        <v>3.1339244321741601E-2</v>
      </c>
      <c r="AU477" s="14">
        <v>8.8674939933967106E-2</v>
      </c>
      <c r="AV477" s="14">
        <v>4.6661683047975903E-2</v>
      </c>
      <c r="AW477" s="14">
        <v>1.44810052673196E-2</v>
      </c>
      <c r="AX477" s="14"/>
      <c r="AY477" s="14">
        <v>5.22397557340184E-2</v>
      </c>
      <c r="AZ477" s="14">
        <v>3.9659431684942299E-2</v>
      </c>
      <c r="BA477" s="14">
        <v>3.8344052445851498E-2</v>
      </c>
      <c r="BB477" s="14">
        <v>4.1461240091895203E-2</v>
      </c>
      <c r="BC477" s="14">
        <v>4.88959226609973E-2</v>
      </c>
      <c r="BD477" s="14"/>
      <c r="BE477" s="14">
        <v>7.7982368142829994E-2</v>
      </c>
      <c r="BF477" s="14">
        <v>6.3934201036446897E-2</v>
      </c>
      <c r="BG477" s="14">
        <v>5.2713955539766398E-2</v>
      </c>
      <c r="BH477" s="14">
        <v>3.1971689768242703E-2</v>
      </c>
      <c r="BI477" s="14">
        <v>6.4717112270732596E-2</v>
      </c>
      <c r="BJ477" s="14">
        <v>3.5295768270581E-2</v>
      </c>
      <c r="BK477" s="14">
        <v>5.29577485022317E-2</v>
      </c>
      <c r="BL477" s="14">
        <v>4.3403818355455002E-2</v>
      </c>
      <c r="BM477" s="14">
        <v>6.1442915461755898E-2</v>
      </c>
      <c r="BN477" s="14">
        <v>2.8916391282512399E-2</v>
      </c>
      <c r="BO477" s="14">
        <v>3.0348492006914099E-2</v>
      </c>
      <c r="BP477" s="14">
        <v>4.5960784666806101E-2</v>
      </c>
      <c r="BQ477" s="14">
        <v>3.7761706151545699E-2</v>
      </c>
      <c r="BR477" s="14">
        <v>5.1840898899257901E-2</v>
      </c>
      <c r="BS477" s="14">
        <v>0</v>
      </c>
      <c r="BT477" s="14">
        <v>3.2188265824713E-2</v>
      </c>
      <c r="BU477" s="14"/>
      <c r="BV477" s="14">
        <v>2.2839687899077001E-2</v>
      </c>
      <c r="BW477" s="14">
        <v>2.7639307995732599E-2</v>
      </c>
      <c r="BX477" s="14"/>
      <c r="BY477" s="14">
        <v>2.7384681071703498E-2</v>
      </c>
      <c r="BZ477" s="14"/>
      <c r="CA477" s="14">
        <v>4.5926702888436602E-2</v>
      </c>
      <c r="CB477" s="14">
        <v>4.8385354202052602E-2</v>
      </c>
      <c r="CC477" s="14">
        <v>4.1207920697038901E-2</v>
      </c>
      <c r="CD477" s="14">
        <v>4.4455320590283301E-2</v>
      </c>
      <c r="CE477" s="14">
        <v>3.2929924183019502E-2</v>
      </c>
    </row>
    <row r="478" spans="2:83" x14ac:dyDescent="0.3">
      <c r="B478" t="s">
        <v>110</v>
      </c>
      <c r="C478" s="14">
        <v>8.0798598873425304E-2</v>
      </c>
      <c r="D478" s="14">
        <v>4.2788443765107098E-2</v>
      </c>
      <c r="E478" s="14">
        <v>0.11704266878408599</v>
      </c>
      <c r="F478" s="14"/>
      <c r="G478" s="14">
        <v>7.3042269077633004E-2</v>
      </c>
      <c r="H478" s="14">
        <v>6.2492639060389897E-2</v>
      </c>
      <c r="I478" s="14">
        <v>9.9801149006544104E-2</v>
      </c>
      <c r="J478" s="14">
        <v>9.5382010772288098E-2</v>
      </c>
      <c r="K478" s="14">
        <v>7.0758012514272398E-2</v>
      </c>
      <c r="L478" s="14">
        <v>8.0360027208728396E-2</v>
      </c>
      <c r="M478" s="14"/>
      <c r="N478" s="14">
        <v>4.0638581388343503E-2</v>
      </c>
      <c r="O478" s="14">
        <v>6.9714467340713807E-2</v>
      </c>
      <c r="P478" s="14">
        <v>7.8014050183940004E-2</v>
      </c>
      <c r="Q478" s="14">
        <v>0.13978905860573099</v>
      </c>
      <c r="R478" s="14"/>
      <c r="S478" s="14">
        <v>5.9269279437980098E-2</v>
      </c>
      <c r="T478" s="14">
        <v>0.11458858131744699</v>
      </c>
      <c r="U478" s="14">
        <v>5.7848024832897298E-2</v>
      </c>
      <c r="V478" s="14">
        <v>8.0969907389133497E-2</v>
      </c>
      <c r="W478" s="14">
        <v>6.7684054607567296E-2</v>
      </c>
      <c r="X478" s="14">
        <v>9.7293476823320693E-2</v>
      </c>
      <c r="Y478" s="14">
        <v>0.101036394975605</v>
      </c>
      <c r="Z478" s="14">
        <v>7.8445466385929599E-2</v>
      </c>
      <c r="AA478" s="14">
        <v>8.5602641858556899E-2</v>
      </c>
      <c r="AB478" s="14">
        <v>7.6267419406994594E-2</v>
      </c>
      <c r="AC478" s="14">
        <v>5.6103182302362602E-2</v>
      </c>
      <c r="AD478" s="14">
        <v>6.2782459857047501E-2</v>
      </c>
      <c r="AE478" s="14"/>
      <c r="AF478" s="14">
        <v>5.1638235867616997E-2</v>
      </c>
      <c r="AG478" s="14">
        <v>5.4470598614723503E-2</v>
      </c>
      <c r="AH478" s="14">
        <v>6.6369343009234999E-2</v>
      </c>
      <c r="AI478" s="14">
        <v>8.4723613948424994E-2</v>
      </c>
      <c r="AJ478" s="14">
        <v>0.18153360493852699</v>
      </c>
      <c r="AK478" s="14"/>
      <c r="AL478" s="14">
        <v>5.8160699894924998E-2</v>
      </c>
      <c r="AM478" s="14">
        <v>5.7060835882679503E-2</v>
      </c>
      <c r="AN478" s="14">
        <v>6.7442338660784903E-2</v>
      </c>
      <c r="AO478" s="14">
        <v>9.2759026125132205E-2</v>
      </c>
      <c r="AP478" s="14">
        <v>9.2955718393151199E-2</v>
      </c>
      <c r="AQ478" s="14"/>
      <c r="AR478" s="14">
        <v>3.8671144083034299E-2</v>
      </c>
      <c r="AS478" s="14">
        <v>4.7210836277719201E-2</v>
      </c>
      <c r="AT478" s="14">
        <v>5.1675277767969902E-2</v>
      </c>
      <c r="AU478" s="14">
        <v>8.1769931733972998E-2</v>
      </c>
      <c r="AV478" s="14">
        <v>8.1028078799863706E-2</v>
      </c>
      <c r="AW478" s="14">
        <v>0.18320067244142799</v>
      </c>
      <c r="AX478" s="14"/>
      <c r="AY478" s="14">
        <v>9.0364976966137503E-2</v>
      </c>
      <c r="AZ478" s="14">
        <v>0.104177393223993</v>
      </c>
      <c r="BA478" s="14">
        <v>5.7009786706269702E-2</v>
      </c>
      <c r="BB478" s="14">
        <v>5.2507423988568197E-2</v>
      </c>
      <c r="BC478" s="14">
        <v>0</v>
      </c>
      <c r="BD478" s="14"/>
      <c r="BE478" s="14">
        <v>6.5633321850478196E-2</v>
      </c>
      <c r="BF478" s="14">
        <v>0.16279553070130201</v>
      </c>
      <c r="BG478" s="14">
        <v>9.0098114677337304E-2</v>
      </c>
      <c r="BH478" s="14">
        <v>9.7011319084807299E-2</v>
      </c>
      <c r="BI478" s="14">
        <v>0.10299020694227801</v>
      </c>
      <c r="BJ478" s="14">
        <v>5.5521287452710698E-2</v>
      </c>
      <c r="BK478" s="14">
        <v>6.1618127479318399E-2</v>
      </c>
      <c r="BL478" s="14">
        <v>8.5757749870546907E-2</v>
      </c>
      <c r="BM478" s="14">
        <v>9.5172289267791602E-2</v>
      </c>
      <c r="BN478" s="14">
        <v>7.47221456580619E-2</v>
      </c>
      <c r="BO478" s="14">
        <v>6.6654193078455007E-2</v>
      </c>
      <c r="BP478" s="14">
        <v>5.0292655873978201E-2</v>
      </c>
      <c r="BQ478" s="14">
        <v>4.8592281595854901E-2</v>
      </c>
      <c r="BR478" s="14">
        <v>1.7508322271297099E-2</v>
      </c>
      <c r="BS478" s="14">
        <v>7.8791802829706006E-2</v>
      </c>
      <c r="BT478" s="14">
        <v>9.2716458111480101E-3</v>
      </c>
      <c r="BU478" s="14"/>
      <c r="BV478" s="14">
        <v>3.88513573721046E-2</v>
      </c>
      <c r="BW478" s="14">
        <v>8.4106281962717494E-2</v>
      </c>
      <c r="BX478" s="14"/>
      <c r="BY478" s="14">
        <v>5.0827700915112899E-2</v>
      </c>
      <c r="BZ478" s="14"/>
      <c r="CA478" s="14">
        <v>8.8673642455962196E-2</v>
      </c>
      <c r="CB478" s="14">
        <v>7.28267525366703E-2</v>
      </c>
      <c r="CC478" s="14">
        <v>7.3557999554025796E-2</v>
      </c>
      <c r="CD478" s="14">
        <v>2.6108283178751E-2</v>
      </c>
      <c r="CE478" s="14">
        <v>0</v>
      </c>
    </row>
    <row r="479" spans="2:83" x14ac:dyDescent="0.3">
      <c r="B479" t="s">
        <v>215</v>
      </c>
      <c r="C479" s="14">
        <v>0.560437291656815</v>
      </c>
      <c r="D479" s="14">
        <v>0.61429126021948499</v>
      </c>
      <c r="E479" s="14">
        <v>0.50895089999933496</v>
      </c>
      <c r="F479" s="14"/>
      <c r="G479" s="14">
        <v>0.63218623392787798</v>
      </c>
      <c r="H479" s="14">
        <v>0.66609210904265703</v>
      </c>
      <c r="I479" s="14">
        <v>0.58527702542033899</v>
      </c>
      <c r="J479" s="14">
        <v>0.53748291807849902</v>
      </c>
      <c r="K479" s="14">
        <v>0.49685053613098901</v>
      </c>
      <c r="L479" s="14">
        <v>0.46821189871713098</v>
      </c>
      <c r="M479" s="14"/>
      <c r="N479" s="14">
        <v>0.67997088541131201</v>
      </c>
      <c r="O479" s="14">
        <v>0.56154101769849596</v>
      </c>
      <c r="P479" s="14">
        <v>0.510560114136273</v>
      </c>
      <c r="Q479" s="14">
        <v>0.47443045391826499</v>
      </c>
      <c r="R479" s="14"/>
      <c r="S479" s="14">
        <v>0.63186051924464004</v>
      </c>
      <c r="T479" s="14">
        <v>0.51404846115896097</v>
      </c>
      <c r="U479" s="14">
        <v>0.58260030433208598</v>
      </c>
      <c r="V479" s="14">
        <v>0.570532279003099</v>
      </c>
      <c r="W479" s="14">
        <v>0.51654877736387195</v>
      </c>
      <c r="X479" s="14">
        <v>0.55886406402252198</v>
      </c>
      <c r="Y479" s="14">
        <v>0.522988164250205</v>
      </c>
      <c r="Z479" s="14">
        <v>0.55173337615475804</v>
      </c>
      <c r="AA479" s="14">
        <v>0.55837637203429002</v>
      </c>
      <c r="AB479" s="14">
        <v>0.55250921143196496</v>
      </c>
      <c r="AC479" s="14">
        <v>0.52318695160403905</v>
      </c>
      <c r="AD479" s="14">
        <v>0.64989501769803004</v>
      </c>
      <c r="AE479" s="14"/>
      <c r="AF479" s="14">
        <v>0.53893064186289397</v>
      </c>
      <c r="AG479" s="14">
        <v>0.61747438165225899</v>
      </c>
      <c r="AH479" s="14">
        <v>0.614965768788311</v>
      </c>
      <c r="AI479" s="14">
        <v>0.53117301272421102</v>
      </c>
      <c r="AJ479" s="14">
        <v>0.452211428240682</v>
      </c>
      <c r="AK479" s="14"/>
      <c r="AL479" s="14">
        <v>0.52876765070545895</v>
      </c>
      <c r="AM479" s="14">
        <v>0.64276564589964502</v>
      </c>
      <c r="AN479" s="14">
        <v>0.54588951491540305</v>
      </c>
      <c r="AO479" s="14">
        <v>0.43176218420211199</v>
      </c>
      <c r="AP479" s="14">
        <v>0.56609533650158494</v>
      </c>
      <c r="AQ479" s="14"/>
      <c r="AR479" s="14">
        <v>0.69282573407495196</v>
      </c>
      <c r="AS479" s="14">
        <v>0.56678552354992795</v>
      </c>
      <c r="AT479" s="14">
        <v>0.59070359791945803</v>
      </c>
      <c r="AU479" s="14">
        <v>0.48278017046675897</v>
      </c>
      <c r="AV479" s="14">
        <v>0.56801936459489299</v>
      </c>
      <c r="AW479" s="14">
        <v>0.46304162060155801</v>
      </c>
      <c r="AX479" s="14"/>
      <c r="AY479" s="14">
        <v>0.49720801058785502</v>
      </c>
      <c r="AZ479" s="14">
        <v>0.48125648451493802</v>
      </c>
      <c r="BA479" s="14">
        <v>0.62441286064639601</v>
      </c>
      <c r="BB479" s="14">
        <v>0.67090370087120899</v>
      </c>
      <c r="BC479" s="14">
        <v>0.66978498333807102</v>
      </c>
      <c r="BD479" s="14"/>
      <c r="BE479" s="14">
        <v>0.57399612028658797</v>
      </c>
      <c r="BF479" s="14">
        <v>0.50847402318409596</v>
      </c>
      <c r="BG479" s="14">
        <v>0.47503605873273902</v>
      </c>
      <c r="BH479" s="14">
        <v>0.47855679863827399</v>
      </c>
      <c r="BI479" s="14">
        <v>0.53108973691331396</v>
      </c>
      <c r="BJ479" s="14">
        <v>0.52703331785341401</v>
      </c>
      <c r="BK479" s="14">
        <v>0.47675522578595703</v>
      </c>
      <c r="BL479" s="14">
        <v>0.53848340961428498</v>
      </c>
      <c r="BM479" s="14">
        <v>0.54508740671286005</v>
      </c>
      <c r="BN479" s="14">
        <v>0.64056258603649296</v>
      </c>
      <c r="BO479" s="14">
        <v>0.54400057261629398</v>
      </c>
      <c r="BP479" s="14">
        <v>0.68381693975133695</v>
      </c>
      <c r="BQ479" s="14">
        <v>0.72309523131800901</v>
      </c>
      <c r="BR479" s="14">
        <v>0.71418173463847201</v>
      </c>
      <c r="BS479" s="14">
        <v>0.61424136453546496</v>
      </c>
      <c r="BT479" s="14">
        <v>0.77784139300965904</v>
      </c>
      <c r="BU479" s="14"/>
      <c r="BV479" s="14">
        <v>0.68300962301919099</v>
      </c>
      <c r="BW479" s="14">
        <v>0.58299368084304604</v>
      </c>
      <c r="BX479" s="14"/>
      <c r="BY479" s="14">
        <v>0.65152214857267698</v>
      </c>
      <c r="BZ479" s="14"/>
      <c r="CA479" s="14">
        <v>0.52480459953238401</v>
      </c>
      <c r="CB479" s="14">
        <v>0.56769219333399201</v>
      </c>
      <c r="CC479" s="14">
        <v>0.55681679606808598</v>
      </c>
      <c r="CD479" s="14">
        <v>0.70171965326790298</v>
      </c>
      <c r="CE479" s="14">
        <v>0.85873416717853801</v>
      </c>
    </row>
    <row r="480" spans="2:83" x14ac:dyDescent="0.3">
      <c r="B480" t="s">
        <v>216</v>
      </c>
      <c r="C480" s="14">
        <v>0.12591447861191099</v>
      </c>
      <c r="D480" s="14">
        <v>0.112357414125959</v>
      </c>
      <c r="E480" s="14">
        <v>0.1384673531807</v>
      </c>
      <c r="F480" s="14"/>
      <c r="G480" s="14">
        <v>7.3802550596955493E-2</v>
      </c>
      <c r="H480" s="14">
        <v>8.9295943622827501E-2</v>
      </c>
      <c r="I480" s="14">
        <v>0.12617106772206399</v>
      </c>
      <c r="J480" s="14">
        <v>0.11989890809722201</v>
      </c>
      <c r="K480" s="14">
        <v>0.15213241432497801</v>
      </c>
      <c r="L480" s="14">
        <v>0.17725740534363599</v>
      </c>
      <c r="M480" s="14"/>
      <c r="N480" s="14">
        <v>0.10071340838126901</v>
      </c>
      <c r="O480" s="14">
        <v>0.13554183926493801</v>
      </c>
      <c r="P480" s="14">
        <v>0.14569055706046599</v>
      </c>
      <c r="Q480" s="14">
        <v>0.12661219117899999</v>
      </c>
      <c r="R480" s="14"/>
      <c r="S480" s="14">
        <v>0.11208047855966401</v>
      </c>
      <c r="T480" s="14">
        <v>0.133030937321304</v>
      </c>
      <c r="U480" s="14">
        <v>9.9546064359554404E-2</v>
      </c>
      <c r="V480" s="14">
        <v>0.118076134342206</v>
      </c>
      <c r="W480" s="14">
        <v>0.153353056036104</v>
      </c>
      <c r="X480" s="14">
        <v>0.134655889707332</v>
      </c>
      <c r="Y480" s="14">
        <v>0.15287110530638001</v>
      </c>
      <c r="Z480" s="14">
        <v>0.16510986902744601</v>
      </c>
      <c r="AA480" s="14">
        <v>0.10883676735605401</v>
      </c>
      <c r="AB480" s="14">
        <v>0.108702376387532</v>
      </c>
      <c r="AC480" s="14">
        <v>0.138976688257551</v>
      </c>
      <c r="AD480" s="14">
        <v>0.13156361787836099</v>
      </c>
      <c r="AE480" s="14"/>
      <c r="AF480" s="14">
        <v>0.16343112780747701</v>
      </c>
      <c r="AG480" s="14">
        <v>0.11452995113343301</v>
      </c>
      <c r="AH480" s="14">
        <v>9.6238367940861297E-2</v>
      </c>
      <c r="AI480" s="14">
        <v>0.200262615960171</v>
      </c>
      <c r="AJ480" s="14">
        <v>0.114418453858378</v>
      </c>
      <c r="AK480" s="14"/>
      <c r="AL480" s="14">
        <v>0.158806662391489</v>
      </c>
      <c r="AM480" s="14">
        <v>9.2456280257777398E-2</v>
      </c>
      <c r="AN480" s="14">
        <v>0.11554896854371299</v>
      </c>
      <c r="AO480" s="14">
        <v>0.217684097467614</v>
      </c>
      <c r="AP480" s="14">
        <v>0.124172956160403</v>
      </c>
      <c r="AQ480" s="14"/>
      <c r="AR480" s="14">
        <v>9.2047837933980595E-2</v>
      </c>
      <c r="AS480" s="14">
        <v>0.12777987204774299</v>
      </c>
      <c r="AT480" s="14">
        <v>0.102306040786242</v>
      </c>
      <c r="AU480" s="14">
        <v>0.19478314971486499</v>
      </c>
      <c r="AV480" s="14">
        <v>0.12908322862093599</v>
      </c>
      <c r="AW480" s="14">
        <v>8.72650589003338E-2</v>
      </c>
      <c r="AX480" s="14"/>
      <c r="AY480" s="14">
        <v>0.143956884721435</v>
      </c>
      <c r="AZ480" s="14">
        <v>0.159870372731579</v>
      </c>
      <c r="BA480" s="14">
        <v>0.10110989221941399</v>
      </c>
      <c r="BB480" s="14">
        <v>0.100202973683052</v>
      </c>
      <c r="BC480" s="14">
        <v>7.8129273622401296E-2</v>
      </c>
      <c r="BD480" s="14"/>
      <c r="BE480" s="14">
        <v>0.14312993371911001</v>
      </c>
      <c r="BF480" s="14">
        <v>0.11266955463368</v>
      </c>
      <c r="BG480" s="14">
        <v>0.16125652592862</v>
      </c>
      <c r="BH480" s="14">
        <v>0.119255767371403</v>
      </c>
      <c r="BI480" s="14">
        <v>0.15872808493483601</v>
      </c>
      <c r="BJ480" s="14">
        <v>0.14321306814477999</v>
      </c>
      <c r="BK480" s="14">
        <v>0.134167389927835</v>
      </c>
      <c r="BL480" s="14">
        <v>0.133526509938243</v>
      </c>
      <c r="BM480" s="14">
        <v>0.13673892987719899</v>
      </c>
      <c r="BN480" s="14">
        <v>0.103562344821474</v>
      </c>
      <c r="BO480" s="14">
        <v>0.152468858548473</v>
      </c>
      <c r="BP480" s="14">
        <v>9.3052193434179295E-2</v>
      </c>
      <c r="BQ480" s="14">
        <v>0.113379633602713</v>
      </c>
      <c r="BR480" s="14">
        <v>8.1632955516663094E-2</v>
      </c>
      <c r="BS480" s="14">
        <v>6.5107010461352394E-2</v>
      </c>
      <c r="BT480" s="14">
        <v>7.6335945647961201E-2</v>
      </c>
      <c r="BU480" s="14"/>
      <c r="BV480" s="14">
        <v>9.6315029101775002E-2</v>
      </c>
      <c r="BW480" s="14">
        <v>8.6725112078735997E-2</v>
      </c>
      <c r="BX480" s="14"/>
      <c r="BY480" s="14">
        <v>7.5913468147961904E-2</v>
      </c>
      <c r="BZ480" s="14"/>
      <c r="CA480" s="14">
        <v>0.13503939549969299</v>
      </c>
      <c r="CB480" s="14">
        <v>0.147084422052467</v>
      </c>
      <c r="CC480" s="14">
        <v>0.123835646738977</v>
      </c>
      <c r="CD480" s="14">
        <v>0.101808626433153</v>
      </c>
      <c r="CE480" s="14">
        <v>5.4776823019587702E-2</v>
      </c>
    </row>
    <row r="481" spans="2:83" x14ac:dyDescent="0.3">
      <c r="B481" t="s">
        <v>139</v>
      </c>
      <c r="C481" s="14">
        <v>0.43452281304490398</v>
      </c>
      <c r="D481" s="14">
        <v>0.50193384609352598</v>
      </c>
      <c r="E481" s="14">
        <v>0.37048354681863499</v>
      </c>
      <c r="F481" s="14"/>
      <c r="G481" s="14">
        <v>0.55838368333092203</v>
      </c>
      <c r="H481" s="14">
        <v>0.57679616541983003</v>
      </c>
      <c r="I481" s="14">
        <v>0.459105957698275</v>
      </c>
      <c r="J481" s="14">
        <v>0.41758400998127698</v>
      </c>
      <c r="K481" s="14">
        <v>0.34471812180601102</v>
      </c>
      <c r="L481" s="14">
        <v>0.29095449337349499</v>
      </c>
      <c r="M481" s="14"/>
      <c r="N481" s="14">
        <v>0.57925747703004304</v>
      </c>
      <c r="O481" s="14">
        <v>0.425999178433558</v>
      </c>
      <c r="P481" s="14">
        <v>0.36486955707580798</v>
      </c>
      <c r="Q481" s="14">
        <v>0.34781826273926503</v>
      </c>
      <c r="R481" s="14"/>
      <c r="S481" s="14">
        <v>0.51978004068497596</v>
      </c>
      <c r="T481" s="14">
        <v>0.38101752383765702</v>
      </c>
      <c r="U481" s="14">
        <v>0.483054239972531</v>
      </c>
      <c r="V481" s="14">
        <v>0.45245614466089301</v>
      </c>
      <c r="W481" s="14">
        <v>0.36319572132776801</v>
      </c>
      <c r="X481" s="14">
        <v>0.42420817431518998</v>
      </c>
      <c r="Y481" s="14">
        <v>0.37011705894382502</v>
      </c>
      <c r="Z481" s="14">
        <v>0.38662350712731303</v>
      </c>
      <c r="AA481" s="14">
        <v>0.449539604678236</v>
      </c>
      <c r="AB481" s="14">
        <v>0.44380683504443302</v>
      </c>
      <c r="AC481" s="14">
        <v>0.384210263346488</v>
      </c>
      <c r="AD481" s="14">
        <v>0.51833139981966803</v>
      </c>
      <c r="AE481" s="14"/>
      <c r="AF481" s="14">
        <v>0.37549951405541698</v>
      </c>
      <c r="AG481" s="14">
        <v>0.50294443051882598</v>
      </c>
      <c r="AH481" s="14">
        <v>0.51872740084744995</v>
      </c>
      <c r="AI481" s="14">
        <v>0.33091039676403899</v>
      </c>
      <c r="AJ481" s="14">
        <v>0.33779297438230399</v>
      </c>
      <c r="AK481" s="14"/>
      <c r="AL481" s="14">
        <v>0.36996098831397001</v>
      </c>
      <c r="AM481" s="14">
        <v>0.55030936564186705</v>
      </c>
      <c r="AN481" s="14">
        <v>0.430340546371691</v>
      </c>
      <c r="AO481" s="14">
        <v>0.21407808673449799</v>
      </c>
      <c r="AP481" s="14">
        <v>0.44192238034118098</v>
      </c>
      <c r="AQ481" s="14"/>
      <c r="AR481" s="14">
        <v>0.60077789614097099</v>
      </c>
      <c r="AS481" s="14">
        <v>0.43900565150218601</v>
      </c>
      <c r="AT481" s="14">
        <v>0.48839755713321598</v>
      </c>
      <c r="AU481" s="14">
        <v>0.28799702075189398</v>
      </c>
      <c r="AV481" s="14">
        <v>0.43893613597395598</v>
      </c>
      <c r="AW481" s="14">
        <v>0.37577656170122398</v>
      </c>
      <c r="AX481" s="14"/>
      <c r="AY481" s="14">
        <v>0.35325112586641999</v>
      </c>
      <c r="AZ481" s="14">
        <v>0.32138611178336002</v>
      </c>
      <c r="BA481" s="14">
        <v>0.52330296842698198</v>
      </c>
      <c r="BB481" s="14">
        <v>0.57070072718815801</v>
      </c>
      <c r="BC481" s="14">
        <v>0.59165570971566905</v>
      </c>
      <c r="BD481" s="14"/>
      <c r="BE481" s="14">
        <v>0.43086618656747899</v>
      </c>
      <c r="BF481" s="14">
        <v>0.39580446855041601</v>
      </c>
      <c r="BG481" s="14">
        <v>0.31377953280411902</v>
      </c>
      <c r="BH481" s="14">
        <v>0.35930103126687102</v>
      </c>
      <c r="BI481" s="14">
        <v>0.37236165197847798</v>
      </c>
      <c r="BJ481" s="14">
        <v>0.38382024970863399</v>
      </c>
      <c r="BK481" s="14">
        <v>0.34258783585812203</v>
      </c>
      <c r="BL481" s="14">
        <v>0.40495689967604198</v>
      </c>
      <c r="BM481" s="14">
        <v>0.408348476835661</v>
      </c>
      <c r="BN481" s="14">
        <v>0.53700024121501899</v>
      </c>
      <c r="BO481" s="14">
        <v>0.39153171406782</v>
      </c>
      <c r="BP481" s="14">
        <v>0.59076474631715703</v>
      </c>
      <c r="BQ481" s="14">
        <v>0.60971559771529604</v>
      </c>
      <c r="BR481" s="14">
        <v>0.63254877912180896</v>
      </c>
      <c r="BS481" s="14">
        <v>0.54913435407411304</v>
      </c>
      <c r="BT481" s="14">
        <v>0.70150544736169795</v>
      </c>
      <c r="BU481" s="14"/>
      <c r="BV481" s="14">
        <v>0.58669459391741596</v>
      </c>
      <c r="BW481" s="14">
        <v>0.49626856876431003</v>
      </c>
      <c r="BX481" s="14"/>
      <c r="BY481" s="14">
        <v>0.57560868042471502</v>
      </c>
      <c r="BZ481" s="14"/>
      <c r="CA481" s="14">
        <v>0.38976520403269099</v>
      </c>
      <c r="CB481" s="14">
        <v>0.42060777128152499</v>
      </c>
      <c r="CC481" s="14">
        <v>0.43298114932910903</v>
      </c>
      <c r="CD481" s="14">
        <v>0.59991102683474995</v>
      </c>
      <c r="CE481" s="14">
        <v>0.80395734415895004</v>
      </c>
    </row>
    <row r="482" spans="2:83" x14ac:dyDescent="0.3">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row>
    <row r="483" spans="2:83" x14ac:dyDescent="0.3">
      <c r="B483" s="6" t="s">
        <v>126</v>
      </c>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row>
    <row r="484" spans="2:83" x14ac:dyDescent="0.3">
      <c r="B484" s="24" t="s">
        <v>114</v>
      </c>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row>
    <row r="485" spans="2:83" x14ac:dyDescent="0.3">
      <c r="B485" t="s">
        <v>253</v>
      </c>
      <c r="C485" s="14">
        <v>0.46101899384685302</v>
      </c>
      <c r="D485" s="14">
        <v>0.47235883762296599</v>
      </c>
      <c r="E485" s="14">
        <v>0.45085025189376399</v>
      </c>
      <c r="F485" s="14"/>
      <c r="G485" s="14">
        <v>0.42297590514926198</v>
      </c>
      <c r="H485" s="14">
        <v>0.46862082417585199</v>
      </c>
      <c r="I485" s="14">
        <v>0.47010647839534198</v>
      </c>
      <c r="J485" s="14">
        <v>0.440746200582042</v>
      </c>
      <c r="K485" s="14">
        <v>0.47305868497169801</v>
      </c>
      <c r="L485" s="14">
        <v>0.48099513122595899</v>
      </c>
      <c r="M485" s="14"/>
      <c r="N485" s="14">
        <v>0.47617691522344002</v>
      </c>
      <c r="O485" s="14">
        <v>0.46462875584438501</v>
      </c>
      <c r="P485" s="14">
        <v>0.42397228406360199</v>
      </c>
      <c r="Q485" s="14">
        <v>0.47379649983169198</v>
      </c>
      <c r="R485" s="14"/>
      <c r="S485" s="14">
        <v>0.461190497187704</v>
      </c>
      <c r="T485" s="14">
        <v>0.43278972301105201</v>
      </c>
      <c r="U485" s="14">
        <v>0.41493558003473302</v>
      </c>
      <c r="V485" s="14">
        <v>0.42050060151386998</v>
      </c>
      <c r="W485" s="14">
        <v>0.48760877016231102</v>
      </c>
      <c r="X485" s="14">
        <v>0.50072805719657998</v>
      </c>
      <c r="Y485" s="14">
        <v>0.45140672689941502</v>
      </c>
      <c r="Z485" s="14">
        <v>0.43875170339030001</v>
      </c>
      <c r="AA485" s="14">
        <v>0.46415829966449401</v>
      </c>
      <c r="AB485" s="14">
        <v>0.47861681511499699</v>
      </c>
      <c r="AC485" s="14">
        <v>0.59172528393020096</v>
      </c>
      <c r="AD485" s="14">
        <v>0.41914963264250599</v>
      </c>
      <c r="AE485" s="14"/>
      <c r="AF485" s="14">
        <v>0.415663208398249</v>
      </c>
      <c r="AG485" s="14">
        <v>0.53279101934124795</v>
      </c>
      <c r="AH485" s="14">
        <v>0.46403616773158901</v>
      </c>
      <c r="AI485" s="14">
        <v>0.487668047662978</v>
      </c>
      <c r="AJ485" s="14">
        <v>0.43116679885465897</v>
      </c>
      <c r="AK485" s="14"/>
      <c r="AL485" s="14">
        <v>0.42154970403882103</v>
      </c>
      <c r="AM485" s="14">
        <v>0.51320399327655897</v>
      </c>
      <c r="AN485" s="14">
        <v>0.466319372602989</v>
      </c>
      <c r="AO485" s="14">
        <v>0.42411931011968002</v>
      </c>
      <c r="AP485" s="14">
        <v>0.51075181020876903</v>
      </c>
      <c r="AQ485" s="14"/>
      <c r="AR485" s="14">
        <v>0.516290491496458</v>
      </c>
      <c r="AS485" s="14">
        <v>0.41627004419652602</v>
      </c>
      <c r="AT485" s="14">
        <v>0.50237367602631799</v>
      </c>
      <c r="AU485" s="14">
        <v>0.424880161898958</v>
      </c>
      <c r="AV485" s="14">
        <v>0.47223343859776701</v>
      </c>
      <c r="AW485" s="14">
        <v>0.435537319969661</v>
      </c>
      <c r="AX485" s="14"/>
      <c r="AY485" s="14">
        <v>0.44266613284346301</v>
      </c>
      <c r="AZ485" s="14">
        <v>0.42415303609468002</v>
      </c>
      <c r="BA485" s="14">
        <v>0.46283656823158598</v>
      </c>
      <c r="BB485" s="14">
        <v>0.51637818461063301</v>
      </c>
      <c r="BC485" s="14">
        <v>0.52954011487617603</v>
      </c>
      <c r="BD485" s="14"/>
      <c r="BE485" s="14">
        <v>0.445751448715135</v>
      </c>
      <c r="BF485" s="14">
        <v>0.41616962576875</v>
      </c>
      <c r="BG485" s="14">
        <v>0.484011896159947</v>
      </c>
      <c r="BH485" s="14">
        <v>0.44429101454698</v>
      </c>
      <c r="BI485" s="14">
        <v>0.49434467349903599</v>
      </c>
      <c r="BJ485" s="14">
        <v>0.51383281271661196</v>
      </c>
      <c r="BK485" s="14">
        <v>0.44603573322025097</v>
      </c>
      <c r="BL485" s="14">
        <v>0.42645069579342298</v>
      </c>
      <c r="BM485" s="14">
        <v>0.44643011911303099</v>
      </c>
      <c r="BN485" s="14">
        <v>0.43288342918122802</v>
      </c>
      <c r="BO485" s="14">
        <v>0.46767132294331099</v>
      </c>
      <c r="BP485" s="14">
        <v>0.45114013471261</v>
      </c>
      <c r="BQ485" s="14">
        <v>0.375894070988113</v>
      </c>
      <c r="BR485" s="14">
        <v>0.36478533013827502</v>
      </c>
      <c r="BS485" s="14">
        <v>0.51201700385326199</v>
      </c>
      <c r="BT485" s="14">
        <v>0.55170012058123896</v>
      </c>
      <c r="BU485" s="14"/>
      <c r="BV485" s="14">
        <v>0.51649226060419995</v>
      </c>
      <c r="BW485" s="14">
        <v>0.50832012707166796</v>
      </c>
      <c r="BX485" s="14"/>
      <c r="BY485" s="14">
        <v>0.47826570111719702</v>
      </c>
      <c r="BZ485" s="14"/>
      <c r="CA485" s="14">
        <v>0.47612525919207799</v>
      </c>
      <c r="CB485" s="14">
        <v>0.493757875452838</v>
      </c>
      <c r="CC485" s="14">
        <v>0.44297286042957701</v>
      </c>
      <c r="CD485" s="14">
        <v>0.44589038920138202</v>
      </c>
      <c r="CE485" s="14">
        <v>0.54596548344032203</v>
      </c>
    </row>
    <row r="486" spans="2:83" x14ac:dyDescent="0.3">
      <c r="B486" t="s">
        <v>254</v>
      </c>
      <c r="C486" s="14">
        <v>0.33965796053148301</v>
      </c>
      <c r="D486" s="14">
        <v>0.38686574281167901</v>
      </c>
      <c r="E486" s="14">
        <v>0.29422828445520499</v>
      </c>
      <c r="F486" s="14"/>
      <c r="G486" s="14">
        <v>0.340894027887861</v>
      </c>
      <c r="H486" s="14">
        <v>0.35883339660828101</v>
      </c>
      <c r="I486" s="14">
        <v>0.30401379433846498</v>
      </c>
      <c r="J486" s="14">
        <v>0.35827628982679099</v>
      </c>
      <c r="K486" s="14">
        <v>0.34800486809092102</v>
      </c>
      <c r="L486" s="14">
        <v>0.33134313301203999</v>
      </c>
      <c r="M486" s="14"/>
      <c r="N486" s="14">
        <v>0.37254112758853197</v>
      </c>
      <c r="O486" s="14">
        <v>0.34000017328888699</v>
      </c>
      <c r="P486" s="14">
        <v>0.36360295588462899</v>
      </c>
      <c r="Q486" s="14">
        <v>0.28208280561352</v>
      </c>
      <c r="R486" s="14"/>
      <c r="S486" s="14">
        <v>0.35804236934898398</v>
      </c>
      <c r="T486" s="14">
        <v>0.35877544385570098</v>
      </c>
      <c r="U486" s="14">
        <v>0.40092899895391698</v>
      </c>
      <c r="V486" s="14">
        <v>0.366395990600971</v>
      </c>
      <c r="W486" s="14">
        <v>0.30693128020972499</v>
      </c>
      <c r="X486" s="14">
        <v>0.32586931289172599</v>
      </c>
      <c r="Y486" s="14">
        <v>0.33234080788314102</v>
      </c>
      <c r="Z486" s="14">
        <v>0.36072204226123999</v>
      </c>
      <c r="AA486" s="14">
        <v>0.31322208252101003</v>
      </c>
      <c r="AB486" s="14">
        <v>0.32472154083293803</v>
      </c>
      <c r="AC486" s="14">
        <v>0.27379888023728499</v>
      </c>
      <c r="AD486" s="14">
        <v>0.28837619636104</v>
      </c>
      <c r="AE486" s="14"/>
      <c r="AF486" s="14">
        <v>0.42949666713960299</v>
      </c>
      <c r="AG486" s="14">
        <v>0.31132420860269799</v>
      </c>
      <c r="AH486" s="14">
        <v>0.33008663187450699</v>
      </c>
      <c r="AI486" s="14">
        <v>0.29803324961868499</v>
      </c>
      <c r="AJ486" s="14">
        <v>0.24018422027743899</v>
      </c>
      <c r="AK486" s="14"/>
      <c r="AL486" s="14">
        <v>0.41614376356723698</v>
      </c>
      <c r="AM486" s="14">
        <v>0.33521768247543199</v>
      </c>
      <c r="AN486" s="14">
        <v>0.33016126437806698</v>
      </c>
      <c r="AO486" s="14">
        <v>0.39306154213018102</v>
      </c>
      <c r="AP486" s="14">
        <v>0.28350541268587398</v>
      </c>
      <c r="AQ486" s="14"/>
      <c r="AR486" s="14">
        <v>0.33973816188186801</v>
      </c>
      <c r="AS486" s="14">
        <v>0.41190063984537001</v>
      </c>
      <c r="AT486" s="14">
        <v>0.33359596478575698</v>
      </c>
      <c r="AU486" s="14">
        <v>0.41758554029509298</v>
      </c>
      <c r="AV486" s="14">
        <v>0.31017978976649802</v>
      </c>
      <c r="AW486" s="14">
        <v>0.23751315448416799</v>
      </c>
      <c r="AX486" s="14"/>
      <c r="AY486" s="14">
        <v>0.33978597678052502</v>
      </c>
      <c r="AZ486" s="14">
        <v>0.326318999531714</v>
      </c>
      <c r="BA486" s="14">
        <v>0.35237326604594399</v>
      </c>
      <c r="BB486" s="14">
        <v>0.34657164023985199</v>
      </c>
      <c r="BC486" s="14">
        <v>0.37175644848636802</v>
      </c>
      <c r="BD486" s="14"/>
      <c r="BE486" s="14">
        <v>0.28960740268852703</v>
      </c>
      <c r="BF486" s="14">
        <v>0.29372430763977603</v>
      </c>
      <c r="BG486" s="14">
        <v>0.23097023080548401</v>
      </c>
      <c r="BH486" s="14">
        <v>0.34325716846351201</v>
      </c>
      <c r="BI486" s="14">
        <v>0.35226968442711798</v>
      </c>
      <c r="BJ486" s="14">
        <v>0.31806052229597098</v>
      </c>
      <c r="BK486" s="14">
        <v>0.32448523783622801</v>
      </c>
      <c r="BL486" s="14">
        <v>0.373912503303931</v>
      </c>
      <c r="BM486" s="14">
        <v>0.36864912845305098</v>
      </c>
      <c r="BN486" s="14">
        <v>0.40350546912225299</v>
      </c>
      <c r="BO486" s="14">
        <v>0.34159661007853098</v>
      </c>
      <c r="BP486" s="14">
        <v>0.39416907047111299</v>
      </c>
      <c r="BQ486" s="14">
        <v>0.441461338157142</v>
      </c>
      <c r="BR486" s="14">
        <v>0.45574019181826902</v>
      </c>
      <c r="BS486" s="14">
        <v>0.30022484289353302</v>
      </c>
      <c r="BT486" s="14">
        <v>0.34725077262468401</v>
      </c>
      <c r="BU486" s="14"/>
      <c r="BV486" s="14">
        <v>0.338121748015835</v>
      </c>
      <c r="BW486" s="14">
        <v>0.33090444813759901</v>
      </c>
      <c r="BX486" s="14"/>
      <c r="BY486" s="14">
        <v>0.380369791886011</v>
      </c>
      <c r="BZ486" s="14"/>
      <c r="CA486" s="14">
        <v>0.28918872840610799</v>
      </c>
      <c r="CB486" s="14">
        <v>0.31331607824624502</v>
      </c>
      <c r="CC486" s="14">
        <v>0.39000500187721598</v>
      </c>
      <c r="CD486" s="14">
        <v>0.42462833477512801</v>
      </c>
      <c r="CE486" s="14">
        <v>0.39772464032729199</v>
      </c>
    </row>
    <row r="487" spans="2:83" x14ac:dyDescent="0.3">
      <c r="B487" t="s">
        <v>255</v>
      </c>
      <c r="C487" s="14">
        <v>4.9263241038951702E-2</v>
      </c>
      <c r="D487" s="14">
        <v>5.4743290036204303E-2</v>
      </c>
      <c r="E487" s="14">
        <v>4.4008884420601302E-2</v>
      </c>
      <c r="F487" s="14"/>
      <c r="G487" s="14">
        <v>7.6965612197988101E-2</v>
      </c>
      <c r="H487" s="14">
        <v>5.2094833439491603E-2</v>
      </c>
      <c r="I487" s="14">
        <v>3.7185404170864002E-2</v>
      </c>
      <c r="J487" s="14">
        <v>3.6061490638798502E-2</v>
      </c>
      <c r="K487" s="14">
        <v>3.9189521792927701E-2</v>
      </c>
      <c r="L487" s="14">
        <v>5.5927523286122403E-2</v>
      </c>
      <c r="M487" s="14"/>
      <c r="N487" s="14">
        <v>3.1346657035387998E-2</v>
      </c>
      <c r="O487" s="14">
        <v>6.0094636946574201E-2</v>
      </c>
      <c r="P487" s="14">
        <v>5.7722971523530599E-2</v>
      </c>
      <c r="Q487" s="14">
        <v>5.09719779045524E-2</v>
      </c>
      <c r="R487" s="14"/>
      <c r="S487" s="14">
        <v>5.2550689554858199E-2</v>
      </c>
      <c r="T487" s="14">
        <v>6.09328410896409E-2</v>
      </c>
      <c r="U487" s="14">
        <v>3.1812128680767701E-2</v>
      </c>
      <c r="V487" s="14">
        <v>5.8086932199023403E-2</v>
      </c>
      <c r="W487" s="14">
        <v>5.2943112077200802E-2</v>
      </c>
      <c r="X487" s="14">
        <v>1.9374396759291999E-2</v>
      </c>
      <c r="Y487" s="14">
        <v>5.7891231614686602E-2</v>
      </c>
      <c r="Z487" s="14">
        <v>8.3228754511178005E-2</v>
      </c>
      <c r="AA487" s="14">
        <v>4.52091533484466E-2</v>
      </c>
      <c r="AB487" s="14">
        <v>3.3260468816706003E-2</v>
      </c>
      <c r="AC487" s="14">
        <v>4.03437610605294E-2</v>
      </c>
      <c r="AD487" s="14">
        <v>9.3489309497363199E-2</v>
      </c>
      <c r="AE487" s="14"/>
      <c r="AF487" s="14">
        <v>5.2191359325608103E-2</v>
      </c>
      <c r="AG487" s="14">
        <v>4.0064535382085799E-2</v>
      </c>
      <c r="AH487" s="14">
        <v>4.1228782611383401E-2</v>
      </c>
      <c r="AI487" s="14">
        <v>0.13063712056205501</v>
      </c>
      <c r="AJ487" s="14">
        <v>4.9367471619399299E-2</v>
      </c>
      <c r="AK487" s="14"/>
      <c r="AL487" s="14">
        <v>4.6750659851284099E-2</v>
      </c>
      <c r="AM487" s="14">
        <v>3.6864629524611101E-2</v>
      </c>
      <c r="AN487" s="14">
        <v>4.3555647299789002E-2</v>
      </c>
      <c r="AO487" s="14">
        <v>8.0427455733297695E-2</v>
      </c>
      <c r="AP487" s="14">
        <v>5.7503651593371299E-2</v>
      </c>
      <c r="AQ487" s="14"/>
      <c r="AR487" s="14">
        <v>4.11329932773917E-2</v>
      </c>
      <c r="AS487" s="14">
        <v>5.6381549095067797E-2</v>
      </c>
      <c r="AT487" s="14">
        <v>3.9245415213146097E-2</v>
      </c>
      <c r="AU487" s="14">
        <v>6.7004257153091301E-2</v>
      </c>
      <c r="AV487" s="14">
        <v>5.3206570098628801E-2</v>
      </c>
      <c r="AW487" s="14">
        <v>2.3919527356126801E-2</v>
      </c>
      <c r="AX487" s="14"/>
      <c r="AY487" s="14">
        <v>5.4771919683685999E-2</v>
      </c>
      <c r="AZ487" s="14">
        <v>5.27400131103355E-2</v>
      </c>
      <c r="BA487" s="14">
        <v>6.1168910162097301E-2</v>
      </c>
      <c r="BB487" s="14">
        <v>2.72222693545821E-2</v>
      </c>
      <c r="BC487" s="14">
        <v>4.8784343505428998E-2</v>
      </c>
      <c r="BD487" s="14"/>
      <c r="BE487" s="14">
        <v>0</v>
      </c>
      <c r="BF487" s="14">
        <v>9.3549752747859594E-2</v>
      </c>
      <c r="BG487" s="14">
        <v>5.78464898934525E-2</v>
      </c>
      <c r="BH487" s="14">
        <v>5.72385952576231E-2</v>
      </c>
      <c r="BI487" s="14">
        <v>5.2586674417475901E-2</v>
      </c>
      <c r="BJ487" s="14">
        <v>3.5349958555040799E-2</v>
      </c>
      <c r="BK487" s="14">
        <v>5.3218944123858899E-2</v>
      </c>
      <c r="BL487" s="14">
        <v>5.56399919003897E-2</v>
      </c>
      <c r="BM487" s="14">
        <v>4.6483896779196503E-2</v>
      </c>
      <c r="BN487" s="14">
        <v>2.71235002726367E-2</v>
      </c>
      <c r="BO487" s="14">
        <v>5.0225053598378998E-2</v>
      </c>
      <c r="BP487" s="14">
        <v>2.9531129017914302E-2</v>
      </c>
      <c r="BQ487" s="14">
        <v>6.5577912086691198E-2</v>
      </c>
      <c r="BR487" s="14">
        <v>5.4919351134839797E-2</v>
      </c>
      <c r="BS487" s="14">
        <v>8.5561153058636499E-2</v>
      </c>
      <c r="BT487" s="14">
        <v>4.89777667381604E-2</v>
      </c>
      <c r="BU487" s="14"/>
      <c r="BV487" s="14">
        <v>3.8864801547590699E-2</v>
      </c>
      <c r="BW487" s="14">
        <v>3.3893894005366E-2</v>
      </c>
      <c r="BX487" s="14"/>
      <c r="BY487" s="14">
        <v>4.1081361440126599E-2</v>
      </c>
      <c r="BZ487" s="14"/>
      <c r="CA487" s="14">
        <v>5.1886759149156997E-2</v>
      </c>
      <c r="CB487" s="14">
        <v>5.6060049644597397E-2</v>
      </c>
      <c r="CC487" s="14">
        <v>4.2287571120953403E-2</v>
      </c>
      <c r="CD487" s="14">
        <v>5.1653759439093103E-2</v>
      </c>
      <c r="CE487" s="14">
        <v>4.1013634310265903E-2</v>
      </c>
    </row>
    <row r="488" spans="2:83" x14ac:dyDescent="0.3">
      <c r="B488" t="s">
        <v>110</v>
      </c>
      <c r="C488" s="14">
        <v>0.15005980458271301</v>
      </c>
      <c r="D488" s="14">
        <v>8.6032129529151305E-2</v>
      </c>
      <c r="E488" s="14">
        <v>0.210912579230429</v>
      </c>
      <c r="F488" s="14"/>
      <c r="G488" s="14">
        <v>0.159164454764888</v>
      </c>
      <c r="H488" s="14">
        <v>0.120450945776375</v>
      </c>
      <c r="I488" s="14">
        <v>0.18869432309532799</v>
      </c>
      <c r="J488" s="14">
        <v>0.16491601895236799</v>
      </c>
      <c r="K488" s="14">
        <v>0.139746925144453</v>
      </c>
      <c r="L488" s="14">
        <v>0.13173421247587899</v>
      </c>
      <c r="M488" s="14"/>
      <c r="N488" s="14">
        <v>0.11993530015264001</v>
      </c>
      <c r="O488" s="14">
        <v>0.13527643392015401</v>
      </c>
      <c r="P488" s="14">
        <v>0.15470178852823799</v>
      </c>
      <c r="Q488" s="14">
        <v>0.193148716650236</v>
      </c>
      <c r="R488" s="14"/>
      <c r="S488" s="14">
        <v>0.12821644390845399</v>
      </c>
      <c r="T488" s="14">
        <v>0.14750199204360501</v>
      </c>
      <c r="U488" s="14">
        <v>0.15232329233058201</v>
      </c>
      <c r="V488" s="14">
        <v>0.155016475686136</v>
      </c>
      <c r="W488" s="14">
        <v>0.15251683755076301</v>
      </c>
      <c r="X488" s="14">
        <v>0.15402823315240199</v>
      </c>
      <c r="Y488" s="14">
        <v>0.158361233602757</v>
      </c>
      <c r="Z488" s="14">
        <v>0.11729749983728199</v>
      </c>
      <c r="AA488" s="14">
        <v>0.17741046446604899</v>
      </c>
      <c r="AB488" s="14">
        <v>0.16340117523535899</v>
      </c>
      <c r="AC488" s="14">
        <v>9.4132074771984403E-2</v>
      </c>
      <c r="AD488" s="14">
        <v>0.198984861499091</v>
      </c>
      <c r="AE488" s="14"/>
      <c r="AF488" s="14">
        <v>0.10264876513654</v>
      </c>
      <c r="AG488" s="14">
        <v>0.115820236673967</v>
      </c>
      <c r="AH488" s="14">
        <v>0.16464841778252001</v>
      </c>
      <c r="AI488" s="14">
        <v>8.3661582156282402E-2</v>
      </c>
      <c r="AJ488" s="14">
        <v>0.27928150924850298</v>
      </c>
      <c r="AK488" s="14"/>
      <c r="AL488" s="14">
        <v>0.11555587254265801</v>
      </c>
      <c r="AM488" s="14">
        <v>0.114713694723398</v>
      </c>
      <c r="AN488" s="14">
        <v>0.15996371571915399</v>
      </c>
      <c r="AO488" s="14">
        <v>0.10239169201684201</v>
      </c>
      <c r="AP488" s="14">
        <v>0.14823912551198601</v>
      </c>
      <c r="AQ488" s="14"/>
      <c r="AR488" s="14">
        <v>0.102838353344283</v>
      </c>
      <c r="AS488" s="14">
        <v>0.115447766863036</v>
      </c>
      <c r="AT488" s="14">
        <v>0.124784943974779</v>
      </c>
      <c r="AU488" s="14">
        <v>9.0530040652858093E-2</v>
      </c>
      <c r="AV488" s="14">
        <v>0.164380201537106</v>
      </c>
      <c r="AW488" s="14">
        <v>0.303029998190044</v>
      </c>
      <c r="AX488" s="14"/>
      <c r="AY488" s="14">
        <v>0.16277597069232699</v>
      </c>
      <c r="AZ488" s="14">
        <v>0.196787951263271</v>
      </c>
      <c r="BA488" s="14">
        <v>0.123621255560373</v>
      </c>
      <c r="BB488" s="14">
        <v>0.109827905794933</v>
      </c>
      <c r="BC488" s="14">
        <v>4.9919093132027297E-2</v>
      </c>
      <c r="BD488" s="14"/>
      <c r="BE488" s="14">
        <v>0.26464114859633803</v>
      </c>
      <c r="BF488" s="14">
        <v>0.19655631384361399</v>
      </c>
      <c r="BG488" s="14">
        <v>0.22717138314111601</v>
      </c>
      <c r="BH488" s="14">
        <v>0.15521322173188501</v>
      </c>
      <c r="BI488" s="14">
        <v>0.10079896765637</v>
      </c>
      <c r="BJ488" s="14">
        <v>0.132756706432376</v>
      </c>
      <c r="BK488" s="14">
        <v>0.17626008481966099</v>
      </c>
      <c r="BL488" s="14">
        <v>0.143996809002256</v>
      </c>
      <c r="BM488" s="14">
        <v>0.138436855654721</v>
      </c>
      <c r="BN488" s="14">
        <v>0.136487601423883</v>
      </c>
      <c r="BO488" s="14">
        <v>0.140507013379779</v>
      </c>
      <c r="BP488" s="14">
        <v>0.12515966579836299</v>
      </c>
      <c r="BQ488" s="14">
        <v>0.117066678768054</v>
      </c>
      <c r="BR488" s="14">
        <v>0.124555126908617</v>
      </c>
      <c r="BS488" s="14">
        <v>0.102197000194568</v>
      </c>
      <c r="BT488" s="14">
        <v>5.2071340055917001E-2</v>
      </c>
      <c r="BU488" s="14"/>
      <c r="BV488" s="14">
        <v>0.10652118983237401</v>
      </c>
      <c r="BW488" s="14">
        <v>0.12688153078536701</v>
      </c>
      <c r="BX488" s="14"/>
      <c r="BY488" s="14">
        <v>0.100283145556666</v>
      </c>
      <c r="BZ488" s="14"/>
      <c r="CA488" s="14">
        <v>0.182799253252657</v>
      </c>
      <c r="CB488" s="14">
        <v>0.13686599665631999</v>
      </c>
      <c r="CC488" s="14">
        <v>0.124734566572254</v>
      </c>
      <c r="CD488" s="14">
        <v>7.7827516584396794E-2</v>
      </c>
      <c r="CE488" s="14">
        <v>1.5296241922120399E-2</v>
      </c>
    </row>
    <row r="489" spans="2:83" x14ac:dyDescent="0.3">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row>
    <row r="490" spans="2:83" x14ac:dyDescent="0.3">
      <c r="B490" s="6" t="s">
        <v>126</v>
      </c>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row>
    <row r="491" spans="2:83" x14ac:dyDescent="0.3">
      <c r="B491" s="24" t="s">
        <v>114</v>
      </c>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row>
    <row r="492" spans="2:83" x14ac:dyDescent="0.3">
      <c r="B492" t="s">
        <v>256</v>
      </c>
      <c r="C492" s="14">
        <v>0.42099439216992002</v>
      </c>
      <c r="D492" s="14">
        <v>0.44561503910008099</v>
      </c>
      <c r="E492" s="14">
        <v>0.39684752531802497</v>
      </c>
      <c r="F492" s="14"/>
      <c r="G492" s="14">
        <v>0.58072166781147405</v>
      </c>
      <c r="H492" s="14">
        <v>0.55006191894129597</v>
      </c>
      <c r="I492" s="14">
        <v>0.41461258818628199</v>
      </c>
      <c r="J492" s="14">
        <v>0.39088935205374697</v>
      </c>
      <c r="K492" s="14">
        <v>0.32301765236401903</v>
      </c>
      <c r="L492" s="14">
        <v>0.30575337794933299</v>
      </c>
      <c r="M492" s="14"/>
      <c r="N492" s="14">
        <v>0.49660585818997999</v>
      </c>
      <c r="O492" s="14">
        <v>0.47208592596677901</v>
      </c>
      <c r="P492" s="14">
        <v>0.35532048291004198</v>
      </c>
      <c r="Q492" s="14">
        <v>0.34945752308314698</v>
      </c>
      <c r="R492" s="14"/>
      <c r="S492" s="14">
        <v>0.489614922791062</v>
      </c>
      <c r="T492" s="14">
        <v>0.40334885700879097</v>
      </c>
      <c r="U492" s="14">
        <v>0.41676890402639799</v>
      </c>
      <c r="V492" s="14">
        <v>0.427919836741809</v>
      </c>
      <c r="W492" s="14">
        <v>0.40836451222266001</v>
      </c>
      <c r="X492" s="14">
        <v>0.41125894349943998</v>
      </c>
      <c r="Y492" s="14">
        <v>0.376008744153909</v>
      </c>
      <c r="Z492" s="14">
        <v>0.30673577508917399</v>
      </c>
      <c r="AA492" s="14">
        <v>0.41132531320990201</v>
      </c>
      <c r="AB492" s="14">
        <v>0.40946819104341298</v>
      </c>
      <c r="AC492" s="14">
        <v>0.45838799343820902</v>
      </c>
      <c r="AD492" s="14">
        <v>0.50562226767976204</v>
      </c>
      <c r="AE492" s="14"/>
      <c r="AF492" s="14">
        <v>0.33714179304348302</v>
      </c>
      <c r="AG492" s="14">
        <v>0.49859880309847798</v>
      </c>
      <c r="AH492" s="14">
        <v>0.43465688539969199</v>
      </c>
      <c r="AI492" s="14">
        <v>0.32594948702672899</v>
      </c>
      <c r="AJ492" s="14">
        <v>0.35191539689214202</v>
      </c>
      <c r="AK492" s="14"/>
      <c r="AL492" s="14">
        <v>0.34749699896328401</v>
      </c>
      <c r="AM492" s="14">
        <v>0.49514960043983902</v>
      </c>
      <c r="AN492" s="14">
        <v>0.38923619003231602</v>
      </c>
      <c r="AO492" s="14">
        <v>0.27158465711872098</v>
      </c>
      <c r="AP492" s="14">
        <v>0.56472177159204595</v>
      </c>
      <c r="AQ492" s="14"/>
      <c r="AR492" s="14">
        <v>0.52974929593094999</v>
      </c>
      <c r="AS492" s="14">
        <v>0.36665767129126903</v>
      </c>
      <c r="AT492" s="14">
        <v>0.48330094308772398</v>
      </c>
      <c r="AU492" s="14">
        <v>0.28854150045325799</v>
      </c>
      <c r="AV492" s="14">
        <v>0.57578841932467295</v>
      </c>
      <c r="AW492" s="14">
        <v>0.33787688648917102</v>
      </c>
      <c r="AX492" s="14"/>
      <c r="AY492" s="14">
        <v>0.30925747491203398</v>
      </c>
      <c r="AZ492" s="14">
        <v>0.40782764175907599</v>
      </c>
      <c r="BA492" s="14">
        <v>0.50421520096592198</v>
      </c>
      <c r="BB492" s="14">
        <v>0.513658450436426</v>
      </c>
      <c r="BC492" s="14">
        <v>0.47156472864628102</v>
      </c>
      <c r="BD492" s="14"/>
      <c r="BE492" s="14">
        <v>0.57134898473637197</v>
      </c>
      <c r="BF492" s="14">
        <v>0.305830147753133</v>
      </c>
      <c r="BG492" s="14">
        <v>0.37281368576408003</v>
      </c>
      <c r="BH492" s="14">
        <v>0.42129648618379401</v>
      </c>
      <c r="BI492" s="14">
        <v>0.388316916342961</v>
      </c>
      <c r="BJ492" s="14">
        <v>0.45465883936107798</v>
      </c>
      <c r="BK492" s="14">
        <v>0.39249040369467503</v>
      </c>
      <c r="BL492" s="14">
        <v>0.42305445142954901</v>
      </c>
      <c r="BM492" s="14">
        <v>0.41212077374331002</v>
      </c>
      <c r="BN492" s="14">
        <v>0.46397942113190799</v>
      </c>
      <c r="BO492" s="14">
        <v>0.40841381761517598</v>
      </c>
      <c r="BP492" s="14">
        <v>0.45593027748186798</v>
      </c>
      <c r="BQ492" s="14">
        <v>0.482286156175946</v>
      </c>
      <c r="BR492" s="14">
        <v>0.46679701831643799</v>
      </c>
      <c r="BS492" s="14">
        <v>0.44609651661224797</v>
      </c>
      <c r="BT492" s="14">
        <v>0.52001556043520603</v>
      </c>
      <c r="BU492" s="14"/>
      <c r="BV492" s="14">
        <v>0.50053453096246603</v>
      </c>
      <c r="BW492" s="14">
        <v>0.48715168616624199</v>
      </c>
      <c r="BX492" s="14"/>
      <c r="BY492" s="14">
        <v>0.424794281433995</v>
      </c>
      <c r="BZ492" s="14"/>
      <c r="CA492" s="14">
        <v>0.37284302935374503</v>
      </c>
      <c r="CB492" s="14">
        <v>0.46511862939977799</v>
      </c>
      <c r="CC492" s="14">
        <v>0.43698984109634997</v>
      </c>
      <c r="CD492" s="14">
        <v>0.47405981393077101</v>
      </c>
      <c r="CE492" s="14">
        <v>0.584813846533069</v>
      </c>
    </row>
    <row r="493" spans="2:83" x14ac:dyDescent="0.3">
      <c r="B493" t="s">
        <v>257</v>
      </c>
      <c r="C493" s="14">
        <v>0.30727082225587499</v>
      </c>
      <c r="D493" s="14">
        <v>0.35659446886280899</v>
      </c>
      <c r="E493" s="14">
        <v>0.259711622516482</v>
      </c>
      <c r="F493" s="14"/>
      <c r="G493" s="14">
        <v>0.26068567973740903</v>
      </c>
      <c r="H493" s="14">
        <v>0.30122411922694498</v>
      </c>
      <c r="I493" s="14">
        <v>0.28792429300699601</v>
      </c>
      <c r="J493" s="14">
        <v>0.29235652249800698</v>
      </c>
      <c r="K493" s="14">
        <v>0.31815603320882702</v>
      </c>
      <c r="L493" s="14">
        <v>0.36348124309527202</v>
      </c>
      <c r="M493" s="14"/>
      <c r="N493" s="14">
        <v>0.32091211003196302</v>
      </c>
      <c r="O493" s="14">
        <v>0.31091681255709003</v>
      </c>
      <c r="P493" s="14">
        <v>0.31426834438840601</v>
      </c>
      <c r="Q493" s="14">
        <v>0.279413516542657</v>
      </c>
      <c r="R493" s="14"/>
      <c r="S493" s="14">
        <v>0.31366704661374301</v>
      </c>
      <c r="T493" s="14">
        <v>0.320477964460122</v>
      </c>
      <c r="U493" s="14">
        <v>0.32691282003516198</v>
      </c>
      <c r="V493" s="14">
        <v>0.33089271760842698</v>
      </c>
      <c r="W493" s="14">
        <v>0.34300979501850198</v>
      </c>
      <c r="X493" s="14">
        <v>0.28859119722774801</v>
      </c>
      <c r="Y493" s="14">
        <v>0.30154772017325798</v>
      </c>
      <c r="Z493" s="14">
        <v>0.41461596766300002</v>
      </c>
      <c r="AA493" s="14">
        <v>0.28016644418769499</v>
      </c>
      <c r="AB493" s="14">
        <v>0.272922489739921</v>
      </c>
      <c r="AC493" s="14">
        <v>0.24774620006096501</v>
      </c>
      <c r="AD493" s="14">
        <v>0.243670439591263</v>
      </c>
      <c r="AE493" s="14"/>
      <c r="AF493" s="14">
        <v>0.43543849932806</v>
      </c>
      <c r="AG493" s="14">
        <v>0.27214498509409302</v>
      </c>
      <c r="AH493" s="14">
        <v>0.26449741172843499</v>
      </c>
      <c r="AI493" s="14">
        <v>0.48015172483248603</v>
      </c>
      <c r="AJ493" s="14">
        <v>0.19919685692285499</v>
      </c>
      <c r="AK493" s="14"/>
      <c r="AL493" s="14">
        <v>0.43175276639939097</v>
      </c>
      <c r="AM493" s="14">
        <v>0.26460309224392797</v>
      </c>
      <c r="AN493" s="14">
        <v>0.27022471104208001</v>
      </c>
      <c r="AO493" s="14">
        <v>0.46955373031494402</v>
      </c>
      <c r="AP493" s="14">
        <v>0.21901658441378899</v>
      </c>
      <c r="AQ493" s="14"/>
      <c r="AR493" s="14">
        <v>0.272880176149503</v>
      </c>
      <c r="AS493" s="14">
        <v>0.411523147163259</v>
      </c>
      <c r="AT493" s="14">
        <v>0.25669224873419</v>
      </c>
      <c r="AU493" s="14">
        <v>0.45020981148101402</v>
      </c>
      <c r="AV493" s="14">
        <v>0.173341281946367</v>
      </c>
      <c r="AW493" s="14">
        <v>0.22850325910472599</v>
      </c>
      <c r="AX493" s="14"/>
      <c r="AY493" s="14">
        <v>0.35780220733496998</v>
      </c>
      <c r="AZ493" s="14">
        <v>0.30099106069167098</v>
      </c>
      <c r="BA493" s="14">
        <v>0.284041730821191</v>
      </c>
      <c r="BB493" s="14">
        <v>0.28273719608845499</v>
      </c>
      <c r="BC493" s="14">
        <v>0.40329761498396999</v>
      </c>
      <c r="BD493" s="14"/>
      <c r="BE493" s="14">
        <v>0.22120748152084299</v>
      </c>
      <c r="BF493" s="14">
        <v>0.32900669659649001</v>
      </c>
      <c r="BG493" s="14">
        <v>0.30082962717303102</v>
      </c>
      <c r="BH493" s="14">
        <v>0.21783398606511001</v>
      </c>
      <c r="BI493" s="14">
        <v>0.30052998980804302</v>
      </c>
      <c r="BJ493" s="14">
        <v>0.311091289268906</v>
      </c>
      <c r="BK493" s="14">
        <v>0.29264765480897098</v>
      </c>
      <c r="BL493" s="14">
        <v>0.31025549083241399</v>
      </c>
      <c r="BM493" s="14">
        <v>0.33643990206379898</v>
      </c>
      <c r="BN493" s="14">
        <v>0.344722635977812</v>
      </c>
      <c r="BO493" s="14">
        <v>0.31479159980444599</v>
      </c>
      <c r="BP493" s="14">
        <v>0.28549100555944901</v>
      </c>
      <c r="BQ493" s="14">
        <v>0.30389895624949498</v>
      </c>
      <c r="BR493" s="14">
        <v>0.37855561677389099</v>
      </c>
      <c r="BS493" s="14">
        <v>0.36995625416113898</v>
      </c>
      <c r="BT493" s="14">
        <v>0.39042713492769698</v>
      </c>
      <c r="BU493" s="14"/>
      <c r="BV493" s="14">
        <v>0.28683015053545302</v>
      </c>
      <c r="BW493" s="14">
        <v>0.23159057592215701</v>
      </c>
      <c r="BX493" s="14"/>
      <c r="BY493" s="14">
        <v>0.37309376967533597</v>
      </c>
      <c r="BZ493" s="14"/>
      <c r="CA493" s="14">
        <v>0.289608059227971</v>
      </c>
      <c r="CB493" s="14">
        <v>0.26596286528326202</v>
      </c>
      <c r="CC493" s="14">
        <v>0.33504599267128399</v>
      </c>
      <c r="CD493" s="14">
        <v>0.381783488848495</v>
      </c>
      <c r="CE493" s="14">
        <v>0.34401444826878202</v>
      </c>
    </row>
    <row r="494" spans="2:83" x14ac:dyDescent="0.3">
      <c r="B494" t="s">
        <v>53</v>
      </c>
      <c r="C494" s="14">
        <v>0.271734785574205</v>
      </c>
      <c r="D494" s="14">
        <v>0.19779049203710999</v>
      </c>
      <c r="E494" s="14">
        <v>0.34344085216549303</v>
      </c>
      <c r="F494" s="14"/>
      <c r="G494" s="14">
        <v>0.15859265245111601</v>
      </c>
      <c r="H494" s="14">
        <v>0.148713961831759</v>
      </c>
      <c r="I494" s="14">
        <v>0.29746311880672199</v>
      </c>
      <c r="J494" s="14">
        <v>0.31675412544824599</v>
      </c>
      <c r="K494" s="14">
        <v>0.35882631442715401</v>
      </c>
      <c r="L494" s="14">
        <v>0.33076537895539498</v>
      </c>
      <c r="M494" s="14"/>
      <c r="N494" s="14">
        <v>0.182482031778057</v>
      </c>
      <c r="O494" s="14">
        <v>0.21699726147613199</v>
      </c>
      <c r="P494" s="14">
        <v>0.33041117270155301</v>
      </c>
      <c r="Q494" s="14">
        <v>0.37112896037419602</v>
      </c>
      <c r="R494" s="14"/>
      <c r="S494" s="14">
        <v>0.19671803059519499</v>
      </c>
      <c r="T494" s="14">
        <v>0.27617317853108803</v>
      </c>
      <c r="U494" s="14">
        <v>0.25631827593843998</v>
      </c>
      <c r="V494" s="14">
        <v>0.24118744564976299</v>
      </c>
      <c r="W494" s="14">
        <v>0.248625692758838</v>
      </c>
      <c r="X494" s="14">
        <v>0.30014985927281201</v>
      </c>
      <c r="Y494" s="14">
        <v>0.32244353567283401</v>
      </c>
      <c r="Z494" s="14">
        <v>0.27864825724782599</v>
      </c>
      <c r="AA494" s="14">
        <v>0.308508242602403</v>
      </c>
      <c r="AB494" s="14">
        <v>0.31760931921666602</v>
      </c>
      <c r="AC494" s="14">
        <v>0.293865806500826</v>
      </c>
      <c r="AD494" s="14">
        <v>0.25070729272897502</v>
      </c>
      <c r="AE494" s="14"/>
      <c r="AF494" s="14">
        <v>0.22741970762845801</v>
      </c>
      <c r="AG494" s="14">
        <v>0.229256211807428</v>
      </c>
      <c r="AH494" s="14">
        <v>0.30084570287187301</v>
      </c>
      <c r="AI494" s="14">
        <v>0.19389878814078601</v>
      </c>
      <c r="AJ494" s="14">
        <v>0.44888774618500299</v>
      </c>
      <c r="AK494" s="14"/>
      <c r="AL494" s="14">
        <v>0.22075023463732499</v>
      </c>
      <c r="AM494" s="14">
        <v>0.24024730731623301</v>
      </c>
      <c r="AN494" s="14">
        <v>0.34053909892560402</v>
      </c>
      <c r="AO494" s="14">
        <v>0.258861612566335</v>
      </c>
      <c r="AP494" s="14">
        <v>0.216261643994164</v>
      </c>
      <c r="AQ494" s="14"/>
      <c r="AR494" s="14">
        <v>0.19737052791954601</v>
      </c>
      <c r="AS494" s="14">
        <v>0.22181918154547201</v>
      </c>
      <c r="AT494" s="14">
        <v>0.26000680817808602</v>
      </c>
      <c r="AU494" s="14">
        <v>0.26124868806572799</v>
      </c>
      <c r="AV494" s="14">
        <v>0.25087029872896099</v>
      </c>
      <c r="AW494" s="14">
        <v>0.43361985440610301</v>
      </c>
      <c r="AX494" s="14"/>
      <c r="AY494" s="14">
        <v>0.33294031775299598</v>
      </c>
      <c r="AZ494" s="14">
        <v>0.29118129754925298</v>
      </c>
      <c r="BA494" s="14">
        <v>0.21174306821288699</v>
      </c>
      <c r="BB494" s="14">
        <v>0.20360435347511899</v>
      </c>
      <c r="BC494" s="14">
        <v>0.12513765636974999</v>
      </c>
      <c r="BD494" s="14"/>
      <c r="BE494" s="14">
        <v>0.20744353374278501</v>
      </c>
      <c r="BF494" s="14">
        <v>0.36516315565037699</v>
      </c>
      <c r="BG494" s="14">
        <v>0.32635668706288801</v>
      </c>
      <c r="BH494" s="14">
        <v>0.36086952775109599</v>
      </c>
      <c r="BI494" s="14">
        <v>0.31115309384899598</v>
      </c>
      <c r="BJ494" s="14">
        <v>0.23424987137001599</v>
      </c>
      <c r="BK494" s="14">
        <v>0.31486194149635399</v>
      </c>
      <c r="BL494" s="14">
        <v>0.266690057738036</v>
      </c>
      <c r="BM494" s="14">
        <v>0.251439324192891</v>
      </c>
      <c r="BN494" s="14">
        <v>0.19129794289027999</v>
      </c>
      <c r="BO494" s="14">
        <v>0.27679458258037698</v>
      </c>
      <c r="BP494" s="14">
        <v>0.25857871695868301</v>
      </c>
      <c r="BQ494" s="14">
        <v>0.21381488757455799</v>
      </c>
      <c r="BR494" s="14">
        <v>0.15464736490967099</v>
      </c>
      <c r="BS494" s="14">
        <v>0.183947229226612</v>
      </c>
      <c r="BT494" s="14">
        <v>8.9557304637097102E-2</v>
      </c>
      <c r="BU494" s="14"/>
      <c r="BV494" s="14">
        <v>0.21263531850208101</v>
      </c>
      <c r="BW494" s="14">
        <v>0.28125773791160102</v>
      </c>
      <c r="BX494" s="14"/>
      <c r="BY494" s="14">
        <v>0.202111948890668</v>
      </c>
      <c r="BZ494" s="14"/>
      <c r="CA494" s="14">
        <v>0.33754891141828502</v>
      </c>
      <c r="CB494" s="14">
        <v>0.26891850531695999</v>
      </c>
      <c r="CC494" s="14">
        <v>0.22796416623236601</v>
      </c>
      <c r="CD494" s="14">
        <v>0.14415669722073299</v>
      </c>
      <c r="CE494" s="14">
        <v>7.1171705198149193E-2</v>
      </c>
    </row>
    <row r="495" spans="2:83" x14ac:dyDescent="0.3">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row>
    <row r="496" spans="2:83" x14ac:dyDescent="0.3">
      <c r="B496" s="6" t="s">
        <v>258</v>
      </c>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row>
    <row r="497" spans="2:83" x14ac:dyDescent="0.3">
      <c r="B497" s="24" t="s">
        <v>114</v>
      </c>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row>
    <row r="498" spans="2:83" x14ac:dyDescent="0.3">
      <c r="B498" t="s">
        <v>132</v>
      </c>
      <c r="C498" s="14">
        <v>0.124991222403839</v>
      </c>
      <c r="D498" s="14">
        <v>0.148882415481673</v>
      </c>
      <c r="E498" s="14">
        <v>0.10190793325783</v>
      </c>
      <c r="F498" s="14"/>
      <c r="G498" s="14">
        <v>0.18273778672903401</v>
      </c>
      <c r="H498" s="14">
        <v>0.201669899426729</v>
      </c>
      <c r="I498" s="14">
        <v>0.141408724596325</v>
      </c>
      <c r="J498" s="14">
        <v>0.117327443577604</v>
      </c>
      <c r="K498" s="14">
        <v>8.7532564087110798E-2</v>
      </c>
      <c r="L498" s="14">
        <v>4.2448860968641103E-2</v>
      </c>
      <c r="M498" s="14"/>
      <c r="N498" s="14">
        <v>0.15472221245427301</v>
      </c>
      <c r="O498" s="14">
        <v>0.14691051510501299</v>
      </c>
      <c r="P498" s="14">
        <v>8.9921660046171803E-2</v>
      </c>
      <c r="Q498" s="14">
        <v>0.10174354792875299</v>
      </c>
      <c r="R498" s="14"/>
      <c r="S498" s="14">
        <v>0.19909713016811501</v>
      </c>
      <c r="T498" s="14">
        <v>0.12063176584035799</v>
      </c>
      <c r="U498" s="14">
        <v>9.48955384914629E-2</v>
      </c>
      <c r="V498" s="14">
        <v>9.9170136304880294E-2</v>
      </c>
      <c r="W498" s="14">
        <v>9.3751807078799695E-2</v>
      </c>
      <c r="X498" s="14">
        <v>0.1231659713112</v>
      </c>
      <c r="Y498" s="14">
        <v>0.129731005273371</v>
      </c>
      <c r="Z498" s="14">
        <v>0.214369889044184</v>
      </c>
      <c r="AA498" s="14">
        <v>9.9482066014366405E-2</v>
      </c>
      <c r="AB498" s="14">
        <v>9.3928405173285198E-2</v>
      </c>
      <c r="AC498" s="14">
        <v>0.12560463741224201</v>
      </c>
      <c r="AD498" s="14">
        <v>8.7472063300285605E-2</v>
      </c>
      <c r="AE498" s="14"/>
      <c r="AF498" s="14">
        <v>0.11398182118830399</v>
      </c>
      <c r="AG498" s="14">
        <v>0.17456832084208701</v>
      </c>
      <c r="AH498" s="14">
        <v>0.11775910935978801</v>
      </c>
      <c r="AI498" s="14">
        <v>6.2126486226280503E-2</v>
      </c>
      <c r="AJ498" s="14">
        <v>8.8585072455660899E-2</v>
      </c>
      <c r="AK498" s="14"/>
      <c r="AL498" s="14">
        <v>0.100070722716289</v>
      </c>
      <c r="AM498" s="14">
        <v>0.176174870152883</v>
      </c>
      <c r="AN498" s="14">
        <v>7.8010070837536499E-2</v>
      </c>
      <c r="AO498" s="14">
        <v>8.99199928759159E-2</v>
      </c>
      <c r="AP498" s="14">
        <v>0.202740110246248</v>
      </c>
      <c r="AQ498" s="14"/>
      <c r="AR498" s="14">
        <v>0.19201526558073401</v>
      </c>
      <c r="AS498" s="14">
        <v>0.11900586852963101</v>
      </c>
      <c r="AT498" s="14">
        <v>0.122984530459116</v>
      </c>
      <c r="AU498" s="14">
        <v>0.10529490533003399</v>
      </c>
      <c r="AV498" s="14">
        <v>0.194779284060905</v>
      </c>
      <c r="AW498" s="14">
        <v>4.98555260119758E-2</v>
      </c>
      <c r="AX498" s="14"/>
      <c r="AY498" s="14">
        <v>7.8175921839724105E-2</v>
      </c>
      <c r="AZ498" s="14">
        <v>0.10531626436352599</v>
      </c>
      <c r="BA498" s="14">
        <v>0.16067028347099299</v>
      </c>
      <c r="BB498" s="14">
        <v>0.20736689418867801</v>
      </c>
      <c r="BC498" s="14">
        <v>0.325697461591544</v>
      </c>
      <c r="BD498" s="14"/>
      <c r="BE498" s="14">
        <v>0.19638646285952599</v>
      </c>
      <c r="BF498" s="14">
        <v>0.13387005357204901</v>
      </c>
      <c r="BG498" s="14">
        <v>8.9007387822318498E-2</v>
      </c>
      <c r="BH498" s="14">
        <v>0.14300299035310801</v>
      </c>
      <c r="BI498" s="14">
        <v>0.102630817005966</v>
      </c>
      <c r="BJ498" s="14">
        <v>0.11912617459095901</v>
      </c>
      <c r="BK498" s="14">
        <v>9.4208757954379399E-2</v>
      </c>
      <c r="BL498" s="14">
        <v>7.1618006567042106E-2</v>
      </c>
      <c r="BM498" s="14">
        <v>9.9754932515514594E-2</v>
      </c>
      <c r="BN498" s="14">
        <v>0.12774147003444</v>
      </c>
      <c r="BO498" s="14">
        <v>0.14794679670748201</v>
      </c>
      <c r="BP498" s="14">
        <v>0.121760958099282</v>
      </c>
      <c r="BQ498" s="14">
        <v>0.15187259528459601</v>
      </c>
      <c r="BR498" s="14">
        <v>0.18270704518155501</v>
      </c>
      <c r="BS498" s="14">
        <v>0.243483452936578</v>
      </c>
      <c r="BT498" s="14">
        <v>0.23263395244190899</v>
      </c>
      <c r="BU498" s="14"/>
      <c r="BV498" s="14">
        <v>0.19551316762843299</v>
      </c>
      <c r="BW498" s="14">
        <v>0.147452856979854</v>
      </c>
      <c r="BX498" s="14"/>
      <c r="BY498" s="14">
        <v>0.21923913474172399</v>
      </c>
      <c r="BZ498" s="14"/>
      <c r="CA498" s="14">
        <v>8.9744151782207501E-2</v>
      </c>
      <c r="CB498" s="14">
        <v>7.9095973260310301E-2</v>
      </c>
      <c r="CC498" s="14">
        <v>0.137524252154097</v>
      </c>
      <c r="CD498" s="14">
        <v>0.242205410509583</v>
      </c>
      <c r="CE498" s="14">
        <v>0.53526616699195595</v>
      </c>
    </row>
    <row r="499" spans="2:83" x14ac:dyDescent="0.3">
      <c r="B499" t="s">
        <v>133</v>
      </c>
      <c r="C499" s="14">
        <v>0.37441097914869997</v>
      </c>
      <c r="D499" s="14">
        <v>0.39957199925490999</v>
      </c>
      <c r="E499" s="14">
        <v>0.35057683659881</v>
      </c>
      <c r="F499" s="14"/>
      <c r="G499" s="14">
        <v>0.40609306941968498</v>
      </c>
      <c r="H499" s="14">
        <v>0.45799692002780601</v>
      </c>
      <c r="I499" s="14">
        <v>0.43778095288435598</v>
      </c>
      <c r="J499" s="14">
        <v>0.37806172973368302</v>
      </c>
      <c r="K499" s="14">
        <v>0.29256312126287398</v>
      </c>
      <c r="L499" s="14">
        <v>0.286129963761798</v>
      </c>
      <c r="M499" s="14"/>
      <c r="N499" s="14">
        <v>0.44795280202502302</v>
      </c>
      <c r="O499" s="14">
        <v>0.389030114343555</v>
      </c>
      <c r="P499" s="14">
        <v>0.35498859976635899</v>
      </c>
      <c r="Q499" s="14">
        <v>0.30323058673780801</v>
      </c>
      <c r="R499" s="14"/>
      <c r="S499" s="14">
        <v>0.40354610716745098</v>
      </c>
      <c r="T499" s="14">
        <v>0.34525926673000101</v>
      </c>
      <c r="U499" s="14">
        <v>0.36888449471847001</v>
      </c>
      <c r="V499" s="14">
        <v>0.35786230667060698</v>
      </c>
      <c r="W499" s="14">
        <v>0.42604049896648499</v>
      </c>
      <c r="X499" s="14">
        <v>0.40179033690718502</v>
      </c>
      <c r="Y499" s="14">
        <v>0.321904791837892</v>
      </c>
      <c r="Z499" s="14">
        <v>0.339241909791556</v>
      </c>
      <c r="AA499" s="14">
        <v>0.43186223944993601</v>
      </c>
      <c r="AB499" s="14">
        <v>0.33736341331314901</v>
      </c>
      <c r="AC499" s="14">
        <v>0.32424702266228</v>
      </c>
      <c r="AD499" s="14">
        <v>0.39769450882504898</v>
      </c>
      <c r="AE499" s="14"/>
      <c r="AF499" s="14">
        <v>0.38003682572629</v>
      </c>
      <c r="AG499" s="14">
        <v>0.43250491998334101</v>
      </c>
      <c r="AH499" s="14">
        <v>0.35426437610940897</v>
      </c>
      <c r="AI499" s="14">
        <v>0.28292627988508401</v>
      </c>
      <c r="AJ499" s="14">
        <v>0.31751274176593403</v>
      </c>
      <c r="AK499" s="14"/>
      <c r="AL499" s="14">
        <v>0.429339350032235</v>
      </c>
      <c r="AM499" s="14">
        <v>0.42803657738399098</v>
      </c>
      <c r="AN499" s="14">
        <v>0.33132873890027098</v>
      </c>
      <c r="AO499" s="14">
        <v>0.31978853144495301</v>
      </c>
      <c r="AP499" s="14">
        <v>0.25399783344604199</v>
      </c>
      <c r="AQ499" s="14"/>
      <c r="AR499" s="14">
        <v>0.45207553789447802</v>
      </c>
      <c r="AS499" s="14">
        <v>0.45727414526904703</v>
      </c>
      <c r="AT499" s="14">
        <v>0.37595043744427598</v>
      </c>
      <c r="AU499" s="14">
        <v>0.343119396872893</v>
      </c>
      <c r="AV499" s="14">
        <v>0.36639069979577898</v>
      </c>
      <c r="AW499" s="14">
        <v>0.26479346884772298</v>
      </c>
      <c r="AX499" s="14"/>
      <c r="AY499" s="14">
        <v>0.343636881142178</v>
      </c>
      <c r="AZ499" s="14">
        <v>0.338663781570952</v>
      </c>
      <c r="BA499" s="14">
        <v>0.43265306565282602</v>
      </c>
      <c r="BB499" s="14">
        <v>0.41916939732734099</v>
      </c>
      <c r="BC499" s="14">
        <v>0.480978664893707</v>
      </c>
      <c r="BD499" s="14"/>
      <c r="BE499" s="14">
        <v>0.219948475922881</v>
      </c>
      <c r="BF499" s="14">
        <v>0.36374911680219202</v>
      </c>
      <c r="BG499" s="14">
        <v>0.25684533202542698</v>
      </c>
      <c r="BH499" s="14">
        <v>0.27919435307512103</v>
      </c>
      <c r="BI499" s="14">
        <v>0.32420181574012502</v>
      </c>
      <c r="BJ499" s="14">
        <v>0.35386380125235001</v>
      </c>
      <c r="BK499" s="14">
        <v>0.375113745769036</v>
      </c>
      <c r="BL499" s="14">
        <v>0.40324035056357199</v>
      </c>
      <c r="BM499" s="14">
        <v>0.41251070031242698</v>
      </c>
      <c r="BN499" s="14">
        <v>0.389160877675226</v>
      </c>
      <c r="BO499" s="14">
        <v>0.42759994486706498</v>
      </c>
      <c r="BP499" s="14">
        <v>0.46362607035880299</v>
      </c>
      <c r="BQ499" s="14">
        <v>0.43870639434145903</v>
      </c>
      <c r="BR499" s="14">
        <v>0.47729696668166099</v>
      </c>
      <c r="BS499" s="14">
        <v>0.35595562775995498</v>
      </c>
      <c r="BT499" s="14">
        <v>0.49749995032703798</v>
      </c>
      <c r="BU499" s="14"/>
      <c r="BV499" s="14">
        <v>0.45163823788102397</v>
      </c>
      <c r="BW499" s="14">
        <v>0.39298244686612999</v>
      </c>
      <c r="BX499" s="14"/>
      <c r="BY499" s="14">
        <v>0.47210490069144401</v>
      </c>
      <c r="BZ499" s="14"/>
      <c r="CA499" s="14">
        <v>0.32265635592015701</v>
      </c>
      <c r="CB499" s="14">
        <v>0.39453483359658897</v>
      </c>
      <c r="CC499" s="14">
        <v>0.396151100975075</v>
      </c>
      <c r="CD499" s="14">
        <v>0.52452849137073498</v>
      </c>
      <c r="CE499" s="14">
        <v>0.301035471817652</v>
      </c>
    </row>
    <row r="500" spans="2:83" x14ac:dyDescent="0.3">
      <c r="B500" t="s">
        <v>134</v>
      </c>
      <c r="C500" s="14">
        <v>0.272318672207434</v>
      </c>
      <c r="D500" s="14">
        <v>0.26561181380448601</v>
      </c>
      <c r="E500" s="14">
        <v>0.27940149145508802</v>
      </c>
      <c r="F500" s="14"/>
      <c r="G500" s="14">
        <v>0.22849506501530101</v>
      </c>
      <c r="H500" s="14">
        <v>0.17098239654508099</v>
      </c>
      <c r="I500" s="14">
        <v>0.22931038015809499</v>
      </c>
      <c r="J500" s="14">
        <v>0.26849629742723402</v>
      </c>
      <c r="K500" s="14">
        <v>0.34674955166216198</v>
      </c>
      <c r="L500" s="14">
        <v>0.37173235047574399</v>
      </c>
      <c r="M500" s="14"/>
      <c r="N500" s="14">
        <v>0.233629290220635</v>
      </c>
      <c r="O500" s="14">
        <v>0.23586989763137101</v>
      </c>
      <c r="P500" s="14">
        <v>0.31853723268147099</v>
      </c>
      <c r="Q500" s="14">
        <v>0.31318067855920001</v>
      </c>
      <c r="R500" s="14"/>
      <c r="S500" s="14">
        <v>0.23999666464935199</v>
      </c>
      <c r="T500" s="14">
        <v>0.258828146996188</v>
      </c>
      <c r="U500" s="14">
        <v>0.29428575650025801</v>
      </c>
      <c r="V500" s="14">
        <v>0.32553435269077302</v>
      </c>
      <c r="W500" s="14">
        <v>0.25289785998599801</v>
      </c>
      <c r="X500" s="14">
        <v>0.23638949114150801</v>
      </c>
      <c r="Y500" s="14">
        <v>0.31141004354209501</v>
      </c>
      <c r="Z500" s="14">
        <v>0.23338966871678099</v>
      </c>
      <c r="AA500" s="14">
        <v>0.26767463715887602</v>
      </c>
      <c r="AB500" s="14">
        <v>0.31894325391838302</v>
      </c>
      <c r="AC500" s="14">
        <v>0.27933266886826102</v>
      </c>
      <c r="AD500" s="14">
        <v>0.23042716077839401</v>
      </c>
      <c r="AE500" s="14"/>
      <c r="AF500" s="14">
        <v>0.272634853375405</v>
      </c>
      <c r="AG500" s="14">
        <v>0.23805646938740199</v>
      </c>
      <c r="AH500" s="14">
        <v>0.28674325957479602</v>
      </c>
      <c r="AI500" s="14">
        <v>0.34866645544898001</v>
      </c>
      <c r="AJ500" s="14">
        <v>0.30146107659104698</v>
      </c>
      <c r="AK500" s="14"/>
      <c r="AL500" s="14">
        <v>0.258737223258585</v>
      </c>
      <c r="AM500" s="14">
        <v>0.25125905239461999</v>
      </c>
      <c r="AN500" s="14">
        <v>0.36590249692028798</v>
      </c>
      <c r="AO500" s="14">
        <v>0.25538315543028201</v>
      </c>
      <c r="AP500" s="14">
        <v>0.25555801705702003</v>
      </c>
      <c r="AQ500" s="14"/>
      <c r="AR500" s="14">
        <v>0.22965943851257001</v>
      </c>
      <c r="AS500" s="14">
        <v>0.26329681797224702</v>
      </c>
      <c r="AT500" s="14">
        <v>0.297494675667133</v>
      </c>
      <c r="AU500" s="14">
        <v>0.24312579756708899</v>
      </c>
      <c r="AV500" s="14">
        <v>0.21353699652695199</v>
      </c>
      <c r="AW500" s="14">
        <v>0.35155187962729401</v>
      </c>
      <c r="AX500" s="14"/>
      <c r="AY500" s="14">
        <v>0.33172645464328698</v>
      </c>
      <c r="AZ500" s="14">
        <v>0.28771500758208501</v>
      </c>
      <c r="BA500" s="14">
        <v>0.20965694484661701</v>
      </c>
      <c r="BB500" s="14">
        <v>0.20661867383556401</v>
      </c>
      <c r="BC500" s="14">
        <v>0.14046139355836501</v>
      </c>
      <c r="BD500" s="14"/>
      <c r="BE500" s="14">
        <v>0.31478668597855403</v>
      </c>
      <c r="BF500" s="14">
        <v>0.25028232746557799</v>
      </c>
      <c r="BG500" s="14">
        <v>0.38113212546569097</v>
      </c>
      <c r="BH500" s="14">
        <v>0.292897787600432</v>
      </c>
      <c r="BI500" s="14">
        <v>0.31482628968284598</v>
      </c>
      <c r="BJ500" s="14">
        <v>0.29590626123574298</v>
      </c>
      <c r="BK500" s="14">
        <v>0.27554468841857399</v>
      </c>
      <c r="BL500" s="14">
        <v>0.31095543799431102</v>
      </c>
      <c r="BM500" s="14">
        <v>0.275081870483875</v>
      </c>
      <c r="BN500" s="14">
        <v>0.22807152810739201</v>
      </c>
      <c r="BO500" s="14">
        <v>0.251330421504881</v>
      </c>
      <c r="BP500" s="14">
        <v>0.19309575540055199</v>
      </c>
      <c r="BQ500" s="14">
        <v>0.240168093686423</v>
      </c>
      <c r="BR500" s="14">
        <v>0.19879660497384199</v>
      </c>
      <c r="BS500" s="14">
        <v>0.10477604189419901</v>
      </c>
      <c r="BT500" s="14">
        <v>0.21451116247855401</v>
      </c>
      <c r="BU500" s="14"/>
      <c r="BV500" s="14">
        <v>0.22722767570727201</v>
      </c>
      <c r="BW500" s="14">
        <v>0.28695141459210499</v>
      </c>
      <c r="BX500" s="14"/>
      <c r="BY500" s="14">
        <v>0.188711869947711</v>
      </c>
      <c r="BZ500" s="14"/>
      <c r="CA500" s="14">
        <v>0.31772276925016701</v>
      </c>
      <c r="CB500" s="14">
        <v>0.27816315395629998</v>
      </c>
      <c r="CC500" s="14">
        <v>0.268095854194911</v>
      </c>
      <c r="CD500" s="14">
        <v>0.14651260413818301</v>
      </c>
      <c r="CE500" s="14">
        <v>7.8854941236719905E-2</v>
      </c>
    </row>
    <row r="501" spans="2:83" x14ac:dyDescent="0.3">
      <c r="B501" t="s">
        <v>135</v>
      </c>
      <c r="C501" s="14">
        <v>0.103802637418254</v>
      </c>
      <c r="D501" s="14">
        <v>9.97614006966802E-2</v>
      </c>
      <c r="E501" s="14">
        <v>0.107020499008494</v>
      </c>
      <c r="F501" s="14"/>
      <c r="G501" s="14">
        <v>5.8500076931489099E-2</v>
      </c>
      <c r="H501" s="14">
        <v>7.7522412223493806E-2</v>
      </c>
      <c r="I501" s="14">
        <v>7.5817156594301202E-2</v>
      </c>
      <c r="J501" s="14">
        <v>0.121043321052416</v>
      </c>
      <c r="K501" s="14">
        <v>0.11699778545381</v>
      </c>
      <c r="L501" s="14">
        <v>0.15496711179654499</v>
      </c>
      <c r="M501" s="14"/>
      <c r="N501" s="14">
        <v>7.2819127862041297E-2</v>
      </c>
      <c r="O501" s="14">
        <v>0.11044892848575701</v>
      </c>
      <c r="P501" s="14">
        <v>0.10431185812652601</v>
      </c>
      <c r="Q501" s="14">
        <v>0.127959678472675</v>
      </c>
      <c r="R501" s="14"/>
      <c r="S501" s="14">
        <v>6.6878551721141904E-2</v>
      </c>
      <c r="T501" s="14">
        <v>0.12814015973484599</v>
      </c>
      <c r="U501" s="14">
        <v>0.115081430186892</v>
      </c>
      <c r="V501" s="14">
        <v>8.7007981047601102E-2</v>
      </c>
      <c r="W501" s="14">
        <v>0.113144117028162</v>
      </c>
      <c r="X501" s="14">
        <v>0.10278412980210599</v>
      </c>
      <c r="Y501" s="14">
        <v>0.116786339097675</v>
      </c>
      <c r="Z501" s="14">
        <v>9.7519026852230198E-2</v>
      </c>
      <c r="AA501" s="14">
        <v>8.3624181456382701E-2</v>
      </c>
      <c r="AB501" s="14">
        <v>0.116036109719035</v>
      </c>
      <c r="AC501" s="14">
        <v>0.15829449266347601</v>
      </c>
      <c r="AD501" s="14">
        <v>9.27182397388851E-2</v>
      </c>
      <c r="AE501" s="14"/>
      <c r="AF501" s="14">
        <v>0.12474938582595201</v>
      </c>
      <c r="AG501" s="14">
        <v>7.6776421385367194E-2</v>
      </c>
      <c r="AH501" s="14">
        <v>8.6274989402866306E-2</v>
      </c>
      <c r="AI501" s="14">
        <v>9.0610176883021296E-2</v>
      </c>
      <c r="AJ501" s="14">
        <v>0.10164239304818</v>
      </c>
      <c r="AK501" s="14"/>
      <c r="AL501" s="14">
        <v>0.112688091390736</v>
      </c>
      <c r="AM501" s="14">
        <v>7.4241701174794297E-2</v>
      </c>
      <c r="AN501" s="14">
        <v>7.4751732491190104E-2</v>
      </c>
      <c r="AO501" s="14">
        <v>0.15731554949497301</v>
      </c>
      <c r="AP501" s="14">
        <v>0.12509567292805199</v>
      </c>
      <c r="AQ501" s="14"/>
      <c r="AR501" s="14">
        <v>5.4077216539388497E-2</v>
      </c>
      <c r="AS501" s="14">
        <v>9.6885509712172496E-2</v>
      </c>
      <c r="AT501" s="14">
        <v>9.7643726821198901E-2</v>
      </c>
      <c r="AU501" s="14">
        <v>0.15697409922139199</v>
      </c>
      <c r="AV501" s="14">
        <v>0.100637814425052</v>
      </c>
      <c r="AW501" s="14">
        <v>0.119377927765885</v>
      </c>
      <c r="AX501" s="14"/>
      <c r="AY501" s="14">
        <v>0.14431538670810701</v>
      </c>
      <c r="AZ501" s="14">
        <v>9.9190481311795295E-2</v>
      </c>
      <c r="BA501" s="14">
        <v>8.9478540611680604E-2</v>
      </c>
      <c r="BB501" s="14">
        <v>6.8882149064361395E-2</v>
      </c>
      <c r="BC501" s="14">
        <v>2.3629128994980399E-2</v>
      </c>
      <c r="BD501" s="14"/>
      <c r="BE501" s="14">
        <v>0.139417209639083</v>
      </c>
      <c r="BF501" s="14">
        <v>9.5252461787020501E-2</v>
      </c>
      <c r="BG501" s="14">
        <v>0.112105752236294</v>
      </c>
      <c r="BH501" s="14">
        <v>0.10176553105725</v>
      </c>
      <c r="BI501" s="14">
        <v>0.12725322398305</v>
      </c>
      <c r="BJ501" s="14">
        <v>0.121041410227349</v>
      </c>
      <c r="BK501" s="14">
        <v>0.115322579507093</v>
      </c>
      <c r="BL501" s="14">
        <v>0.108807856255815</v>
      </c>
      <c r="BM501" s="14">
        <v>0.11571551811068</v>
      </c>
      <c r="BN501" s="14">
        <v>0.126705998902997</v>
      </c>
      <c r="BO501" s="14">
        <v>7.0234371637012905E-2</v>
      </c>
      <c r="BP501" s="14">
        <v>0.10601367778059601</v>
      </c>
      <c r="BQ501" s="14">
        <v>0.12372474424581301</v>
      </c>
      <c r="BR501" s="14">
        <v>3.4010106688882998E-2</v>
      </c>
      <c r="BS501" s="14">
        <v>0.13933287089881899</v>
      </c>
      <c r="BT501" s="14">
        <v>2.44835566442759E-2</v>
      </c>
      <c r="BU501" s="14"/>
      <c r="BV501" s="14">
        <v>5.8401969106359301E-2</v>
      </c>
      <c r="BW501" s="14">
        <v>9.7767505020869602E-2</v>
      </c>
      <c r="BX501" s="14"/>
      <c r="BY501" s="14">
        <v>7.4395639056122204E-2</v>
      </c>
      <c r="BZ501" s="14"/>
      <c r="CA501" s="14">
        <v>0.12734721834291701</v>
      </c>
      <c r="CB501" s="14">
        <v>0.12065573741890299</v>
      </c>
      <c r="CC501" s="14">
        <v>0.10240409661509101</v>
      </c>
      <c r="CD501" s="14">
        <v>2.9435653839066801E-2</v>
      </c>
      <c r="CE501" s="14">
        <v>1.6756455846106699E-2</v>
      </c>
    </row>
    <row r="502" spans="2:83" x14ac:dyDescent="0.3">
      <c r="B502" t="s">
        <v>136</v>
      </c>
      <c r="C502" s="14">
        <v>4.3613406829466503E-2</v>
      </c>
      <c r="D502" s="14">
        <v>4.5793208616276601E-2</v>
      </c>
      <c r="E502" s="14">
        <v>4.1570472915664E-2</v>
      </c>
      <c r="F502" s="14"/>
      <c r="G502" s="14">
        <v>3.1658460819915801E-2</v>
      </c>
      <c r="H502" s="14">
        <v>3.2462444161855897E-2</v>
      </c>
      <c r="I502" s="14">
        <v>3.5504999887291701E-2</v>
      </c>
      <c r="J502" s="14">
        <v>3.40507622350706E-2</v>
      </c>
      <c r="K502" s="14">
        <v>7.8531080838670095E-2</v>
      </c>
      <c r="L502" s="14">
        <v>5.1440644952752003E-2</v>
      </c>
      <c r="M502" s="14"/>
      <c r="N502" s="14">
        <v>3.5323305144935598E-2</v>
      </c>
      <c r="O502" s="14">
        <v>5.55660670889759E-2</v>
      </c>
      <c r="P502" s="14">
        <v>3.7704369565368601E-2</v>
      </c>
      <c r="Q502" s="14">
        <v>4.0387754075404299E-2</v>
      </c>
      <c r="R502" s="14"/>
      <c r="S502" s="14">
        <v>2.0057592688171599E-2</v>
      </c>
      <c r="T502" s="14">
        <v>5.80788316103358E-2</v>
      </c>
      <c r="U502" s="14">
        <v>4.4592165534870103E-2</v>
      </c>
      <c r="V502" s="14">
        <v>5.43514247214947E-2</v>
      </c>
      <c r="W502" s="14">
        <v>4.5995871123433597E-2</v>
      </c>
      <c r="X502" s="14">
        <v>4.7316329434737403E-2</v>
      </c>
      <c r="Y502" s="14">
        <v>4.5104609302585301E-2</v>
      </c>
      <c r="Z502" s="14">
        <v>4.3172444537865499E-2</v>
      </c>
      <c r="AA502" s="14">
        <v>3.6776361128468001E-2</v>
      </c>
      <c r="AB502" s="14">
        <v>3.4911583020718402E-2</v>
      </c>
      <c r="AC502" s="14">
        <v>6.5336359568565996E-2</v>
      </c>
      <c r="AD502" s="14">
        <v>5.0861996598509499E-2</v>
      </c>
      <c r="AE502" s="14"/>
      <c r="AF502" s="14">
        <v>5.8259445691050599E-2</v>
      </c>
      <c r="AG502" s="14">
        <v>3.09695516282203E-2</v>
      </c>
      <c r="AH502" s="14">
        <v>4.5254286807676597E-2</v>
      </c>
      <c r="AI502" s="14">
        <v>0.130946987608209</v>
      </c>
      <c r="AJ502" s="14">
        <v>2.2491381680758999E-2</v>
      </c>
      <c r="AK502" s="14"/>
      <c r="AL502" s="14">
        <v>5.0024985231488399E-2</v>
      </c>
      <c r="AM502" s="14">
        <v>2.4703376728381202E-2</v>
      </c>
      <c r="AN502" s="14">
        <v>5.7846637825844101E-2</v>
      </c>
      <c r="AO502" s="14">
        <v>9.3236335606446605E-2</v>
      </c>
      <c r="AP502" s="14">
        <v>4.75767481407431E-2</v>
      </c>
      <c r="AQ502" s="14"/>
      <c r="AR502" s="14">
        <v>3.0430504732524101E-2</v>
      </c>
      <c r="AS502" s="14">
        <v>3.09292901461178E-2</v>
      </c>
      <c r="AT502" s="14">
        <v>3.4830933746712603E-2</v>
      </c>
      <c r="AU502" s="14">
        <v>7.8548717033890894E-2</v>
      </c>
      <c r="AV502" s="14">
        <v>4.4896969773606098E-2</v>
      </c>
      <c r="AW502" s="14">
        <v>5.2727436103858598E-2</v>
      </c>
      <c r="AX502" s="14"/>
      <c r="AY502" s="14">
        <v>2.9189103110473898E-2</v>
      </c>
      <c r="AZ502" s="14">
        <v>6.1814593803991902E-2</v>
      </c>
      <c r="BA502" s="14">
        <v>3.5497053457897797E-2</v>
      </c>
      <c r="BB502" s="14">
        <v>4.7363068379436997E-2</v>
      </c>
      <c r="BC502" s="14">
        <v>2.9233350961403899E-2</v>
      </c>
      <c r="BD502" s="14"/>
      <c r="BE502" s="14">
        <v>0</v>
      </c>
      <c r="BF502" s="14">
        <v>3.2154160056827301E-2</v>
      </c>
      <c r="BG502" s="14">
        <v>6.0602386290805901E-2</v>
      </c>
      <c r="BH502" s="14">
        <v>7.7135548662214101E-2</v>
      </c>
      <c r="BI502" s="14">
        <v>5.1632945750616797E-2</v>
      </c>
      <c r="BJ502" s="14">
        <v>4.0497940687558402E-2</v>
      </c>
      <c r="BK502" s="14">
        <v>5.2293416801636801E-2</v>
      </c>
      <c r="BL502" s="14">
        <v>4.5373888446797898E-2</v>
      </c>
      <c r="BM502" s="14">
        <v>3.7013703046829001E-2</v>
      </c>
      <c r="BN502" s="14">
        <v>4.3967998584558798E-2</v>
      </c>
      <c r="BO502" s="14">
        <v>3.4874853381900599E-2</v>
      </c>
      <c r="BP502" s="14">
        <v>3.9189155936702198E-2</v>
      </c>
      <c r="BQ502" s="14">
        <v>3.44717611008954E-2</v>
      </c>
      <c r="BR502" s="14">
        <v>2.3560363117353701E-2</v>
      </c>
      <c r="BS502" s="14">
        <v>5.4907200658960098E-2</v>
      </c>
      <c r="BT502" s="14">
        <v>5.1043475044680701E-3</v>
      </c>
      <c r="BU502" s="14"/>
      <c r="BV502" s="14">
        <v>2.7291878591718301E-2</v>
      </c>
      <c r="BW502" s="14">
        <v>2.0858830190032599E-2</v>
      </c>
      <c r="BX502" s="14"/>
      <c r="BY502" s="14">
        <v>9.6630983607154993E-3</v>
      </c>
      <c r="BZ502" s="14"/>
      <c r="CA502" s="14">
        <v>4.4027688399988503E-2</v>
      </c>
      <c r="CB502" s="14">
        <v>5.0933746154842897E-2</v>
      </c>
      <c r="CC502" s="14">
        <v>4.20101665633522E-2</v>
      </c>
      <c r="CD502" s="14">
        <v>1.65716922920599E-2</v>
      </c>
      <c r="CE502" s="14">
        <v>3.5157039924545198E-2</v>
      </c>
    </row>
    <row r="503" spans="2:83" x14ac:dyDescent="0.3">
      <c r="B503" t="s">
        <v>110</v>
      </c>
      <c r="C503" s="14">
        <v>8.0863081992306199E-2</v>
      </c>
      <c r="D503" s="14">
        <v>4.0379162145974701E-2</v>
      </c>
      <c r="E503" s="14">
        <v>0.119522766764114</v>
      </c>
      <c r="F503" s="14"/>
      <c r="G503" s="14">
        <v>9.2515541084575104E-2</v>
      </c>
      <c r="H503" s="14">
        <v>5.9365927615034397E-2</v>
      </c>
      <c r="I503" s="14">
        <v>8.0177785879630301E-2</v>
      </c>
      <c r="J503" s="14">
        <v>8.1020445973993396E-2</v>
      </c>
      <c r="K503" s="14">
        <v>7.7625896695373495E-2</v>
      </c>
      <c r="L503" s="14">
        <v>9.3281068044520396E-2</v>
      </c>
      <c r="M503" s="14"/>
      <c r="N503" s="14">
        <v>5.5553262293092001E-2</v>
      </c>
      <c r="O503" s="14">
        <v>6.2174477345328001E-2</v>
      </c>
      <c r="P503" s="14">
        <v>9.4536279814103702E-2</v>
      </c>
      <c r="Q503" s="14">
        <v>0.11349775422616</v>
      </c>
      <c r="R503" s="14"/>
      <c r="S503" s="14">
        <v>7.0423953605767198E-2</v>
      </c>
      <c r="T503" s="14">
        <v>8.9061829088270705E-2</v>
      </c>
      <c r="U503" s="14">
        <v>8.22606145680463E-2</v>
      </c>
      <c r="V503" s="14">
        <v>7.6073798564644302E-2</v>
      </c>
      <c r="W503" s="14">
        <v>6.8169845817122002E-2</v>
      </c>
      <c r="X503" s="14">
        <v>8.8553741403262803E-2</v>
      </c>
      <c r="Y503" s="14">
        <v>7.5063210946381007E-2</v>
      </c>
      <c r="Z503" s="14">
        <v>7.2307061057383507E-2</v>
      </c>
      <c r="AA503" s="14">
        <v>8.0580514791971605E-2</v>
      </c>
      <c r="AB503" s="14">
        <v>9.8817234855428995E-2</v>
      </c>
      <c r="AC503" s="14">
        <v>4.71848188251753E-2</v>
      </c>
      <c r="AD503" s="14">
        <v>0.14082603075887701</v>
      </c>
      <c r="AE503" s="14"/>
      <c r="AF503" s="14">
        <v>5.03376681929988E-2</v>
      </c>
      <c r="AG503" s="14">
        <v>4.7124316773582503E-2</v>
      </c>
      <c r="AH503" s="14">
        <v>0.109703978745464</v>
      </c>
      <c r="AI503" s="14">
        <v>8.4723613948424994E-2</v>
      </c>
      <c r="AJ503" s="14">
        <v>0.16830733445842</v>
      </c>
      <c r="AK503" s="14"/>
      <c r="AL503" s="14">
        <v>4.9139627370667002E-2</v>
      </c>
      <c r="AM503" s="14">
        <v>4.5584422165330603E-2</v>
      </c>
      <c r="AN503" s="14">
        <v>9.2160323024870303E-2</v>
      </c>
      <c r="AO503" s="14">
        <v>8.4356435147429604E-2</v>
      </c>
      <c r="AP503" s="14">
        <v>0.115031618181895</v>
      </c>
      <c r="AQ503" s="14"/>
      <c r="AR503" s="14">
        <v>4.1742036740305799E-2</v>
      </c>
      <c r="AS503" s="14">
        <v>3.2608368370784097E-2</v>
      </c>
      <c r="AT503" s="14">
        <v>7.1095695861563404E-2</v>
      </c>
      <c r="AU503" s="14">
        <v>7.2937083974702499E-2</v>
      </c>
      <c r="AV503" s="14">
        <v>7.9758235417706103E-2</v>
      </c>
      <c r="AW503" s="14">
        <v>0.16169376164326399</v>
      </c>
      <c r="AX503" s="14"/>
      <c r="AY503" s="14">
        <v>7.2956252556229895E-2</v>
      </c>
      <c r="AZ503" s="14">
        <v>0.10729987136765</v>
      </c>
      <c r="BA503" s="14">
        <v>7.2044111959985196E-2</v>
      </c>
      <c r="BB503" s="14">
        <v>5.0599817204618702E-2</v>
      </c>
      <c r="BC503" s="14">
        <v>0</v>
      </c>
      <c r="BD503" s="14"/>
      <c r="BE503" s="14">
        <v>0.12946116559995499</v>
      </c>
      <c r="BF503" s="14">
        <v>0.12469188031633301</v>
      </c>
      <c r="BG503" s="14">
        <v>0.100307016159464</v>
      </c>
      <c r="BH503" s="14">
        <v>0.10600378925187399</v>
      </c>
      <c r="BI503" s="14">
        <v>7.9454907837396005E-2</v>
      </c>
      <c r="BJ503" s="14">
        <v>6.9564412006039994E-2</v>
      </c>
      <c r="BK503" s="14">
        <v>8.7516811549281703E-2</v>
      </c>
      <c r="BL503" s="14">
        <v>6.0004460172461901E-2</v>
      </c>
      <c r="BM503" s="14">
        <v>5.9923275530673899E-2</v>
      </c>
      <c r="BN503" s="14">
        <v>8.4352126695386498E-2</v>
      </c>
      <c r="BO503" s="14">
        <v>6.8013611901658194E-2</v>
      </c>
      <c r="BP503" s="14">
        <v>7.6314382424064797E-2</v>
      </c>
      <c r="BQ503" s="14">
        <v>1.1056411340814001E-2</v>
      </c>
      <c r="BR503" s="14">
        <v>8.36289133567054E-2</v>
      </c>
      <c r="BS503" s="14">
        <v>0.10154480585148901</v>
      </c>
      <c r="BT503" s="14">
        <v>2.5767030603754699E-2</v>
      </c>
      <c r="BU503" s="14"/>
      <c r="BV503" s="14">
        <v>3.9927071085193201E-2</v>
      </c>
      <c r="BW503" s="14">
        <v>5.3986946351009202E-2</v>
      </c>
      <c r="BX503" s="14"/>
      <c r="BY503" s="14">
        <v>3.5885357202282898E-2</v>
      </c>
      <c r="BZ503" s="14"/>
      <c r="CA503" s="14">
        <v>9.8501816304563006E-2</v>
      </c>
      <c r="CB503" s="14">
        <v>7.6616555613054999E-2</v>
      </c>
      <c r="CC503" s="14">
        <v>5.3814529497472299E-2</v>
      </c>
      <c r="CD503" s="14">
        <v>4.0746147850372297E-2</v>
      </c>
      <c r="CE503" s="14">
        <v>3.2929924183019502E-2</v>
      </c>
    </row>
    <row r="504" spans="2:83" x14ac:dyDescent="0.3">
      <c r="B504" t="s">
        <v>137</v>
      </c>
      <c r="C504" s="14">
        <v>0.499402201552539</v>
      </c>
      <c r="D504" s="14">
        <v>0.54845441473658296</v>
      </c>
      <c r="E504" s="14">
        <v>0.45248476985663999</v>
      </c>
      <c r="F504" s="14"/>
      <c r="G504" s="14">
        <v>0.588830856148719</v>
      </c>
      <c r="H504" s="14">
        <v>0.65966681945453498</v>
      </c>
      <c r="I504" s="14">
        <v>0.57918967748068195</v>
      </c>
      <c r="J504" s="14">
        <v>0.49538917331128701</v>
      </c>
      <c r="K504" s="14">
        <v>0.380095685349985</v>
      </c>
      <c r="L504" s="14">
        <v>0.32857882473043898</v>
      </c>
      <c r="M504" s="14"/>
      <c r="N504" s="14">
        <v>0.60267501447929595</v>
      </c>
      <c r="O504" s="14">
        <v>0.53594062944856802</v>
      </c>
      <c r="P504" s="14">
        <v>0.44491025981253102</v>
      </c>
      <c r="Q504" s="14">
        <v>0.40497413466656101</v>
      </c>
      <c r="R504" s="14"/>
      <c r="S504" s="14">
        <v>0.60264323733556702</v>
      </c>
      <c r="T504" s="14">
        <v>0.46589103257035902</v>
      </c>
      <c r="U504" s="14">
        <v>0.463780033209933</v>
      </c>
      <c r="V504" s="14">
        <v>0.45703244297548701</v>
      </c>
      <c r="W504" s="14">
        <v>0.51979230604528504</v>
      </c>
      <c r="X504" s="14">
        <v>0.52495630821838601</v>
      </c>
      <c r="Y504" s="14">
        <v>0.451635797111263</v>
      </c>
      <c r="Z504" s="14">
        <v>0.55361179883573997</v>
      </c>
      <c r="AA504" s="14">
        <v>0.531344305464302</v>
      </c>
      <c r="AB504" s="14">
        <v>0.431291818486434</v>
      </c>
      <c r="AC504" s="14">
        <v>0.44985166007452199</v>
      </c>
      <c r="AD504" s="14">
        <v>0.48516657212533498</v>
      </c>
      <c r="AE504" s="14"/>
      <c r="AF504" s="14">
        <v>0.49401864691459302</v>
      </c>
      <c r="AG504" s="14">
        <v>0.60707324082542802</v>
      </c>
      <c r="AH504" s="14">
        <v>0.47202348546919698</v>
      </c>
      <c r="AI504" s="14">
        <v>0.34505276611136498</v>
      </c>
      <c r="AJ504" s="14">
        <v>0.40609781422159502</v>
      </c>
      <c r="AK504" s="14"/>
      <c r="AL504" s="14">
        <v>0.52941007274852403</v>
      </c>
      <c r="AM504" s="14">
        <v>0.60421144753687395</v>
      </c>
      <c r="AN504" s="14">
        <v>0.40933880973780701</v>
      </c>
      <c r="AO504" s="14">
        <v>0.40970852432086902</v>
      </c>
      <c r="AP504" s="14">
        <v>0.45673794369229098</v>
      </c>
      <c r="AQ504" s="14"/>
      <c r="AR504" s="14">
        <v>0.64409080347521097</v>
      </c>
      <c r="AS504" s="14">
        <v>0.57628001379867899</v>
      </c>
      <c r="AT504" s="14">
        <v>0.49893496790339298</v>
      </c>
      <c r="AU504" s="14">
        <v>0.448414302202926</v>
      </c>
      <c r="AV504" s="14">
        <v>0.56116998385668404</v>
      </c>
      <c r="AW504" s="14">
        <v>0.31464899485969899</v>
      </c>
      <c r="AX504" s="14"/>
      <c r="AY504" s="14">
        <v>0.42181280298190199</v>
      </c>
      <c r="AZ504" s="14">
        <v>0.44398004593447798</v>
      </c>
      <c r="BA504" s="14">
        <v>0.59332334912381901</v>
      </c>
      <c r="BB504" s="14">
        <v>0.62653629151601897</v>
      </c>
      <c r="BC504" s="14">
        <v>0.806676126485251</v>
      </c>
      <c r="BD504" s="14"/>
      <c r="BE504" s="14">
        <v>0.41633493878240802</v>
      </c>
      <c r="BF504" s="14">
        <v>0.49761917037424103</v>
      </c>
      <c r="BG504" s="14">
        <v>0.34585271984774502</v>
      </c>
      <c r="BH504" s="14">
        <v>0.42219734342822901</v>
      </c>
      <c r="BI504" s="14">
        <v>0.42683263274609101</v>
      </c>
      <c r="BJ504" s="14">
        <v>0.47298997584330899</v>
      </c>
      <c r="BK504" s="14">
        <v>0.469322503723415</v>
      </c>
      <c r="BL504" s="14">
        <v>0.47485835713061503</v>
      </c>
      <c r="BM504" s="14">
        <v>0.51226563282794202</v>
      </c>
      <c r="BN504" s="14">
        <v>0.51690234770966603</v>
      </c>
      <c r="BO504" s="14">
        <v>0.57554674157454699</v>
      </c>
      <c r="BP504" s="14">
        <v>0.58538702845808499</v>
      </c>
      <c r="BQ504" s="14">
        <v>0.59057898962605504</v>
      </c>
      <c r="BR504" s="14">
        <v>0.660004011863216</v>
      </c>
      <c r="BS504" s="14">
        <v>0.59943908069653296</v>
      </c>
      <c r="BT504" s="14">
        <v>0.73013390276894696</v>
      </c>
      <c r="BU504" s="14"/>
      <c r="BV504" s="14">
        <v>0.64715140550945705</v>
      </c>
      <c r="BW504" s="14">
        <v>0.54043530384598404</v>
      </c>
      <c r="BX504" s="14"/>
      <c r="BY504" s="14">
        <v>0.69134403543316802</v>
      </c>
      <c r="BZ504" s="14"/>
      <c r="CA504" s="14">
        <v>0.41240050770236403</v>
      </c>
      <c r="CB504" s="14">
        <v>0.47363080685689901</v>
      </c>
      <c r="CC504" s="14">
        <v>0.53367535312917302</v>
      </c>
      <c r="CD504" s="14">
        <v>0.76673390188031798</v>
      </c>
      <c r="CE504" s="14">
        <v>0.83630163880960895</v>
      </c>
    </row>
    <row r="505" spans="2:83" x14ac:dyDescent="0.3">
      <c r="B505" t="s">
        <v>138</v>
      </c>
      <c r="C505" s="14">
        <v>0.14741604424772001</v>
      </c>
      <c r="D505" s="14">
        <v>0.145554609312957</v>
      </c>
      <c r="E505" s="14">
        <v>0.14859097192415799</v>
      </c>
      <c r="F505" s="14"/>
      <c r="G505" s="14">
        <v>9.0158537751404894E-2</v>
      </c>
      <c r="H505" s="14">
        <v>0.10998485638534999</v>
      </c>
      <c r="I505" s="14">
        <v>0.11132215648159299</v>
      </c>
      <c r="J505" s="14">
        <v>0.155094083287486</v>
      </c>
      <c r="K505" s="14">
        <v>0.19552886629248001</v>
      </c>
      <c r="L505" s="14">
        <v>0.20640775674929701</v>
      </c>
      <c r="M505" s="14"/>
      <c r="N505" s="14">
        <v>0.108142433006977</v>
      </c>
      <c r="O505" s="14">
        <v>0.16601499557473301</v>
      </c>
      <c r="P505" s="14">
        <v>0.14201622769189401</v>
      </c>
      <c r="Q505" s="14">
        <v>0.16834743254807899</v>
      </c>
      <c r="R505" s="14"/>
      <c r="S505" s="14">
        <v>8.6936144409313507E-2</v>
      </c>
      <c r="T505" s="14">
        <v>0.18621899134518199</v>
      </c>
      <c r="U505" s="14">
        <v>0.15967359572176301</v>
      </c>
      <c r="V505" s="14">
        <v>0.141359405769096</v>
      </c>
      <c r="W505" s="14">
        <v>0.159139988151595</v>
      </c>
      <c r="X505" s="14">
        <v>0.15010045923684401</v>
      </c>
      <c r="Y505" s="14">
        <v>0.161890948400261</v>
      </c>
      <c r="Z505" s="14">
        <v>0.140691471390096</v>
      </c>
      <c r="AA505" s="14">
        <v>0.120400542584851</v>
      </c>
      <c r="AB505" s="14">
        <v>0.150947692739754</v>
      </c>
      <c r="AC505" s="14">
        <v>0.22363085223204199</v>
      </c>
      <c r="AD505" s="14">
        <v>0.143580236337395</v>
      </c>
      <c r="AE505" s="14"/>
      <c r="AF505" s="14">
        <v>0.18300883151700301</v>
      </c>
      <c r="AG505" s="14">
        <v>0.107745973013588</v>
      </c>
      <c r="AH505" s="14">
        <v>0.131529276210543</v>
      </c>
      <c r="AI505" s="14">
        <v>0.22155716449123</v>
      </c>
      <c r="AJ505" s="14">
        <v>0.12413377472893899</v>
      </c>
      <c r="AK505" s="14"/>
      <c r="AL505" s="14">
        <v>0.16271307662222501</v>
      </c>
      <c r="AM505" s="14">
        <v>9.8945077903175499E-2</v>
      </c>
      <c r="AN505" s="14">
        <v>0.132598370317034</v>
      </c>
      <c r="AO505" s="14">
        <v>0.25055188510141901</v>
      </c>
      <c r="AP505" s="14">
        <v>0.17267242106879499</v>
      </c>
      <c r="AQ505" s="14"/>
      <c r="AR505" s="14">
        <v>8.4507721271912598E-2</v>
      </c>
      <c r="AS505" s="14">
        <v>0.12781479985829</v>
      </c>
      <c r="AT505" s="14">
        <v>0.13247466056791099</v>
      </c>
      <c r="AU505" s="14">
        <v>0.23552281625528201</v>
      </c>
      <c r="AV505" s="14">
        <v>0.14553478419865801</v>
      </c>
      <c r="AW505" s="14">
        <v>0.17210536386974301</v>
      </c>
      <c r="AX505" s="14"/>
      <c r="AY505" s="14">
        <v>0.17350448981858099</v>
      </c>
      <c r="AZ505" s="14">
        <v>0.16100507511578699</v>
      </c>
      <c r="BA505" s="14">
        <v>0.12497559406957801</v>
      </c>
      <c r="BB505" s="14">
        <v>0.116245217443798</v>
      </c>
      <c r="BC505" s="14">
        <v>5.2862479956384399E-2</v>
      </c>
      <c r="BD505" s="14"/>
      <c r="BE505" s="14">
        <v>0.139417209639083</v>
      </c>
      <c r="BF505" s="14">
        <v>0.12740662184384799</v>
      </c>
      <c r="BG505" s="14">
        <v>0.17270813852709899</v>
      </c>
      <c r="BH505" s="14">
        <v>0.17890107971946401</v>
      </c>
      <c r="BI505" s="14">
        <v>0.178886169733667</v>
      </c>
      <c r="BJ505" s="14">
        <v>0.16153935091490801</v>
      </c>
      <c r="BK505" s="14">
        <v>0.16761599630873</v>
      </c>
      <c r="BL505" s="14">
        <v>0.15418174470261301</v>
      </c>
      <c r="BM505" s="14">
        <v>0.152729221157509</v>
      </c>
      <c r="BN505" s="14">
        <v>0.17067399748755599</v>
      </c>
      <c r="BO505" s="14">
        <v>0.105109225018913</v>
      </c>
      <c r="BP505" s="14">
        <v>0.145202833717298</v>
      </c>
      <c r="BQ505" s="14">
        <v>0.15819650534670801</v>
      </c>
      <c r="BR505" s="14">
        <v>5.7570469806236799E-2</v>
      </c>
      <c r="BS505" s="14">
        <v>0.194240071557779</v>
      </c>
      <c r="BT505" s="14">
        <v>2.9587904148744001E-2</v>
      </c>
      <c r="BU505" s="14"/>
      <c r="BV505" s="14">
        <v>8.5693847698077599E-2</v>
      </c>
      <c r="BW505" s="14">
        <v>0.118626335210902</v>
      </c>
      <c r="BX505" s="14"/>
      <c r="BY505" s="14">
        <v>8.4058737416837698E-2</v>
      </c>
      <c r="BZ505" s="14"/>
      <c r="CA505" s="14">
        <v>0.17137490674290501</v>
      </c>
      <c r="CB505" s="14">
        <v>0.17158948357374501</v>
      </c>
      <c r="CC505" s="14">
        <v>0.144414263178444</v>
      </c>
      <c r="CD505" s="14">
        <v>4.6007346131126697E-2</v>
      </c>
      <c r="CE505" s="14">
        <v>5.19134957706519E-2</v>
      </c>
    </row>
    <row r="506" spans="2:83" x14ac:dyDescent="0.3">
      <c r="B506" t="s">
        <v>139</v>
      </c>
      <c r="C506" s="14">
        <v>0.35198615730481903</v>
      </c>
      <c r="D506" s="14">
        <v>0.40289980542362602</v>
      </c>
      <c r="E506" s="14">
        <v>0.303893797932482</v>
      </c>
      <c r="F506" s="14"/>
      <c r="G506" s="14">
        <v>0.49867231839731402</v>
      </c>
      <c r="H506" s="14">
        <v>0.54968196306918504</v>
      </c>
      <c r="I506" s="14">
        <v>0.46786752099908901</v>
      </c>
      <c r="J506" s="14">
        <v>0.34029509002380098</v>
      </c>
      <c r="K506" s="14">
        <v>0.18456681905750499</v>
      </c>
      <c r="L506" s="14">
        <v>0.122171067981142</v>
      </c>
      <c r="M506" s="14"/>
      <c r="N506" s="14">
        <v>0.49453258147231899</v>
      </c>
      <c r="O506" s="14">
        <v>0.36992563387383498</v>
      </c>
      <c r="P506" s="14">
        <v>0.30289403212063698</v>
      </c>
      <c r="Q506" s="14">
        <v>0.236626702118481</v>
      </c>
      <c r="R506" s="14"/>
      <c r="S506" s="14">
        <v>0.51570709292625305</v>
      </c>
      <c r="T506" s="14">
        <v>0.27967204122517703</v>
      </c>
      <c r="U506" s="14">
        <v>0.30410643748817101</v>
      </c>
      <c r="V506" s="14">
        <v>0.315673037206392</v>
      </c>
      <c r="W506" s="14">
        <v>0.36065231789369001</v>
      </c>
      <c r="X506" s="14">
        <v>0.37485584898154201</v>
      </c>
      <c r="Y506" s="14">
        <v>0.28974484871100298</v>
      </c>
      <c r="Z506" s="14">
        <v>0.412920327445645</v>
      </c>
      <c r="AA506" s="14">
        <v>0.410943762879451</v>
      </c>
      <c r="AB506" s="14">
        <v>0.28034412574668</v>
      </c>
      <c r="AC506" s="14">
        <v>0.22622080784248</v>
      </c>
      <c r="AD506" s="14">
        <v>0.34158633578794001</v>
      </c>
      <c r="AE506" s="14"/>
      <c r="AF506" s="14">
        <v>0.31100981539758998</v>
      </c>
      <c r="AG506" s="14">
        <v>0.49932726781184</v>
      </c>
      <c r="AH506" s="14">
        <v>0.34049420925865398</v>
      </c>
      <c r="AI506" s="14">
        <v>0.123495601620135</v>
      </c>
      <c r="AJ506" s="14">
        <v>0.28196403949265703</v>
      </c>
      <c r="AK506" s="14"/>
      <c r="AL506" s="14">
        <v>0.36669699612629902</v>
      </c>
      <c r="AM506" s="14">
        <v>0.50526636963369898</v>
      </c>
      <c r="AN506" s="14">
        <v>0.27674043942077298</v>
      </c>
      <c r="AO506" s="14">
        <v>0.159156639219449</v>
      </c>
      <c r="AP506" s="14">
        <v>0.28406552262349599</v>
      </c>
      <c r="AQ506" s="14"/>
      <c r="AR506" s="14">
        <v>0.559583082203299</v>
      </c>
      <c r="AS506" s="14">
        <v>0.44846521394038902</v>
      </c>
      <c r="AT506" s="14">
        <v>0.36646030733548102</v>
      </c>
      <c r="AU506" s="14">
        <v>0.21289148594764401</v>
      </c>
      <c r="AV506" s="14">
        <v>0.41563519965802598</v>
      </c>
      <c r="AW506" s="14">
        <v>0.14254363098995601</v>
      </c>
      <c r="AX506" s="14"/>
      <c r="AY506" s="14">
        <v>0.248308313163321</v>
      </c>
      <c r="AZ506" s="14">
        <v>0.282974970818691</v>
      </c>
      <c r="BA506" s="14">
        <v>0.46834775505424098</v>
      </c>
      <c r="BB506" s="14">
        <v>0.51029107407221996</v>
      </c>
      <c r="BC506" s="14">
        <v>0.75381364652886695</v>
      </c>
      <c r="BD506" s="14"/>
      <c r="BE506" s="14">
        <v>0.27691772914332502</v>
      </c>
      <c r="BF506" s="14">
        <v>0.37021254853039298</v>
      </c>
      <c r="BG506" s="14">
        <v>0.173144581320646</v>
      </c>
      <c r="BH506" s="14">
        <v>0.243296263708765</v>
      </c>
      <c r="BI506" s="14">
        <v>0.24794646301242401</v>
      </c>
      <c r="BJ506" s="14">
        <v>0.31145062492840098</v>
      </c>
      <c r="BK506" s="14">
        <v>0.30170650741468602</v>
      </c>
      <c r="BL506" s="14">
        <v>0.32067661242800199</v>
      </c>
      <c r="BM506" s="14">
        <v>0.35953641167043199</v>
      </c>
      <c r="BN506" s="14">
        <v>0.34622835022211002</v>
      </c>
      <c r="BO506" s="14">
        <v>0.47043751655563398</v>
      </c>
      <c r="BP506" s="14">
        <v>0.44018419474078702</v>
      </c>
      <c r="BQ506" s="14">
        <v>0.432382484279347</v>
      </c>
      <c r="BR506" s="14">
        <v>0.60243354205697996</v>
      </c>
      <c r="BS506" s="14">
        <v>0.40519900913875401</v>
      </c>
      <c r="BT506" s="14">
        <v>0.70054599862020295</v>
      </c>
      <c r="BU506" s="14"/>
      <c r="BV506" s="14">
        <v>0.56145755781137896</v>
      </c>
      <c r="BW506" s="14">
        <v>0.42180896863508199</v>
      </c>
      <c r="BX506" s="14"/>
      <c r="BY506" s="14">
        <v>0.60728529801633002</v>
      </c>
      <c r="BZ506" s="14"/>
      <c r="CA506" s="14">
        <v>0.24102560095945899</v>
      </c>
      <c r="CB506" s="14">
        <v>0.30204132328315397</v>
      </c>
      <c r="CC506" s="14">
        <v>0.389261089950729</v>
      </c>
      <c r="CD506" s="14">
        <v>0.72072655574919098</v>
      </c>
      <c r="CE506" s="14">
        <v>0.78438814303895699</v>
      </c>
    </row>
    <row r="507" spans="2:83" x14ac:dyDescent="0.3">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row>
    <row r="508" spans="2:83" x14ac:dyDescent="0.3">
      <c r="B508" s="6" t="s">
        <v>263</v>
      </c>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c r="BY508" s="14"/>
      <c r="BZ508" s="14"/>
      <c r="CA508" s="14"/>
      <c r="CB508" s="14"/>
      <c r="CC508" s="14"/>
      <c r="CD508" s="14"/>
      <c r="CE508" s="14"/>
    </row>
    <row r="509" spans="2:83" x14ac:dyDescent="0.3">
      <c r="B509" s="24" t="s">
        <v>114</v>
      </c>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c r="BY509" s="14"/>
      <c r="BZ509" s="14"/>
      <c r="CA509" s="14"/>
      <c r="CB509" s="14"/>
      <c r="CC509" s="14"/>
      <c r="CD509" s="14"/>
      <c r="CE509" s="14"/>
    </row>
    <row r="510" spans="2:83" x14ac:dyDescent="0.3">
      <c r="B510" t="s">
        <v>259</v>
      </c>
      <c r="C510" s="14">
        <v>6.4399407325820904E-2</v>
      </c>
      <c r="D510" s="14">
        <v>8.6988924991189404E-2</v>
      </c>
      <c r="E510" s="14">
        <v>4.2468321329040097E-2</v>
      </c>
      <c r="F510" s="14"/>
      <c r="G510" s="14">
        <v>0.119507559729535</v>
      </c>
      <c r="H510" s="14">
        <v>0.120526028298198</v>
      </c>
      <c r="I510" s="14">
        <v>6.9409966416365598E-2</v>
      </c>
      <c r="J510" s="14">
        <v>4.6917793274293698E-2</v>
      </c>
      <c r="K510" s="14">
        <v>3.09459045958894E-2</v>
      </c>
      <c r="L510" s="14">
        <v>1.4875599084361099E-2</v>
      </c>
      <c r="M510" s="14"/>
      <c r="N510" s="14">
        <v>0.112299724691239</v>
      </c>
      <c r="O510" s="14">
        <v>4.8751487137821799E-2</v>
      </c>
      <c r="P510" s="14">
        <v>3.6414348523251899E-2</v>
      </c>
      <c r="Q510" s="14">
        <v>5.30094847119955E-2</v>
      </c>
      <c r="R510" s="14"/>
      <c r="S510" s="14">
        <v>0.106232435332655</v>
      </c>
      <c r="T510" s="14">
        <v>4.01907987717793E-2</v>
      </c>
      <c r="U510" s="14">
        <v>5.9487753211620899E-2</v>
      </c>
      <c r="V510" s="14">
        <v>6.0495154236613703E-2</v>
      </c>
      <c r="W510" s="14">
        <v>7.7463803407509302E-2</v>
      </c>
      <c r="X510" s="14">
        <v>7.2270853579220196E-2</v>
      </c>
      <c r="Y510" s="14">
        <v>4.5422065033751402E-2</v>
      </c>
      <c r="Z510" s="14">
        <v>0.15486576130712701</v>
      </c>
      <c r="AA510" s="14">
        <v>4.21615885777471E-2</v>
      </c>
      <c r="AB510" s="14">
        <v>3.1391827471382E-2</v>
      </c>
      <c r="AC510" s="14">
        <v>9.1018332694055404E-2</v>
      </c>
      <c r="AD510" s="14">
        <v>1.09516563158337E-2</v>
      </c>
      <c r="AE510" s="14"/>
      <c r="AF510" s="14">
        <v>4.2293168153879998E-2</v>
      </c>
      <c r="AG510" s="14">
        <v>0.127272794245299</v>
      </c>
      <c r="AH510" s="14">
        <v>5.4784293621761099E-2</v>
      </c>
      <c r="AI510" s="14">
        <v>3.8795600357319701E-2</v>
      </c>
      <c r="AJ510" s="14">
        <v>3.3536311878932301E-2</v>
      </c>
      <c r="AK510" s="14"/>
      <c r="AL510" s="14">
        <v>4.3460561741424597E-2</v>
      </c>
      <c r="AM510" s="14">
        <v>0.11895880698377</v>
      </c>
      <c r="AN510" s="14">
        <v>5.02286758668926E-2</v>
      </c>
      <c r="AO510" s="14">
        <v>3.4836794953192397E-2</v>
      </c>
      <c r="AP510" s="14">
        <v>1.8937182093786701E-2</v>
      </c>
      <c r="AQ510" s="14"/>
      <c r="AR510" s="14">
        <v>0.17460502849299001</v>
      </c>
      <c r="AS510" s="14">
        <v>4.5688515136788302E-2</v>
      </c>
      <c r="AT510" s="14">
        <v>4.1821470333956702E-2</v>
      </c>
      <c r="AU510" s="14">
        <v>2.3113059540926201E-2</v>
      </c>
      <c r="AV510" s="14">
        <v>2.66336593757961E-2</v>
      </c>
      <c r="AW510" s="14">
        <v>2.66357833839268E-2</v>
      </c>
      <c r="AX510" s="14"/>
      <c r="AY510" s="14">
        <v>3.40655214575371E-2</v>
      </c>
      <c r="AZ510" s="14">
        <v>4.6617775460179901E-2</v>
      </c>
      <c r="BA510" s="14">
        <v>6.6954978976000598E-2</v>
      </c>
      <c r="BB510" s="14">
        <v>0.14069000977422</v>
      </c>
      <c r="BC510" s="14">
        <v>0.28822149107413497</v>
      </c>
      <c r="BD510" s="14"/>
      <c r="BE510" s="14">
        <v>0</v>
      </c>
      <c r="BF510" s="14">
        <v>6.2691276058343501E-2</v>
      </c>
      <c r="BG510" s="14">
        <v>4.6776976533701699E-2</v>
      </c>
      <c r="BH510" s="14">
        <v>3.1433429216126803E-2</v>
      </c>
      <c r="BI510" s="14">
        <v>5.8708943131949402E-2</v>
      </c>
      <c r="BJ510" s="14">
        <v>5.9067123763362997E-2</v>
      </c>
      <c r="BK510" s="14">
        <v>3.6161990104181203E-2</v>
      </c>
      <c r="BL510" s="14">
        <v>2.2488960031001301E-2</v>
      </c>
      <c r="BM510" s="14">
        <v>5.4883013975411697E-2</v>
      </c>
      <c r="BN510" s="14">
        <v>7.4103308516171806E-2</v>
      </c>
      <c r="BO510" s="14">
        <v>4.59854112624015E-2</v>
      </c>
      <c r="BP510" s="14">
        <v>5.0508603797222003E-2</v>
      </c>
      <c r="BQ510" s="14">
        <v>5.9044945748865103E-2</v>
      </c>
      <c r="BR510" s="14">
        <v>0.13754648682857401</v>
      </c>
      <c r="BS510" s="14">
        <v>0.13507438992755599</v>
      </c>
      <c r="BT510" s="14">
        <v>0.249159913752487</v>
      </c>
      <c r="BU510" s="14"/>
      <c r="BV510" s="14">
        <v>0.17827179017075601</v>
      </c>
      <c r="BW510" s="14">
        <v>3.0864791128332701E-2</v>
      </c>
      <c r="BX510" s="14"/>
      <c r="BY510" s="14">
        <v>0.16707229297944301</v>
      </c>
      <c r="BZ510" s="14"/>
      <c r="CA510" s="14">
        <v>2.94731559261481E-2</v>
      </c>
      <c r="CB510" s="14">
        <v>3.8136429413416002E-2</v>
      </c>
      <c r="CC510" s="14">
        <v>5.9008185416641802E-2</v>
      </c>
      <c r="CD510" s="14">
        <v>0.19019383713488999</v>
      </c>
      <c r="CE510" s="14">
        <v>0.46937094682019298</v>
      </c>
    </row>
    <row r="511" spans="2:83" x14ac:dyDescent="0.3">
      <c r="B511" t="s">
        <v>260</v>
      </c>
      <c r="C511" s="14">
        <v>0.30052747353109399</v>
      </c>
      <c r="D511" s="14">
        <v>0.32883802675889601</v>
      </c>
      <c r="E511" s="14">
        <v>0.27347312383167499</v>
      </c>
      <c r="F511" s="14"/>
      <c r="G511" s="14">
        <v>0.32975860099665799</v>
      </c>
      <c r="H511" s="14">
        <v>0.45581918210209699</v>
      </c>
      <c r="I511" s="14">
        <v>0.354425622508245</v>
      </c>
      <c r="J511" s="14">
        <v>0.26978491132132898</v>
      </c>
      <c r="K511" s="14">
        <v>0.24434460402793001</v>
      </c>
      <c r="L511" s="14">
        <v>0.17377593827156501</v>
      </c>
      <c r="M511" s="14"/>
      <c r="N511" s="14">
        <v>0.41862247486863702</v>
      </c>
      <c r="O511" s="14">
        <v>0.32384519659905903</v>
      </c>
      <c r="P511" s="14">
        <v>0.241149685840296</v>
      </c>
      <c r="Q511" s="14">
        <v>0.20782656339540601</v>
      </c>
      <c r="R511" s="14"/>
      <c r="S511" s="14">
        <v>0.40224312608687501</v>
      </c>
      <c r="T511" s="14">
        <v>0.231188537410941</v>
      </c>
      <c r="U511" s="14">
        <v>0.30275384931643201</v>
      </c>
      <c r="V511" s="14">
        <v>0.27540027966976</v>
      </c>
      <c r="W511" s="14">
        <v>0.284479064587641</v>
      </c>
      <c r="X511" s="14">
        <v>0.30184409028116899</v>
      </c>
      <c r="Y511" s="14">
        <v>0.27713900353933202</v>
      </c>
      <c r="Z511" s="14">
        <v>0.25331949596511399</v>
      </c>
      <c r="AA511" s="14">
        <v>0.34510258797749599</v>
      </c>
      <c r="AB511" s="14">
        <v>0.282067011697409</v>
      </c>
      <c r="AC511" s="14">
        <v>0.27894027515454201</v>
      </c>
      <c r="AD511" s="14">
        <v>0.28295736492210499</v>
      </c>
      <c r="AE511" s="14"/>
      <c r="AF511" s="14">
        <v>0.22336473467876</v>
      </c>
      <c r="AG511" s="14">
        <v>0.44720462175266001</v>
      </c>
      <c r="AH511" s="14">
        <v>0.34017725808393801</v>
      </c>
      <c r="AI511" s="14">
        <v>0.230834928817433</v>
      </c>
      <c r="AJ511" s="14">
        <v>0.21218645749288001</v>
      </c>
      <c r="AK511" s="14"/>
      <c r="AL511" s="14">
        <v>0.23685693470147001</v>
      </c>
      <c r="AM511" s="14">
        <v>0.47153787314281298</v>
      </c>
      <c r="AN511" s="14">
        <v>0.315449885835623</v>
      </c>
      <c r="AO511" s="14">
        <v>0.12908748992962499</v>
      </c>
      <c r="AP511" s="14">
        <v>0.220447982867949</v>
      </c>
      <c r="AQ511" s="14"/>
      <c r="AR511" s="14">
        <v>0.57377783008646699</v>
      </c>
      <c r="AS511" s="14">
        <v>0.24981617615039201</v>
      </c>
      <c r="AT511" s="14">
        <v>0.36985975586930397</v>
      </c>
      <c r="AU511" s="14">
        <v>0.155830614681569</v>
      </c>
      <c r="AV511" s="14">
        <v>0.23157111684555901</v>
      </c>
      <c r="AW511" s="14">
        <v>0.15862552398270899</v>
      </c>
      <c r="AX511" s="14"/>
      <c r="AY511" s="14">
        <v>0.21269411198591201</v>
      </c>
      <c r="AZ511" s="14">
        <v>0.22694077573986901</v>
      </c>
      <c r="BA511" s="14">
        <v>0.39929607467856099</v>
      </c>
      <c r="BB511" s="14">
        <v>0.43502340001788598</v>
      </c>
      <c r="BC511" s="14">
        <v>0.47149770326017798</v>
      </c>
      <c r="BD511" s="14"/>
      <c r="BE511" s="14">
        <v>0.14312993371911001</v>
      </c>
      <c r="BF511" s="14">
        <v>0.18715372535749999</v>
      </c>
      <c r="BG511" s="14">
        <v>0.20245892894531101</v>
      </c>
      <c r="BH511" s="14">
        <v>0.30433589748636802</v>
      </c>
      <c r="BI511" s="14">
        <v>0.23672268922599901</v>
      </c>
      <c r="BJ511" s="14">
        <v>0.24591684399389699</v>
      </c>
      <c r="BK511" s="14">
        <v>0.31388681080076097</v>
      </c>
      <c r="BL511" s="14">
        <v>0.26072254529044298</v>
      </c>
      <c r="BM511" s="14">
        <v>0.29570717765702798</v>
      </c>
      <c r="BN511" s="14">
        <v>0.343320354872029</v>
      </c>
      <c r="BO511" s="14">
        <v>0.378871136396988</v>
      </c>
      <c r="BP511" s="14">
        <v>0.39041478393949902</v>
      </c>
      <c r="BQ511" s="14">
        <v>0.40212376008044298</v>
      </c>
      <c r="BR511" s="14">
        <v>0.40705638607775801</v>
      </c>
      <c r="BS511" s="14">
        <v>0.39822815575984799</v>
      </c>
      <c r="BT511" s="14">
        <v>0.46436458653395701</v>
      </c>
      <c r="BU511" s="14"/>
      <c r="BV511" s="14">
        <v>0.58981966966117705</v>
      </c>
      <c r="BW511" s="14">
        <v>0.29586101627238098</v>
      </c>
      <c r="BX511" s="14"/>
      <c r="BY511" s="14">
        <v>0.416492509359841</v>
      </c>
      <c r="BZ511" s="14"/>
      <c r="CA511" s="14">
        <v>0.213100782390231</v>
      </c>
      <c r="CB511" s="14">
        <v>0.274096322798355</v>
      </c>
      <c r="CC511" s="14">
        <v>0.35104819516862501</v>
      </c>
      <c r="CD511" s="14">
        <v>0.53803590562531101</v>
      </c>
      <c r="CE511" s="14">
        <v>0.35118975219075999</v>
      </c>
    </row>
    <row r="512" spans="2:83" x14ac:dyDescent="0.3">
      <c r="B512" t="s">
        <v>261</v>
      </c>
      <c r="C512" s="14">
        <v>0.219400674125314</v>
      </c>
      <c r="D512" s="14">
        <v>0.19941861069238101</v>
      </c>
      <c r="E512" s="14">
        <v>0.23934220353424199</v>
      </c>
      <c r="F512" s="14"/>
      <c r="G512" s="14">
        <v>0.21806956120911</v>
      </c>
      <c r="H512" s="14">
        <v>0.1531125600179</v>
      </c>
      <c r="I512" s="14">
        <v>0.202572156518985</v>
      </c>
      <c r="J512" s="14">
        <v>0.224629567549431</v>
      </c>
      <c r="K512" s="14">
        <v>0.24255748113768899</v>
      </c>
      <c r="L512" s="14">
        <v>0.26809753502836497</v>
      </c>
      <c r="M512" s="14"/>
      <c r="N512" s="14">
        <v>0.176006105696075</v>
      </c>
      <c r="O512" s="14">
        <v>0.20905873157927901</v>
      </c>
      <c r="P512" s="14">
        <v>0.26921362434707902</v>
      </c>
      <c r="Q512" s="14">
        <v>0.23177891948520499</v>
      </c>
      <c r="R512" s="14"/>
      <c r="S512" s="14">
        <v>0.16192212853962301</v>
      </c>
      <c r="T512" s="14">
        <v>0.23410006191013599</v>
      </c>
      <c r="U512" s="14">
        <v>0.223555396604804</v>
      </c>
      <c r="V512" s="14">
        <v>0.21676835257580901</v>
      </c>
      <c r="W512" s="14">
        <v>0.233596627655383</v>
      </c>
      <c r="X512" s="14">
        <v>0.18311995868585201</v>
      </c>
      <c r="Y512" s="14">
        <v>0.238703775760022</v>
      </c>
      <c r="Z512" s="14">
        <v>0.238169281623728</v>
      </c>
      <c r="AA512" s="14">
        <v>0.25257525663413999</v>
      </c>
      <c r="AB512" s="14">
        <v>0.24009928278922699</v>
      </c>
      <c r="AC512" s="14">
        <v>0.19395282216898199</v>
      </c>
      <c r="AD512" s="14">
        <v>0.27873875724542502</v>
      </c>
      <c r="AE512" s="14"/>
      <c r="AF512" s="14">
        <v>0.26022245444354197</v>
      </c>
      <c r="AG512" s="14">
        <v>0.180019895423561</v>
      </c>
      <c r="AH512" s="14">
        <v>0.20474673493746201</v>
      </c>
      <c r="AI512" s="14">
        <v>0.15155100645042599</v>
      </c>
      <c r="AJ512" s="14">
        <v>0.24490401056390801</v>
      </c>
      <c r="AK512" s="14"/>
      <c r="AL512" s="14">
        <v>0.27174771827233002</v>
      </c>
      <c r="AM512" s="14">
        <v>0.15527535702442799</v>
      </c>
      <c r="AN512" s="14">
        <v>0.204719310629766</v>
      </c>
      <c r="AO512" s="14">
        <v>0.222095681924486</v>
      </c>
      <c r="AP512" s="14">
        <v>0.25782095924276699</v>
      </c>
      <c r="AQ512" s="14"/>
      <c r="AR512" s="14">
        <v>7.9618361261001899E-2</v>
      </c>
      <c r="AS512" s="14">
        <v>0.28779329090897798</v>
      </c>
      <c r="AT512" s="14">
        <v>0.24826849605048101</v>
      </c>
      <c r="AU512" s="14">
        <v>0.24626460814960199</v>
      </c>
      <c r="AV512" s="14">
        <v>0.30142496377593597</v>
      </c>
      <c r="AW512" s="14">
        <v>0.216517718086436</v>
      </c>
      <c r="AX512" s="14"/>
      <c r="AY512" s="14">
        <v>0.23776174910889999</v>
      </c>
      <c r="AZ512" s="14">
        <v>0.26752745315217302</v>
      </c>
      <c r="BA512" s="14">
        <v>0.18670339325492999</v>
      </c>
      <c r="BB512" s="14">
        <v>0.14588171071035599</v>
      </c>
      <c r="BC512" s="14">
        <v>0.121045589843208</v>
      </c>
      <c r="BD512" s="14"/>
      <c r="BE512" s="14">
        <v>0.31060641028371</v>
      </c>
      <c r="BF512" s="14">
        <v>0.23482084996649499</v>
      </c>
      <c r="BG512" s="14">
        <v>0.24670433279460399</v>
      </c>
      <c r="BH512" s="14">
        <v>0.241208708226404</v>
      </c>
      <c r="BI512" s="14">
        <v>0.22796610003656401</v>
      </c>
      <c r="BJ512" s="14">
        <v>0.28374941013802202</v>
      </c>
      <c r="BK512" s="14">
        <v>0.195615212958556</v>
      </c>
      <c r="BL512" s="14">
        <v>0.25686296983324203</v>
      </c>
      <c r="BM512" s="14">
        <v>0.22889860393317599</v>
      </c>
      <c r="BN512" s="14">
        <v>0.216572116833187</v>
      </c>
      <c r="BO512" s="14">
        <v>0.245279997332572</v>
      </c>
      <c r="BP512" s="14">
        <v>0.192190718135235</v>
      </c>
      <c r="BQ512" s="14">
        <v>0.203547520536876</v>
      </c>
      <c r="BR512" s="14">
        <v>0.128165789432372</v>
      </c>
      <c r="BS512" s="14">
        <v>0.158183680884251</v>
      </c>
      <c r="BT512" s="14">
        <v>0.10532454532181</v>
      </c>
      <c r="BU512" s="14"/>
      <c r="BV512" s="14">
        <v>7.2568225932811897E-2</v>
      </c>
      <c r="BW512" s="14">
        <v>0.27811529739251301</v>
      </c>
      <c r="BX512" s="14"/>
      <c r="BY512" s="14">
        <v>0.165940427942108</v>
      </c>
      <c r="BZ512" s="14"/>
      <c r="CA512" s="14">
        <v>0.250245659929557</v>
      </c>
      <c r="CB512" s="14">
        <v>0.22219281787464601</v>
      </c>
      <c r="CC512" s="14">
        <v>0.22920053327068399</v>
      </c>
      <c r="CD512" s="14">
        <v>9.30341335069544E-2</v>
      </c>
      <c r="CE512" s="14">
        <v>7.4333566555195393E-2</v>
      </c>
    </row>
    <row r="513" spans="2:83" x14ac:dyDescent="0.3">
      <c r="B513" t="s">
        <v>262</v>
      </c>
      <c r="C513" s="14">
        <v>0.18055541159229099</v>
      </c>
      <c r="D513" s="14">
        <v>0.196054586469456</v>
      </c>
      <c r="E513" s="14">
        <v>0.16484368553284501</v>
      </c>
      <c r="F513" s="14"/>
      <c r="G513" s="14">
        <v>9.0492740335991098E-2</v>
      </c>
      <c r="H513" s="14">
        <v>9.57698658438184E-2</v>
      </c>
      <c r="I513" s="14">
        <v>0.15469508856088299</v>
      </c>
      <c r="J513" s="14">
        <v>0.20580275834168399</v>
      </c>
      <c r="K513" s="14">
        <v>0.23053191268944201</v>
      </c>
      <c r="L513" s="14">
        <v>0.276014811223114</v>
      </c>
      <c r="M513" s="14"/>
      <c r="N513" s="14">
        <v>0.10972528039619001</v>
      </c>
      <c r="O513" s="14">
        <v>0.168362931830706</v>
      </c>
      <c r="P513" s="14">
        <v>0.213160286156235</v>
      </c>
      <c r="Q513" s="14">
        <v>0.23711958576088299</v>
      </c>
      <c r="R513" s="14"/>
      <c r="S513" s="14">
        <v>0.13466667595571899</v>
      </c>
      <c r="T513" s="14">
        <v>0.238348058098516</v>
      </c>
      <c r="U513" s="14">
        <v>0.195040182881527</v>
      </c>
      <c r="V513" s="14">
        <v>0.220341676768886</v>
      </c>
      <c r="W513" s="14">
        <v>0.14463660630474801</v>
      </c>
      <c r="X513" s="14">
        <v>0.19884411889435599</v>
      </c>
      <c r="Y513" s="14">
        <v>0.17972056460754399</v>
      </c>
      <c r="Z513" s="14">
        <v>0.18937667360390401</v>
      </c>
      <c r="AA513" s="14">
        <v>0.146946977488499</v>
      </c>
      <c r="AB513" s="14">
        <v>0.15781331007486801</v>
      </c>
      <c r="AC513" s="14">
        <v>0.24226998970126201</v>
      </c>
      <c r="AD513" s="14">
        <v>9.4228037315157706E-2</v>
      </c>
      <c r="AE513" s="14"/>
      <c r="AF513" s="14">
        <v>0.26139771867116302</v>
      </c>
      <c r="AG513" s="14">
        <v>7.7312305979508097E-2</v>
      </c>
      <c r="AH513" s="14">
        <v>0.114549785137948</v>
      </c>
      <c r="AI513" s="14">
        <v>0.41552683482331199</v>
      </c>
      <c r="AJ513" s="14">
        <v>0.173389563079625</v>
      </c>
      <c r="AK513" s="14"/>
      <c r="AL513" s="14">
        <v>0.23373452267008199</v>
      </c>
      <c r="AM513" s="14">
        <v>7.49115573549477E-2</v>
      </c>
      <c r="AN513" s="14">
        <v>0.14761389565055899</v>
      </c>
      <c r="AO513" s="14">
        <v>0.47183486790867701</v>
      </c>
      <c r="AP513" s="14">
        <v>0.21250019546943999</v>
      </c>
      <c r="AQ513" s="14"/>
      <c r="AR513" s="14">
        <v>1.6133385960681298E-2</v>
      </c>
      <c r="AS513" s="14">
        <v>0.21217837192717101</v>
      </c>
      <c r="AT513" s="14">
        <v>9.41599097527335E-2</v>
      </c>
      <c r="AU513" s="14">
        <v>0.433108040176093</v>
      </c>
      <c r="AV513" s="14">
        <v>0.17410761318545001</v>
      </c>
      <c r="AW513" s="14">
        <v>0.114593593105362</v>
      </c>
      <c r="AX513" s="14"/>
      <c r="AY513" s="14">
        <v>0.25705822725496702</v>
      </c>
      <c r="AZ513" s="14">
        <v>0.20133386767556899</v>
      </c>
      <c r="BA513" s="14">
        <v>0.13796085274966799</v>
      </c>
      <c r="BB513" s="14">
        <v>7.0943512615318199E-2</v>
      </c>
      <c r="BC513" s="14">
        <v>4.9945624381950701E-2</v>
      </c>
      <c r="BD513" s="14"/>
      <c r="BE513" s="14">
        <v>0.19280325307523299</v>
      </c>
      <c r="BF513" s="14">
        <v>0.22062445196966701</v>
      </c>
      <c r="BG513" s="14">
        <v>0.24824999157181499</v>
      </c>
      <c r="BH513" s="14">
        <v>0.25244605276603799</v>
      </c>
      <c r="BI513" s="14">
        <v>0.246004084415409</v>
      </c>
      <c r="BJ513" s="14">
        <v>0.14485936206739</v>
      </c>
      <c r="BK513" s="14">
        <v>0.18683612873359601</v>
      </c>
      <c r="BL513" s="14">
        <v>0.22304735628522099</v>
      </c>
      <c r="BM513" s="14">
        <v>0.16462638309649599</v>
      </c>
      <c r="BN513" s="14">
        <v>0.117495189715531</v>
      </c>
      <c r="BO513" s="14">
        <v>0.117610528019835</v>
      </c>
      <c r="BP513" s="14">
        <v>0.18005998754550101</v>
      </c>
      <c r="BQ513" s="14">
        <v>0.152833078796798</v>
      </c>
      <c r="BR513" s="14">
        <v>0.13353150241224501</v>
      </c>
      <c r="BS513" s="14">
        <v>0.124246530182638</v>
      </c>
      <c r="BT513" s="14">
        <v>8.4738032151057699E-2</v>
      </c>
      <c r="BU513" s="14"/>
      <c r="BV513" s="14">
        <v>1.5763846565799801E-2</v>
      </c>
      <c r="BW513" s="14">
        <v>0.162760104032251</v>
      </c>
      <c r="BX513" s="14"/>
      <c r="BY513" s="14">
        <v>0.12587956816578</v>
      </c>
      <c r="BZ513" s="14"/>
      <c r="CA513" s="14">
        <v>0.23382175954786599</v>
      </c>
      <c r="CB513" s="14">
        <v>0.205076197142049</v>
      </c>
      <c r="CC513" s="14">
        <v>0.14851364853448301</v>
      </c>
      <c r="CD513" s="14">
        <v>7.1022976362708296E-2</v>
      </c>
      <c r="CE513" s="14">
        <v>7.3053036665624904E-2</v>
      </c>
    </row>
    <row r="514" spans="2:83" x14ac:dyDescent="0.3">
      <c r="B514" t="s">
        <v>53</v>
      </c>
      <c r="C514" s="14">
        <v>0.23511703342547999</v>
      </c>
      <c r="D514" s="14">
        <v>0.18869985108807799</v>
      </c>
      <c r="E514" s="14">
        <v>0.27987266577219799</v>
      </c>
      <c r="F514" s="14"/>
      <c r="G514" s="14">
        <v>0.242171537728706</v>
      </c>
      <c r="H514" s="14">
        <v>0.17477236373798699</v>
      </c>
      <c r="I514" s="14">
        <v>0.218897165995521</v>
      </c>
      <c r="J514" s="14">
        <v>0.25286496951326198</v>
      </c>
      <c r="K514" s="14">
        <v>0.25162009754905001</v>
      </c>
      <c r="L514" s="14">
        <v>0.26723611639259398</v>
      </c>
      <c r="M514" s="14"/>
      <c r="N514" s="14">
        <v>0.18334641434785801</v>
      </c>
      <c r="O514" s="14">
        <v>0.24998165285313401</v>
      </c>
      <c r="P514" s="14">
        <v>0.240062055133138</v>
      </c>
      <c r="Q514" s="14">
        <v>0.27026544664650998</v>
      </c>
      <c r="R514" s="14"/>
      <c r="S514" s="14">
        <v>0.19493563408512801</v>
      </c>
      <c r="T514" s="14">
        <v>0.25617254380862797</v>
      </c>
      <c r="U514" s="14">
        <v>0.21916281798561499</v>
      </c>
      <c r="V514" s="14">
        <v>0.226994536748931</v>
      </c>
      <c r="W514" s="14">
        <v>0.259823898044719</v>
      </c>
      <c r="X514" s="14">
        <v>0.24392097855940201</v>
      </c>
      <c r="Y514" s="14">
        <v>0.25901459105934999</v>
      </c>
      <c r="Z514" s="14">
        <v>0.16426878750012699</v>
      </c>
      <c r="AA514" s="14">
        <v>0.21321358932211701</v>
      </c>
      <c r="AB514" s="14">
        <v>0.288628567967114</v>
      </c>
      <c r="AC514" s="14">
        <v>0.193818580281158</v>
      </c>
      <c r="AD514" s="14">
        <v>0.33312418420147899</v>
      </c>
      <c r="AE514" s="14"/>
      <c r="AF514" s="14">
        <v>0.212721924052655</v>
      </c>
      <c r="AG514" s="14">
        <v>0.16819038259897201</v>
      </c>
      <c r="AH514" s="14">
        <v>0.28574192821889099</v>
      </c>
      <c r="AI514" s="14">
        <v>0.163291629551509</v>
      </c>
      <c r="AJ514" s="14">
        <v>0.33598365698465499</v>
      </c>
      <c r="AK514" s="14"/>
      <c r="AL514" s="14">
        <v>0.21420026261469399</v>
      </c>
      <c r="AM514" s="14">
        <v>0.17931640549404201</v>
      </c>
      <c r="AN514" s="14">
        <v>0.281988232017159</v>
      </c>
      <c r="AO514" s="14">
        <v>0.14214516528401899</v>
      </c>
      <c r="AP514" s="14">
        <v>0.29029368032605801</v>
      </c>
      <c r="AQ514" s="14"/>
      <c r="AR514" s="14">
        <v>0.155865394198859</v>
      </c>
      <c r="AS514" s="14">
        <v>0.20452364587666999</v>
      </c>
      <c r="AT514" s="14">
        <v>0.24589036799352501</v>
      </c>
      <c r="AU514" s="14">
        <v>0.14168367745180999</v>
      </c>
      <c r="AV514" s="14">
        <v>0.26626264681725897</v>
      </c>
      <c r="AW514" s="14">
        <v>0.48362738144156697</v>
      </c>
      <c r="AX514" s="14"/>
      <c r="AY514" s="14">
        <v>0.25842039019268398</v>
      </c>
      <c r="AZ514" s="14">
        <v>0.25758012797220903</v>
      </c>
      <c r="BA514" s="14">
        <v>0.20908470034084101</v>
      </c>
      <c r="BB514" s="14">
        <v>0.20746136688222</v>
      </c>
      <c r="BC514" s="14">
        <v>6.9289591440528001E-2</v>
      </c>
      <c r="BD514" s="14"/>
      <c r="BE514" s="14">
        <v>0.35346040292194802</v>
      </c>
      <c r="BF514" s="14">
        <v>0.29470969664799401</v>
      </c>
      <c r="BG514" s="14">
        <v>0.25580977015456802</v>
      </c>
      <c r="BH514" s="14">
        <v>0.170575912305063</v>
      </c>
      <c r="BI514" s="14">
        <v>0.23059818319007799</v>
      </c>
      <c r="BJ514" s="14">
        <v>0.26640726003732801</v>
      </c>
      <c r="BK514" s="14">
        <v>0.26749985740290499</v>
      </c>
      <c r="BL514" s="14">
        <v>0.236878168560092</v>
      </c>
      <c r="BM514" s="14">
        <v>0.25588482133788898</v>
      </c>
      <c r="BN514" s="14">
        <v>0.248509030063082</v>
      </c>
      <c r="BO514" s="14">
        <v>0.212252926988203</v>
      </c>
      <c r="BP514" s="14">
        <v>0.186825906582543</v>
      </c>
      <c r="BQ514" s="14">
        <v>0.18245069483701801</v>
      </c>
      <c r="BR514" s="14">
        <v>0.19369983524905199</v>
      </c>
      <c r="BS514" s="14">
        <v>0.18426724324570601</v>
      </c>
      <c r="BT514" s="14">
        <v>9.6412922240689397E-2</v>
      </c>
      <c r="BU514" s="14"/>
      <c r="BV514" s="14">
        <v>0.143576467669455</v>
      </c>
      <c r="BW514" s="14">
        <v>0.232398791174523</v>
      </c>
      <c r="BX514" s="14"/>
      <c r="BY514" s="14">
        <v>0.124615201552826</v>
      </c>
      <c r="BZ514" s="14"/>
      <c r="CA514" s="14">
        <v>0.27335864220619699</v>
      </c>
      <c r="CB514" s="14">
        <v>0.260498232771534</v>
      </c>
      <c r="CC514" s="14">
        <v>0.212229437609567</v>
      </c>
      <c r="CD514" s="14">
        <v>0.107713147370137</v>
      </c>
      <c r="CE514" s="14">
        <v>3.2052697768227098E-2</v>
      </c>
    </row>
    <row r="515" spans="2:83" x14ac:dyDescent="0.3">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row>
    <row r="516" spans="2:83" x14ac:dyDescent="0.3">
      <c r="B516" s="6" t="s">
        <v>267</v>
      </c>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c r="CE516" s="14"/>
    </row>
    <row r="517" spans="2:83" x14ac:dyDescent="0.3">
      <c r="B517" s="24" t="s">
        <v>114</v>
      </c>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row>
    <row r="518" spans="2:83" x14ac:dyDescent="0.3">
      <c r="B518" t="s">
        <v>264</v>
      </c>
      <c r="C518" s="14">
        <v>0.20511231652536599</v>
      </c>
      <c r="D518" s="14">
        <v>0.21281706802064801</v>
      </c>
      <c r="E518" s="14">
        <v>0.19705954571709999</v>
      </c>
      <c r="F518" s="14"/>
      <c r="G518" s="14">
        <v>0.18337318501323999</v>
      </c>
      <c r="H518" s="14">
        <v>0.25406497455634902</v>
      </c>
      <c r="I518" s="14">
        <v>0.16662736619534299</v>
      </c>
      <c r="J518" s="14">
        <v>0.21722961527652099</v>
      </c>
      <c r="K518" s="14">
        <v>0.223905947570925</v>
      </c>
      <c r="L518" s="14">
        <v>0.188279787017858</v>
      </c>
      <c r="M518" s="14"/>
      <c r="N518" s="14">
        <v>0.21518047602537299</v>
      </c>
      <c r="O518" s="14">
        <v>0.25424949223248</v>
      </c>
      <c r="P518" s="14">
        <v>0.18586648319332599</v>
      </c>
      <c r="Q518" s="14">
        <v>0.16265343536089399</v>
      </c>
      <c r="R518" s="14"/>
      <c r="S518" s="14">
        <v>0.223582150296287</v>
      </c>
      <c r="T518" s="14">
        <v>0.19574600656270899</v>
      </c>
      <c r="U518" s="14">
        <v>0.192600174029673</v>
      </c>
      <c r="V518" s="14">
        <v>0.19063850799221699</v>
      </c>
      <c r="W518" s="14">
        <v>0.193935269461356</v>
      </c>
      <c r="X518" s="14">
        <v>0.23063571943323</v>
      </c>
      <c r="Y518" s="14">
        <v>0.197454091490954</v>
      </c>
      <c r="Z518" s="14">
        <v>0.22290548073602101</v>
      </c>
      <c r="AA518" s="14">
        <v>0.13623250992615499</v>
      </c>
      <c r="AB518" s="14">
        <v>0.24310440165255401</v>
      </c>
      <c r="AC518" s="14">
        <v>0.26157546780020502</v>
      </c>
      <c r="AD518" s="14">
        <v>0.22613343882303799</v>
      </c>
      <c r="AE518" s="14"/>
      <c r="AF518" s="14">
        <v>0.152108250355902</v>
      </c>
      <c r="AG518" s="14">
        <v>0.25959276832858402</v>
      </c>
      <c r="AH518" s="14">
        <v>0.31946515927422803</v>
      </c>
      <c r="AI518" s="14">
        <v>5.39349649525772E-2</v>
      </c>
      <c r="AJ518" s="14">
        <v>0.132157977561083</v>
      </c>
      <c r="AK518" s="14"/>
      <c r="AL518" s="14">
        <v>0.157081495047345</v>
      </c>
      <c r="AM518" s="14">
        <v>0.227925109480977</v>
      </c>
      <c r="AN518" s="14">
        <v>0.288218031593935</v>
      </c>
      <c r="AO518" s="14">
        <v>6.5281703852372502E-2</v>
      </c>
      <c r="AP518" s="14">
        <v>0.36658948106232198</v>
      </c>
      <c r="AQ518" s="14"/>
      <c r="AR518" s="14">
        <v>0.22232959448960099</v>
      </c>
      <c r="AS518" s="14">
        <v>0.14977303026001301</v>
      </c>
      <c r="AT518" s="14">
        <v>0.31140103574336497</v>
      </c>
      <c r="AU518" s="14">
        <v>0.122135178743335</v>
      </c>
      <c r="AV518" s="14">
        <v>0.37027106455035802</v>
      </c>
      <c r="AW518" s="14">
        <v>0.164950113044145</v>
      </c>
      <c r="AX518" s="14"/>
      <c r="AY518" s="14">
        <v>0.14453146290227301</v>
      </c>
      <c r="AZ518" s="14">
        <v>0.20524470637185499</v>
      </c>
      <c r="BA518" s="14">
        <v>0.23143667458393399</v>
      </c>
      <c r="BB518" s="14">
        <v>0.24112856020771101</v>
      </c>
      <c r="BC518" s="14">
        <v>0.31366096060828103</v>
      </c>
      <c r="BD518" s="14"/>
      <c r="BE518" s="14">
        <v>0.1926737387795</v>
      </c>
      <c r="BF518" s="14">
        <v>0.190441952687606</v>
      </c>
      <c r="BG518" s="14">
        <v>0.18974748173120201</v>
      </c>
      <c r="BH518" s="14">
        <v>0.17804549166748301</v>
      </c>
      <c r="BI518" s="14">
        <v>0.17799124353807</v>
      </c>
      <c r="BJ518" s="14">
        <v>0.23645663228275199</v>
      </c>
      <c r="BK518" s="14">
        <v>0.21102943244643199</v>
      </c>
      <c r="BL518" s="14">
        <v>0.23366695603582899</v>
      </c>
      <c r="BM518" s="14">
        <v>0.222852657646326</v>
      </c>
      <c r="BN518" s="14">
        <v>0.25939023693966201</v>
      </c>
      <c r="BO518" s="14">
        <v>0.20310109556264799</v>
      </c>
      <c r="BP518" s="14">
        <v>0.21660622412532199</v>
      </c>
      <c r="BQ518" s="14">
        <v>0.23402656981943301</v>
      </c>
      <c r="BR518" s="14">
        <v>0.16814622762134099</v>
      </c>
      <c r="BS518" s="14">
        <v>0.18586815209041799</v>
      </c>
      <c r="BT518" s="14">
        <v>0.18227263588727699</v>
      </c>
      <c r="BU518" s="14"/>
      <c r="BV518" s="14">
        <v>0.212323051215008</v>
      </c>
      <c r="BW518" s="14">
        <v>0.25109791068584503</v>
      </c>
      <c r="BX518" s="14"/>
      <c r="BY518" s="14">
        <v>0.161345996716872</v>
      </c>
      <c r="BZ518" s="14"/>
      <c r="CA518" s="14">
        <v>0.211764727747913</v>
      </c>
      <c r="CB518" s="14">
        <v>0.21231513555170001</v>
      </c>
      <c r="CC518" s="14">
        <v>0.218036928013673</v>
      </c>
      <c r="CD518" s="14">
        <v>0.14399224153736101</v>
      </c>
      <c r="CE518" s="14">
        <v>0.24287824748838199</v>
      </c>
    </row>
    <row r="519" spans="2:83" x14ac:dyDescent="0.3">
      <c r="B519" t="s">
        <v>265</v>
      </c>
      <c r="C519" s="14">
        <v>0.393598851891926</v>
      </c>
      <c r="D519" s="14">
        <v>0.45079940360755899</v>
      </c>
      <c r="E519" s="14">
        <v>0.33851758015114403</v>
      </c>
      <c r="F519" s="14"/>
      <c r="G519" s="14">
        <v>0.44682699929453301</v>
      </c>
      <c r="H519" s="14">
        <v>0.47283072745125698</v>
      </c>
      <c r="I519" s="14">
        <v>0.40531918142587497</v>
      </c>
      <c r="J519" s="14">
        <v>0.34529130111444001</v>
      </c>
      <c r="K519" s="14">
        <v>0.36895911218503002</v>
      </c>
      <c r="L519" s="14">
        <v>0.34016952429362202</v>
      </c>
      <c r="M519" s="14"/>
      <c r="N519" s="14">
        <v>0.48570915404439302</v>
      </c>
      <c r="O519" s="14">
        <v>0.39196249009526901</v>
      </c>
      <c r="P519" s="14">
        <v>0.36758574647631398</v>
      </c>
      <c r="Q519" s="14">
        <v>0.32549086737125299</v>
      </c>
      <c r="R519" s="14"/>
      <c r="S519" s="14">
        <v>0.42838197427463698</v>
      </c>
      <c r="T519" s="14">
        <v>0.36054953958689101</v>
      </c>
      <c r="U519" s="14">
        <v>0.42868691026559402</v>
      </c>
      <c r="V519" s="14">
        <v>0.38703922754595299</v>
      </c>
      <c r="W519" s="14">
        <v>0.41351582841234003</v>
      </c>
      <c r="X519" s="14">
        <v>0.360494907859986</v>
      </c>
      <c r="Y519" s="14">
        <v>0.41987178133007103</v>
      </c>
      <c r="Z519" s="14">
        <v>0.49586079127541599</v>
      </c>
      <c r="AA519" s="14">
        <v>0.37057108998442301</v>
      </c>
      <c r="AB519" s="14">
        <v>0.38493467873537801</v>
      </c>
      <c r="AC519" s="14">
        <v>0.34693633580198802</v>
      </c>
      <c r="AD519" s="14">
        <v>0.33619068190853402</v>
      </c>
      <c r="AE519" s="14"/>
      <c r="AF519" s="14">
        <v>0.40534540855579798</v>
      </c>
      <c r="AG519" s="14">
        <v>0.448655080009354</v>
      </c>
      <c r="AH519" s="14">
        <v>0.42540142078196502</v>
      </c>
      <c r="AI519" s="14">
        <v>0.39194857404493799</v>
      </c>
      <c r="AJ519" s="14">
        <v>0.31086298435269399</v>
      </c>
      <c r="AK519" s="14"/>
      <c r="AL519" s="14">
        <v>0.42952323850290802</v>
      </c>
      <c r="AM519" s="14">
        <v>0.47346360958700301</v>
      </c>
      <c r="AN519" s="14">
        <v>0.37750193795019998</v>
      </c>
      <c r="AO519" s="14">
        <v>0.30164746304853302</v>
      </c>
      <c r="AP519" s="14">
        <v>0.331123803117507</v>
      </c>
      <c r="AQ519" s="14"/>
      <c r="AR519" s="14">
        <v>0.54770709482111801</v>
      </c>
      <c r="AS519" s="14">
        <v>0.47404490416846601</v>
      </c>
      <c r="AT519" s="14">
        <v>0.39574598238018499</v>
      </c>
      <c r="AU519" s="14">
        <v>0.31488078462052399</v>
      </c>
      <c r="AV519" s="14">
        <v>0.29118849804997199</v>
      </c>
      <c r="AW519" s="14">
        <v>0.229987814801865</v>
      </c>
      <c r="AX519" s="14"/>
      <c r="AY519" s="14">
        <v>0.37801168521601197</v>
      </c>
      <c r="AZ519" s="14">
        <v>0.35334206957167202</v>
      </c>
      <c r="BA519" s="14">
        <v>0.41500418451478499</v>
      </c>
      <c r="BB519" s="14">
        <v>0.46273902881421602</v>
      </c>
      <c r="BC519" s="14">
        <v>0.53480838207682202</v>
      </c>
      <c r="BD519" s="14"/>
      <c r="BE519" s="14">
        <v>0.228426694489267</v>
      </c>
      <c r="BF519" s="14">
        <v>0.32531200705861002</v>
      </c>
      <c r="BG519" s="14">
        <v>0.30092825903689302</v>
      </c>
      <c r="BH519" s="14">
        <v>0.31841058585528698</v>
      </c>
      <c r="BI519" s="14">
        <v>0.38231520164056798</v>
      </c>
      <c r="BJ519" s="14">
        <v>0.37135582492903801</v>
      </c>
      <c r="BK519" s="14">
        <v>0.36499202260604902</v>
      </c>
      <c r="BL519" s="14">
        <v>0.36486440341079701</v>
      </c>
      <c r="BM519" s="14">
        <v>0.43763190822254999</v>
      </c>
      <c r="BN519" s="14">
        <v>0.39029575778040798</v>
      </c>
      <c r="BO519" s="14">
        <v>0.45410338486284102</v>
      </c>
      <c r="BP519" s="14">
        <v>0.44494447078358701</v>
      </c>
      <c r="BQ519" s="14">
        <v>0.44927343598807001</v>
      </c>
      <c r="BR519" s="14">
        <v>0.510212941213253</v>
      </c>
      <c r="BS519" s="14">
        <v>0.44920034843797801</v>
      </c>
      <c r="BT519" s="14">
        <v>0.57623439624487405</v>
      </c>
      <c r="BU519" s="14"/>
      <c r="BV519" s="14">
        <v>0.56190324707967598</v>
      </c>
      <c r="BW519" s="14">
        <v>0.34210952134350198</v>
      </c>
      <c r="BX519" s="14"/>
      <c r="BY519" s="14">
        <v>0.548277465671549</v>
      </c>
      <c r="BZ519" s="14"/>
      <c r="CA519" s="14">
        <v>0.33497908199043303</v>
      </c>
      <c r="CB519" s="14">
        <v>0.38937359299093199</v>
      </c>
      <c r="CC519" s="14">
        <v>0.42305875929693798</v>
      </c>
      <c r="CD519" s="14">
        <v>0.57312121943053596</v>
      </c>
      <c r="CE519" s="14">
        <v>0.40783169382768802</v>
      </c>
    </row>
    <row r="520" spans="2:83" x14ac:dyDescent="0.3">
      <c r="B520" t="s">
        <v>266</v>
      </c>
      <c r="C520" s="14">
        <v>0.118072263048945</v>
      </c>
      <c r="D520" s="14">
        <v>0.13634298532328001</v>
      </c>
      <c r="E520" s="14">
        <v>9.9434391805837505E-2</v>
      </c>
      <c r="F520" s="14"/>
      <c r="G520" s="14">
        <v>0.1227795376295</v>
      </c>
      <c r="H520" s="14">
        <v>8.6273401763373503E-2</v>
      </c>
      <c r="I520" s="14">
        <v>8.73928143262621E-2</v>
      </c>
      <c r="J520" s="14">
        <v>0.135345827659344</v>
      </c>
      <c r="K520" s="14">
        <v>0.117964891107257</v>
      </c>
      <c r="L520" s="14">
        <v>0.15176518904885999</v>
      </c>
      <c r="M520" s="14"/>
      <c r="N520" s="14">
        <v>8.6355698948560905E-2</v>
      </c>
      <c r="O520" s="14">
        <v>0.10653851423989601</v>
      </c>
      <c r="P520" s="14">
        <v>0.13152857617848501</v>
      </c>
      <c r="Q520" s="14">
        <v>0.150913995180497</v>
      </c>
      <c r="R520" s="14"/>
      <c r="S520" s="14">
        <v>0.10174421012428</v>
      </c>
      <c r="T520" s="14">
        <v>0.107941611502686</v>
      </c>
      <c r="U520" s="14">
        <v>0.13917034065008299</v>
      </c>
      <c r="V520" s="14">
        <v>0.13829299088803301</v>
      </c>
      <c r="W520" s="14">
        <v>0.13973747526209401</v>
      </c>
      <c r="X520" s="14">
        <v>0.14355758959436499</v>
      </c>
      <c r="Y520" s="14">
        <v>0.12090114890992799</v>
      </c>
      <c r="Z520" s="14">
        <v>0.104378346397017</v>
      </c>
      <c r="AA520" s="14">
        <v>0.103212495387259</v>
      </c>
      <c r="AB520" s="14">
        <v>9.5781707157020196E-2</v>
      </c>
      <c r="AC520" s="14">
        <v>0.12913876840222099</v>
      </c>
      <c r="AD520" s="14">
        <v>0.108333504002028</v>
      </c>
      <c r="AE520" s="14"/>
      <c r="AF520" s="14">
        <v>0.19377478955432401</v>
      </c>
      <c r="AG520" s="14">
        <v>6.6523815678873596E-2</v>
      </c>
      <c r="AH520" s="14">
        <v>4.2207160122842001E-2</v>
      </c>
      <c r="AI520" s="14">
        <v>0.34903143048230001</v>
      </c>
      <c r="AJ520" s="14">
        <v>0.10111281069707399</v>
      </c>
      <c r="AK520" s="14"/>
      <c r="AL520" s="14">
        <v>0.157201010482547</v>
      </c>
      <c r="AM520" s="14">
        <v>7.1288607017210306E-2</v>
      </c>
      <c r="AN520" s="14">
        <v>4.4579846509818097E-2</v>
      </c>
      <c r="AO520" s="14">
        <v>0.35163208619236402</v>
      </c>
      <c r="AP520" s="14">
        <v>5.1941395255023198E-2</v>
      </c>
      <c r="AQ520" s="14"/>
      <c r="AR520" s="14">
        <v>4.7230509329040903E-2</v>
      </c>
      <c r="AS520" s="14">
        <v>0.127569306961928</v>
      </c>
      <c r="AT520" s="14">
        <v>4.6753101821961997E-2</v>
      </c>
      <c r="AU520" s="14">
        <v>0.30900062404142398</v>
      </c>
      <c r="AV520" s="14">
        <v>7.2024685678942907E-2</v>
      </c>
      <c r="AW520" s="14">
        <v>7.8878036394569806E-2</v>
      </c>
      <c r="AX520" s="14"/>
      <c r="AY520" s="14">
        <v>0.13430474172197501</v>
      </c>
      <c r="AZ520" s="14">
        <v>0.13398246410167</v>
      </c>
      <c r="BA520" s="14">
        <v>0.102420891914048</v>
      </c>
      <c r="BB520" s="14">
        <v>9.2137408076492303E-2</v>
      </c>
      <c r="BC520" s="14">
        <v>4.4635956630126199E-2</v>
      </c>
      <c r="BD520" s="14"/>
      <c r="BE520" s="14">
        <v>0.23034978731699299</v>
      </c>
      <c r="BF520" s="14">
        <v>0.17227440051436499</v>
      </c>
      <c r="BG520" s="14">
        <v>0.15241881276741301</v>
      </c>
      <c r="BH520" s="14">
        <v>0.12276955872357501</v>
      </c>
      <c r="BI520" s="14">
        <v>0.127773617774217</v>
      </c>
      <c r="BJ520" s="14">
        <v>8.900278581795E-2</v>
      </c>
      <c r="BK520" s="14">
        <v>0.14489711532170099</v>
      </c>
      <c r="BL520" s="14">
        <v>0.13854968910913501</v>
      </c>
      <c r="BM520" s="14">
        <v>9.3858233596951696E-2</v>
      </c>
      <c r="BN520" s="14">
        <v>0.12950601595162101</v>
      </c>
      <c r="BO520" s="14">
        <v>0.110028195088767</v>
      </c>
      <c r="BP520" s="14">
        <v>0.10388280354419099</v>
      </c>
      <c r="BQ520" s="14">
        <v>8.2792847751175097E-2</v>
      </c>
      <c r="BR520" s="14">
        <v>3.3931766699184601E-2</v>
      </c>
      <c r="BS520" s="14">
        <v>0.102253846842807</v>
      </c>
      <c r="BT520" s="14">
        <v>9.1399532909337194E-2</v>
      </c>
      <c r="BU520" s="14"/>
      <c r="BV520" s="14">
        <v>4.3100959439813999E-2</v>
      </c>
      <c r="BW520" s="14">
        <v>0.113154029040958</v>
      </c>
      <c r="BX520" s="14"/>
      <c r="BY520" s="14">
        <v>0.109534772295392</v>
      </c>
      <c r="BZ520" s="14"/>
      <c r="CA520" s="14">
        <v>0.124613147844176</v>
      </c>
      <c r="CB520" s="14">
        <v>0.103908400023374</v>
      </c>
      <c r="CC520" s="14">
        <v>0.11361720274504999</v>
      </c>
      <c r="CD520" s="14">
        <v>9.4220148590607594E-2</v>
      </c>
      <c r="CE520" s="14">
        <v>0.229556290839946</v>
      </c>
    </row>
    <row r="521" spans="2:83" x14ac:dyDescent="0.3">
      <c r="B521" t="s">
        <v>53</v>
      </c>
      <c r="C521" s="14">
        <v>0.28321656853376298</v>
      </c>
      <c r="D521" s="14">
        <v>0.20004054304851299</v>
      </c>
      <c r="E521" s="14">
        <v>0.36498848232591902</v>
      </c>
      <c r="F521" s="14"/>
      <c r="G521" s="14">
        <v>0.247020278062727</v>
      </c>
      <c r="H521" s="14">
        <v>0.18683089622901999</v>
      </c>
      <c r="I521" s="14">
        <v>0.34066063805252</v>
      </c>
      <c r="J521" s="14">
        <v>0.30213325594969498</v>
      </c>
      <c r="K521" s="14">
        <v>0.28917004913678701</v>
      </c>
      <c r="L521" s="14">
        <v>0.31978549963966002</v>
      </c>
      <c r="M521" s="14"/>
      <c r="N521" s="14">
        <v>0.212754670981673</v>
      </c>
      <c r="O521" s="14">
        <v>0.247249503432354</v>
      </c>
      <c r="P521" s="14">
        <v>0.31501919415187501</v>
      </c>
      <c r="Q521" s="14">
        <v>0.36094170208735599</v>
      </c>
      <c r="R521" s="14"/>
      <c r="S521" s="14">
        <v>0.24629166530479599</v>
      </c>
      <c r="T521" s="14">
        <v>0.33576284234771397</v>
      </c>
      <c r="U521" s="14">
        <v>0.23954257505464999</v>
      </c>
      <c r="V521" s="14">
        <v>0.28402927357379698</v>
      </c>
      <c r="W521" s="14">
        <v>0.25281142686420899</v>
      </c>
      <c r="X521" s="14">
        <v>0.26531178311241999</v>
      </c>
      <c r="Y521" s="14">
        <v>0.261772978269046</v>
      </c>
      <c r="Z521" s="14">
        <v>0.17685538159154701</v>
      </c>
      <c r="AA521" s="14">
        <v>0.38998390470216299</v>
      </c>
      <c r="AB521" s="14">
        <v>0.27617921245504801</v>
      </c>
      <c r="AC521" s="14">
        <v>0.26234942799558603</v>
      </c>
      <c r="AD521" s="14">
        <v>0.32934237526639998</v>
      </c>
      <c r="AE521" s="14"/>
      <c r="AF521" s="14">
        <v>0.24877155153397601</v>
      </c>
      <c r="AG521" s="14">
        <v>0.225228335983188</v>
      </c>
      <c r="AH521" s="14">
        <v>0.212926259820965</v>
      </c>
      <c r="AI521" s="14">
        <v>0.20508503052018501</v>
      </c>
      <c r="AJ521" s="14">
        <v>0.455866227389149</v>
      </c>
      <c r="AK521" s="14"/>
      <c r="AL521" s="14">
        <v>0.25619425596720002</v>
      </c>
      <c r="AM521" s="14">
        <v>0.22732267391481001</v>
      </c>
      <c r="AN521" s="14">
        <v>0.28970018394604702</v>
      </c>
      <c r="AO521" s="14">
        <v>0.28143874690672999</v>
      </c>
      <c r="AP521" s="14">
        <v>0.25034532056514802</v>
      </c>
      <c r="AQ521" s="14"/>
      <c r="AR521" s="14">
        <v>0.18273280136024</v>
      </c>
      <c r="AS521" s="14">
        <v>0.248612758609593</v>
      </c>
      <c r="AT521" s="14">
        <v>0.24609988005448799</v>
      </c>
      <c r="AU521" s="14">
        <v>0.25398341259471702</v>
      </c>
      <c r="AV521" s="14">
        <v>0.266515751720727</v>
      </c>
      <c r="AW521" s="14">
        <v>0.52618403575941997</v>
      </c>
      <c r="AX521" s="14"/>
      <c r="AY521" s="14">
        <v>0.34315211015974001</v>
      </c>
      <c r="AZ521" s="14">
        <v>0.30743075995480301</v>
      </c>
      <c r="BA521" s="14">
        <v>0.25113824898723203</v>
      </c>
      <c r="BB521" s="14">
        <v>0.20399500290158001</v>
      </c>
      <c r="BC521" s="14">
        <v>0.106894700684771</v>
      </c>
      <c r="BD521" s="14"/>
      <c r="BE521" s="14">
        <v>0.34854977941423998</v>
      </c>
      <c r="BF521" s="14">
        <v>0.31197163973941899</v>
      </c>
      <c r="BG521" s="14">
        <v>0.35690544646449202</v>
      </c>
      <c r="BH521" s="14">
        <v>0.38077436375365398</v>
      </c>
      <c r="BI521" s="14">
        <v>0.31191993704714499</v>
      </c>
      <c r="BJ521" s="14">
        <v>0.30318475697025898</v>
      </c>
      <c r="BK521" s="14">
        <v>0.279081429625817</v>
      </c>
      <c r="BL521" s="14">
        <v>0.26291895144423899</v>
      </c>
      <c r="BM521" s="14">
        <v>0.24565720053417101</v>
      </c>
      <c r="BN521" s="14">
        <v>0.220807989328309</v>
      </c>
      <c r="BO521" s="14">
        <v>0.232767324485744</v>
      </c>
      <c r="BP521" s="14">
        <v>0.23456650154690001</v>
      </c>
      <c r="BQ521" s="14">
        <v>0.23390714644132199</v>
      </c>
      <c r="BR521" s="14">
        <v>0.28770906446622102</v>
      </c>
      <c r="BS521" s="14">
        <v>0.262677652628797</v>
      </c>
      <c r="BT521" s="14">
        <v>0.15009343495851199</v>
      </c>
      <c r="BU521" s="14"/>
      <c r="BV521" s="14">
        <v>0.18267274226550201</v>
      </c>
      <c r="BW521" s="14">
        <v>0.29363853892969499</v>
      </c>
      <c r="BX521" s="14"/>
      <c r="BY521" s="14">
        <v>0.18084176531618701</v>
      </c>
      <c r="BZ521" s="14"/>
      <c r="CA521" s="14">
        <v>0.32864304241747799</v>
      </c>
      <c r="CB521" s="14">
        <v>0.29440287143399402</v>
      </c>
      <c r="CC521" s="14">
        <v>0.245287109944339</v>
      </c>
      <c r="CD521" s="14">
        <v>0.188666390441496</v>
      </c>
      <c r="CE521" s="14">
        <v>0.119733767843985</v>
      </c>
    </row>
    <row r="522" spans="2:83" x14ac:dyDescent="0.3">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c r="CE522" s="14"/>
    </row>
    <row r="523" spans="2:83" x14ac:dyDescent="0.3">
      <c r="B523" s="6" t="s">
        <v>126</v>
      </c>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c r="CE523" s="14"/>
    </row>
    <row r="524" spans="2:83" x14ac:dyDescent="0.3">
      <c r="B524" s="24" t="s">
        <v>114</v>
      </c>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c r="BY524" s="14"/>
      <c r="BZ524" s="14"/>
      <c r="CA524" s="14"/>
      <c r="CB524" s="14"/>
      <c r="CC524" s="14"/>
      <c r="CD524" s="14"/>
      <c r="CE524" s="14"/>
    </row>
    <row r="525" spans="2:83" x14ac:dyDescent="0.3">
      <c r="B525" t="s">
        <v>268</v>
      </c>
      <c r="C525" s="14">
        <v>0.64878772737883095</v>
      </c>
      <c r="D525" s="14">
        <v>0.68924834487383801</v>
      </c>
      <c r="E525" s="14">
        <v>0.60962069845103295</v>
      </c>
      <c r="F525" s="14"/>
      <c r="G525" s="14">
        <v>0.57084386039041002</v>
      </c>
      <c r="H525" s="14">
        <v>0.65045329897298199</v>
      </c>
      <c r="I525" s="14">
        <v>0.63287459144995795</v>
      </c>
      <c r="J525" s="14">
        <v>0.667466335051069</v>
      </c>
      <c r="K525" s="14">
        <v>0.65786519712987501</v>
      </c>
      <c r="L525" s="14">
        <v>0.69059218240412801</v>
      </c>
      <c r="M525" s="14"/>
      <c r="N525" s="14">
        <v>0.71788985230879399</v>
      </c>
      <c r="O525" s="14">
        <v>0.64494195320859904</v>
      </c>
      <c r="P525" s="14">
        <v>0.63956083552087095</v>
      </c>
      <c r="Q525" s="14">
        <v>0.57874616397367495</v>
      </c>
      <c r="R525" s="14"/>
      <c r="S525" s="14">
        <v>0.67905024605828501</v>
      </c>
      <c r="T525" s="14">
        <v>0.64104401019449597</v>
      </c>
      <c r="U525" s="14">
        <v>0.69100482664778995</v>
      </c>
      <c r="V525" s="14">
        <v>0.57506836946735296</v>
      </c>
      <c r="W525" s="14">
        <v>0.63220513354756303</v>
      </c>
      <c r="X525" s="14">
        <v>0.61297289034916802</v>
      </c>
      <c r="Y525" s="14">
        <v>0.64185574941347201</v>
      </c>
      <c r="Z525" s="14">
        <v>0.72152957249654703</v>
      </c>
      <c r="AA525" s="14">
        <v>0.62662020785764005</v>
      </c>
      <c r="AB525" s="14">
        <v>0.66828901880976699</v>
      </c>
      <c r="AC525" s="14">
        <v>0.69128928016130597</v>
      </c>
      <c r="AD525" s="14">
        <v>0.66932392967718801</v>
      </c>
      <c r="AE525" s="14"/>
      <c r="AF525" s="14">
        <v>0.72838421364724004</v>
      </c>
      <c r="AG525" s="14">
        <v>0.64376548060917105</v>
      </c>
      <c r="AH525" s="14">
        <v>0.65220254668353195</v>
      </c>
      <c r="AI525" s="14">
        <v>0.52176686812177098</v>
      </c>
      <c r="AJ525" s="14">
        <v>0.50245763431671497</v>
      </c>
      <c r="AK525" s="14"/>
      <c r="AL525" s="14">
        <v>0.72269639903579896</v>
      </c>
      <c r="AM525" s="14">
        <v>0.66139097994180196</v>
      </c>
      <c r="AN525" s="14">
        <v>0.66041136900473596</v>
      </c>
      <c r="AO525" s="14">
        <v>0.67914204264025901</v>
      </c>
      <c r="AP525" s="14">
        <v>0.55570162152022196</v>
      </c>
      <c r="AQ525" s="14"/>
      <c r="AR525" s="14">
        <v>0.66270605347830303</v>
      </c>
      <c r="AS525" s="14">
        <v>0.72398647446898001</v>
      </c>
      <c r="AT525" s="14">
        <v>0.67283473921942705</v>
      </c>
      <c r="AU525" s="14">
        <v>0.70867258664920696</v>
      </c>
      <c r="AV525" s="14">
        <v>0.54623863516980597</v>
      </c>
      <c r="AW525" s="14">
        <v>0.56293313067337802</v>
      </c>
      <c r="AX525" s="14"/>
      <c r="AY525" s="14">
        <v>0.6446814127089</v>
      </c>
      <c r="AZ525" s="14">
        <v>0.613308106618486</v>
      </c>
      <c r="BA525" s="14">
        <v>0.66984508426445499</v>
      </c>
      <c r="BB525" s="14">
        <v>0.67615540929108897</v>
      </c>
      <c r="BC525" s="14">
        <v>0.70318795331089101</v>
      </c>
      <c r="BD525" s="14"/>
      <c r="BE525" s="14">
        <v>0.65737648326083198</v>
      </c>
      <c r="BF525" s="14">
        <v>0.430554783607903</v>
      </c>
      <c r="BG525" s="14">
        <v>0.59769360557255702</v>
      </c>
      <c r="BH525" s="14">
        <v>0.63181210214438999</v>
      </c>
      <c r="BI525" s="14">
        <v>0.59049804564646202</v>
      </c>
      <c r="BJ525" s="14">
        <v>0.59012408788709203</v>
      </c>
      <c r="BK525" s="14">
        <v>0.59987267460570404</v>
      </c>
      <c r="BL525" s="14">
        <v>0.68732287955767002</v>
      </c>
      <c r="BM525" s="14">
        <v>0.68620142814497398</v>
      </c>
      <c r="BN525" s="14">
        <v>0.64429526623249</v>
      </c>
      <c r="BO525" s="14">
        <v>0.69361138529331401</v>
      </c>
      <c r="BP525" s="14">
        <v>0.696474268292256</v>
      </c>
      <c r="BQ525" s="14">
        <v>0.85181889440047998</v>
      </c>
      <c r="BR525" s="14">
        <v>0.80058414175223702</v>
      </c>
      <c r="BS525" s="14">
        <v>0.70084348908313898</v>
      </c>
      <c r="BT525" s="14">
        <v>0.72839157954308598</v>
      </c>
      <c r="BU525" s="14"/>
      <c r="BV525" s="14">
        <v>0.65666226414511497</v>
      </c>
      <c r="BW525" s="14">
        <v>0.668414257848022</v>
      </c>
      <c r="BX525" s="14"/>
      <c r="BY525" s="14">
        <v>0.677349739007165</v>
      </c>
      <c r="BZ525" s="14"/>
      <c r="CA525" s="14">
        <v>0.64612492084552597</v>
      </c>
      <c r="CB525" s="14">
        <v>0.64444709249458099</v>
      </c>
      <c r="CC525" s="14">
        <v>0.65785205921473999</v>
      </c>
      <c r="CD525" s="14">
        <v>0.72724846647755303</v>
      </c>
      <c r="CE525" s="14">
        <v>0.59066336370634298</v>
      </c>
    </row>
    <row r="526" spans="2:83" x14ac:dyDescent="0.3">
      <c r="B526" t="s">
        <v>269</v>
      </c>
      <c r="C526" s="14">
        <v>0.19342552805885599</v>
      </c>
      <c r="D526" s="14">
        <v>0.20431324443124299</v>
      </c>
      <c r="E526" s="14">
        <v>0.18317356824498099</v>
      </c>
      <c r="F526" s="14"/>
      <c r="G526" s="14">
        <v>0.27424920324616497</v>
      </c>
      <c r="H526" s="14">
        <v>0.213857836508386</v>
      </c>
      <c r="I526" s="14">
        <v>0.18455852318955901</v>
      </c>
      <c r="J526" s="14">
        <v>0.14519860033460699</v>
      </c>
      <c r="K526" s="14">
        <v>0.18862856866479999</v>
      </c>
      <c r="L526" s="14">
        <v>0.17291600494359</v>
      </c>
      <c r="M526" s="14"/>
      <c r="N526" s="14">
        <v>0.183561819273102</v>
      </c>
      <c r="O526" s="14">
        <v>0.203479572673259</v>
      </c>
      <c r="P526" s="14">
        <v>0.189216903761184</v>
      </c>
      <c r="Q526" s="14">
        <v>0.201548413986051</v>
      </c>
      <c r="R526" s="14"/>
      <c r="S526" s="14">
        <v>0.20132843447665999</v>
      </c>
      <c r="T526" s="14">
        <v>0.18041715882391299</v>
      </c>
      <c r="U526" s="14">
        <v>0.17417134261191999</v>
      </c>
      <c r="V526" s="14">
        <v>0.27477685579135502</v>
      </c>
      <c r="W526" s="14">
        <v>0.19605642553800101</v>
      </c>
      <c r="X526" s="14">
        <v>0.205364280203685</v>
      </c>
      <c r="Y526" s="14">
        <v>0.211394350476867</v>
      </c>
      <c r="Z526" s="14">
        <v>0.155214484670222</v>
      </c>
      <c r="AA526" s="14">
        <v>0.17247507953489799</v>
      </c>
      <c r="AB526" s="14">
        <v>0.17359067291361399</v>
      </c>
      <c r="AC526" s="14">
        <v>0.16026636461975999</v>
      </c>
      <c r="AD526" s="14">
        <v>0.17287844329214599</v>
      </c>
      <c r="AE526" s="14"/>
      <c r="AF526" s="14">
        <v>0.16992821250738499</v>
      </c>
      <c r="AG526" s="14">
        <v>0.226802412141239</v>
      </c>
      <c r="AH526" s="14">
        <v>0.23094004443457</v>
      </c>
      <c r="AI526" s="14">
        <v>0.36051998181174999</v>
      </c>
      <c r="AJ526" s="14">
        <v>0.17307282933281001</v>
      </c>
      <c r="AK526" s="14"/>
      <c r="AL526" s="14">
        <v>0.17175926313456699</v>
      </c>
      <c r="AM526" s="14">
        <v>0.22753706862452899</v>
      </c>
      <c r="AN526" s="14">
        <v>0.202307090788717</v>
      </c>
      <c r="AO526" s="14">
        <v>0.14854310434448401</v>
      </c>
      <c r="AP526" s="14">
        <v>0.23950673643315501</v>
      </c>
      <c r="AQ526" s="14"/>
      <c r="AR526" s="14">
        <v>0.24814110248513499</v>
      </c>
      <c r="AS526" s="14">
        <v>0.18040916507316601</v>
      </c>
      <c r="AT526" s="14">
        <v>0.198215129817578</v>
      </c>
      <c r="AU526" s="14">
        <v>0.147798739753045</v>
      </c>
      <c r="AV526" s="14">
        <v>0.25568792938537399</v>
      </c>
      <c r="AW526" s="14">
        <v>0.14159591464878099</v>
      </c>
      <c r="AX526" s="14"/>
      <c r="AY526" s="14">
        <v>0.20336967458254501</v>
      </c>
      <c r="AZ526" s="14">
        <v>0.16371855620117001</v>
      </c>
      <c r="BA526" s="14">
        <v>0.202709894738168</v>
      </c>
      <c r="BB526" s="14">
        <v>0.22918541244989299</v>
      </c>
      <c r="BC526" s="14">
        <v>0.17868738436152501</v>
      </c>
      <c r="BD526" s="14"/>
      <c r="BE526" s="14">
        <v>0.14312993371911001</v>
      </c>
      <c r="BF526" s="14">
        <v>0.24652483421569399</v>
      </c>
      <c r="BG526" s="14">
        <v>0.20499817168496001</v>
      </c>
      <c r="BH526" s="14">
        <v>0.15517620312604799</v>
      </c>
      <c r="BI526" s="14">
        <v>0.224509271472669</v>
      </c>
      <c r="BJ526" s="14">
        <v>0.23954866201506</v>
      </c>
      <c r="BK526" s="14">
        <v>0.21446863610869801</v>
      </c>
      <c r="BL526" s="14">
        <v>0.18296245661485</v>
      </c>
      <c r="BM526" s="14">
        <v>0.17443502029809499</v>
      </c>
      <c r="BN526" s="14">
        <v>0.20974516453758399</v>
      </c>
      <c r="BO526" s="14">
        <v>0.18035069360961101</v>
      </c>
      <c r="BP526" s="14">
        <v>0.187001626613223</v>
      </c>
      <c r="BQ526" s="14">
        <v>9.1659580028230006E-2</v>
      </c>
      <c r="BR526" s="14">
        <v>0.16411157514543301</v>
      </c>
      <c r="BS526" s="14">
        <v>0.175557147549179</v>
      </c>
      <c r="BT526" s="14">
        <v>0.22218199976770001</v>
      </c>
      <c r="BU526" s="14"/>
      <c r="BV526" s="14">
        <v>0.25477232094075403</v>
      </c>
      <c r="BW526" s="14">
        <v>0.187086182149834</v>
      </c>
      <c r="BX526" s="14"/>
      <c r="BY526" s="14">
        <v>0.24208199305319</v>
      </c>
      <c r="BZ526" s="14"/>
      <c r="CA526" s="14">
        <v>0.153275651272479</v>
      </c>
      <c r="CB526" s="14">
        <v>0.21648742847673799</v>
      </c>
      <c r="CC526" s="14">
        <v>0.21277890424632101</v>
      </c>
      <c r="CD526" s="14">
        <v>0.19283855462729699</v>
      </c>
      <c r="CE526" s="14">
        <v>0.38744025043076602</v>
      </c>
    </row>
    <row r="527" spans="2:83" x14ac:dyDescent="0.3">
      <c r="B527" t="s">
        <v>110</v>
      </c>
      <c r="C527" s="14">
        <v>0.15778674456231301</v>
      </c>
      <c r="D527" s="14">
        <v>0.10643841069491899</v>
      </c>
      <c r="E527" s="14">
        <v>0.20720573330398501</v>
      </c>
      <c r="F527" s="14"/>
      <c r="G527" s="14">
        <v>0.15490693636342401</v>
      </c>
      <c r="H527" s="14">
        <v>0.13568886451863199</v>
      </c>
      <c r="I527" s="14">
        <v>0.18256688536048299</v>
      </c>
      <c r="J527" s="14">
        <v>0.187335064614324</v>
      </c>
      <c r="K527" s="14">
        <v>0.153506234205326</v>
      </c>
      <c r="L527" s="14">
        <v>0.136491812652282</v>
      </c>
      <c r="M527" s="14"/>
      <c r="N527" s="14">
        <v>9.8548328418103501E-2</v>
      </c>
      <c r="O527" s="14">
        <v>0.15157847411814199</v>
      </c>
      <c r="P527" s="14">
        <v>0.171222260717945</v>
      </c>
      <c r="Q527" s="14">
        <v>0.21970542204027399</v>
      </c>
      <c r="R527" s="14"/>
      <c r="S527" s="14">
        <v>0.119621319465055</v>
      </c>
      <c r="T527" s="14">
        <v>0.17853883098159101</v>
      </c>
      <c r="U527" s="14">
        <v>0.134823830740289</v>
      </c>
      <c r="V527" s="14">
        <v>0.15015477474129199</v>
      </c>
      <c r="W527" s="14">
        <v>0.17173844091443499</v>
      </c>
      <c r="X527" s="14">
        <v>0.18166282944714601</v>
      </c>
      <c r="Y527" s="14">
        <v>0.14674990010966099</v>
      </c>
      <c r="Z527" s="14">
        <v>0.12325594283323101</v>
      </c>
      <c r="AA527" s="14">
        <v>0.20090471260746201</v>
      </c>
      <c r="AB527" s="14">
        <v>0.15812030827661899</v>
      </c>
      <c r="AC527" s="14">
        <v>0.14844435521893401</v>
      </c>
      <c r="AD527" s="14">
        <v>0.15779762703066599</v>
      </c>
      <c r="AE527" s="14"/>
      <c r="AF527" s="14">
        <v>0.101687573845375</v>
      </c>
      <c r="AG527" s="14">
        <v>0.12943210724958901</v>
      </c>
      <c r="AH527" s="14">
        <v>0.116857408881898</v>
      </c>
      <c r="AI527" s="14">
        <v>0.11771315006647901</v>
      </c>
      <c r="AJ527" s="14">
        <v>0.32446953635047399</v>
      </c>
      <c r="AK527" s="14"/>
      <c r="AL527" s="14">
        <v>0.105544337829634</v>
      </c>
      <c r="AM527" s="14">
        <v>0.11107195143366801</v>
      </c>
      <c r="AN527" s="14">
        <v>0.13728154020654601</v>
      </c>
      <c r="AO527" s="14">
        <v>0.17231485301525701</v>
      </c>
      <c r="AP527" s="14">
        <v>0.20479164204662301</v>
      </c>
      <c r="AQ527" s="14"/>
      <c r="AR527" s="14">
        <v>8.9152844036561901E-2</v>
      </c>
      <c r="AS527" s="14">
        <v>9.5604360457854101E-2</v>
      </c>
      <c r="AT527" s="14">
        <v>0.12895013096299399</v>
      </c>
      <c r="AU527" s="14">
        <v>0.14352867359774801</v>
      </c>
      <c r="AV527" s="14">
        <v>0.19807343544482001</v>
      </c>
      <c r="AW527" s="14">
        <v>0.29547095467784101</v>
      </c>
      <c r="AX527" s="14"/>
      <c r="AY527" s="14">
        <v>0.15194891270855501</v>
      </c>
      <c r="AZ527" s="14">
        <v>0.22297333718034401</v>
      </c>
      <c r="BA527" s="14">
        <v>0.12744502099737801</v>
      </c>
      <c r="BB527" s="14">
        <v>9.4659178259017901E-2</v>
      </c>
      <c r="BC527" s="14">
        <v>0.11812466232758299</v>
      </c>
      <c r="BD527" s="14"/>
      <c r="BE527" s="14">
        <v>0.19949358302005901</v>
      </c>
      <c r="BF527" s="14">
        <v>0.32292038217640401</v>
      </c>
      <c r="BG527" s="14">
        <v>0.197308222742482</v>
      </c>
      <c r="BH527" s="14">
        <v>0.21301169472956299</v>
      </c>
      <c r="BI527" s="14">
        <v>0.18499268288086901</v>
      </c>
      <c r="BJ527" s="14">
        <v>0.17032725009784799</v>
      </c>
      <c r="BK527" s="14">
        <v>0.18565868928559801</v>
      </c>
      <c r="BL527" s="14">
        <v>0.12971466382748001</v>
      </c>
      <c r="BM527" s="14">
        <v>0.139363551556931</v>
      </c>
      <c r="BN527" s="14">
        <v>0.14595956922992601</v>
      </c>
      <c r="BO527" s="14">
        <v>0.12603792109707501</v>
      </c>
      <c r="BP527" s="14">
        <v>0.11652410509452001</v>
      </c>
      <c r="BQ527" s="14">
        <v>5.6521525571290497E-2</v>
      </c>
      <c r="BR527" s="14">
        <v>3.5304283102329997E-2</v>
      </c>
      <c r="BS527" s="14">
        <v>0.123599363367682</v>
      </c>
      <c r="BT527" s="14">
        <v>4.9426420689214802E-2</v>
      </c>
      <c r="BU527" s="14"/>
      <c r="BV527" s="14">
        <v>8.8565414914130794E-2</v>
      </c>
      <c r="BW527" s="14">
        <v>0.14449956000214401</v>
      </c>
      <c r="BX527" s="14"/>
      <c r="BY527" s="14">
        <v>8.0568267939644805E-2</v>
      </c>
      <c r="BZ527" s="14"/>
      <c r="CA527" s="14">
        <v>0.200599427881996</v>
      </c>
      <c r="CB527" s="14">
        <v>0.13906547902868099</v>
      </c>
      <c r="CC527" s="14">
        <v>0.129369036538939</v>
      </c>
      <c r="CD527" s="14">
        <v>7.9912978895150005E-2</v>
      </c>
      <c r="CE527" s="14">
        <v>2.1896385862891901E-2</v>
      </c>
    </row>
    <row r="528" spans="2:83" x14ac:dyDescent="0.3">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row>
    <row r="529" spans="2:83" x14ac:dyDescent="0.3">
      <c r="B529" s="6" t="s">
        <v>126</v>
      </c>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row>
    <row r="530" spans="2:83" x14ac:dyDescent="0.3">
      <c r="B530" s="24" t="s">
        <v>114</v>
      </c>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c r="CD530" s="14"/>
      <c r="CE530" s="14"/>
    </row>
    <row r="531" spans="2:83" x14ac:dyDescent="0.3">
      <c r="B531" t="s">
        <v>270</v>
      </c>
      <c r="C531" s="14">
        <v>0.47098059144397098</v>
      </c>
      <c r="D531" s="14">
        <v>0.51073619535530201</v>
      </c>
      <c r="E531" s="14">
        <v>0.432153325401544</v>
      </c>
      <c r="F531" s="14"/>
      <c r="G531" s="14">
        <v>0.49068468218566702</v>
      </c>
      <c r="H531" s="14">
        <v>0.54064764248050801</v>
      </c>
      <c r="I531" s="14">
        <v>0.42552004487269302</v>
      </c>
      <c r="J531" s="14">
        <v>0.402957028357111</v>
      </c>
      <c r="K531" s="14">
        <v>0.47434352875890301</v>
      </c>
      <c r="L531" s="14">
        <v>0.49102097417482399</v>
      </c>
      <c r="M531" s="14"/>
      <c r="N531" s="14">
        <v>0.51772478353837004</v>
      </c>
      <c r="O531" s="14">
        <v>0.46281631458098499</v>
      </c>
      <c r="P531" s="14">
        <v>0.45412883523176201</v>
      </c>
      <c r="Q531" s="14">
        <v>0.44234000510511101</v>
      </c>
      <c r="R531" s="14"/>
      <c r="S531" s="14">
        <v>0.55050680797207296</v>
      </c>
      <c r="T531" s="14">
        <v>0.46876001519723398</v>
      </c>
      <c r="U531" s="14">
        <v>0.478114888097875</v>
      </c>
      <c r="V531" s="14">
        <v>0.39967097110911098</v>
      </c>
      <c r="W531" s="14">
        <v>0.42772443262134902</v>
      </c>
      <c r="X531" s="14">
        <v>0.440278480589615</v>
      </c>
      <c r="Y531" s="14">
        <v>0.48430251609678399</v>
      </c>
      <c r="Z531" s="14">
        <v>0.50828180264812295</v>
      </c>
      <c r="AA531" s="14">
        <v>0.482623054616171</v>
      </c>
      <c r="AB531" s="14">
        <v>0.456963869690727</v>
      </c>
      <c r="AC531" s="14">
        <v>0.52800627400795996</v>
      </c>
      <c r="AD531" s="14">
        <v>0.31752363107273801</v>
      </c>
      <c r="AE531" s="14"/>
      <c r="AF531" s="14">
        <v>0.45023825116310001</v>
      </c>
      <c r="AG531" s="14">
        <v>0.52453382105125101</v>
      </c>
      <c r="AH531" s="14">
        <v>0.48341628205760001</v>
      </c>
      <c r="AI531" s="14">
        <v>0.442786872668126</v>
      </c>
      <c r="AJ531" s="14">
        <v>0.42173466913143898</v>
      </c>
      <c r="AK531" s="14"/>
      <c r="AL531" s="14">
        <v>0.42856434339136001</v>
      </c>
      <c r="AM531" s="14">
        <v>0.54596065702046903</v>
      </c>
      <c r="AN531" s="14">
        <v>0.48160112733143101</v>
      </c>
      <c r="AO531" s="14">
        <v>0.38100312422820998</v>
      </c>
      <c r="AP531" s="14">
        <v>0.51046595071954903</v>
      </c>
      <c r="AQ531" s="14"/>
      <c r="AR531" s="14">
        <v>0.56464091925647397</v>
      </c>
      <c r="AS531" s="14">
        <v>0.47290883091108599</v>
      </c>
      <c r="AT531" s="14">
        <v>0.51907854982613599</v>
      </c>
      <c r="AU531" s="14">
        <v>0.40906453176305202</v>
      </c>
      <c r="AV531" s="14">
        <v>0.484294166391526</v>
      </c>
      <c r="AW531" s="14">
        <v>0.35901036732241298</v>
      </c>
      <c r="AX531" s="14"/>
      <c r="AY531" s="14">
        <v>0.41860722005488399</v>
      </c>
      <c r="AZ531" s="14">
        <v>0.43113388276348602</v>
      </c>
      <c r="BA531" s="14">
        <v>0.47915402172420701</v>
      </c>
      <c r="BB531" s="14">
        <v>0.54293336887527999</v>
      </c>
      <c r="BC531" s="14">
        <v>0.57009838457310003</v>
      </c>
      <c r="BD531" s="14"/>
      <c r="BE531" s="14">
        <v>0.40722004342208001</v>
      </c>
      <c r="BF531" s="14">
        <v>0.30343984518864198</v>
      </c>
      <c r="BG531" s="14">
        <v>0.41370118818412899</v>
      </c>
      <c r="BH531" s="14">
        <v>0.44541643581861301</v>
      </c>
      <c r="BI531" s="14">
        <v>0.43758025989975802</v>
      </c>
      <c r="BJ531" s="14">
        <v>0.48423844011996597</v>
      </c>
      <c r="BK531" s="14">
        <v>0.44229028049649999</v>
      </c>
      <c r="BL531" s="14">
        <v>0.414707359311485</v>
      </c>
      <c r="BM531" s="14">
        <v>0.510407353903095</v>
      </c>
      <c r="BN531" s="14">
        <v>0.47154107156844199</v>
      </c>
      <c r="BO531" s="14">
        <v>0.47712171736263598</v>
      </c>
      <c r="BP531" s="14">
        <v>0.45104561121210102</v>
      </c>
      <c r="BQ531" s="14">
        <v>0.61061847183823004</v>
      </c>
      <c r="BR531" s="14">
        <v>0.62014330218431302</v>
      </c>
      <c r="BS531" s="14">
        <v>0.403059071898904</v>
      </c>
      <c r="BT531" s="14">
        <v>0.621762994865386</v>
      </c>
      <c r="BU531" s="14"/>
      <c r="BV531" s="14">
        <v>0.56775954234001402</v>
      </c>
      <c r="BW531" s="14">
        <v>0.51358408032870295</v>
      </c>
      <c r="BX531" s="14"/>
      <c r="BY531" s="14">
        <v>0.57276726450358795</v>
      </c>
      <c r="BZ531" s="14"/>
      <c r="CA531" s="14">
        <v>0.428487720001543</v>
      </c>
      <c r="CB531" s="14">
        <v>0.52481906012042101</v>
      </c>
      <c r="CC531" s="14">
        <v>0.459103756305207</v>
      </c>
      <c r="CD531" s="14">
        <v>0.56467161218357897</v>
      </c>
      <c r="CE531" s="14">
        <v>0.66840896650816395</v>
      </c>
    </row>
    <row r="532" spans="2:83" x14ac:dyDescent="0.3">
      <c r="B532" t="s">
        <v>271</v>
      </c>
      <c r="C532" s="14">
        <v>0.32638792263812599</v>
      </c>
      <c r="D532" s="14">
        <v>0.331403577636249</v>
      </c>
      <c r="E532" s="14">
        <v>0.32213040280488803</v>
      </c>
      <c r="F532" s="14"/>
      <c r="G532" s="14">
        <v>0.34216339429026998</v>
      </c>
      <c r="H532" s="14">
        <v>0.31549215282013099</v>
      </c>
      <c r="I532" s="14">
        <v>0.33465392097284002</v>
      </c>
      <c r="J532" s="14">
        <v>0.376610181747354</v>
      </c>
      <c r="K532" s="14">
        <v>0.31293508749184201</v>
      </c>
      <c r="L532" s="14">
        <v>0.28637830587542101</v>
      </c>
      <c r="M532" s="14"/>
      <c r="N532" s="14">
        <v>0.34452517380853098</v>
      </c>
      <c r="O532" s="14">
        <v>0.33741058992811601</v>
      </c>
      <c r="P532" s="14">
        <v>0.31958458449782501</v>
      </c>
      <c r="Q532" s="14">
        <v>0.30236945591919601</v>
      </c>
      <c r="R532" s="14"/>
      <c r="S532" s="14">
        <v>0.28983432994583302</v>
      </c>
      <c r="T532" s="14">
        <v>0.330896837149812</v>
      </c>
      <c r="U532" s="14">
        <v>0.319566459651422</v>
      </c>
      <c r="V532" s="14">
        <v>0.38549699010391503</v>
      </c>
      <c r="W532" s="14">
        <v>0.33311167429137201</v>
      </c>
      <c r="X532" s="14">
        <v>0.33698723876402997</v>
      </c>
      <c r="Y532" s="14">
        <v>0.27732006419145</v>
      </c>
      <c r="Z532" s="14">
        <v>0.33112488811204499</v>
      </c>
      <c r="AA532" s="14">
        <v>0.31661674613221902</v>
      </c>
      <c r="AB532" s="14">
        <v>0.34273928875723297</v>
      </c>
      <c r="AC532" s="14">
        <v>0.30766310349564502</v>
      </c>
      <c r="AD532" s="14">
        <v>0.41197756295471799</v>
      </c>
      <c r="AE532" s="14"/>
      <c r="AF532" s="14">
        <v>0.37713683108775797</v>
      </c>
      <c r="AG532" s="14">
        <v>0.30988329655639402</v>
      </c>
      <c r="AH532" s="14">
        <v>0.321169741759114</v>
      </c>
      <c r="AI532" s="14">
        <v>0.31090720658655902</v>
      </c>
      <c r="AJ532" s="14">
        <v>0.247397471211702</v>
      </c>
      <c r="AK532" s="14"/>
      <c r="AL532" s="14">
        <v>0.392177398536461</v>
      </c>
      <c r="AM532" s="14">
        <v>0.30522035623975702</v>
      </c>
      <c r="AN532" s="14">
        <v>0.288743549543934</v>
      </c>
      <c r="AO532" s="14">
        <v>0.37848697998495501</v>
      </c>
      <c r="AP532" s="14">
        <v>0.284828213888555</v>
      </c>
      <c r="AQ532" s="14"/>
      <c r="AR532" s="14">
        <v>0.30432302816418499</v>
      </c>
      <c r="AS532" s="14">
        <v>0.37537923526268102</v>
      </c>
      <c r="AT532" s="14">
        <v>0.28991721112503399</v>
      </c>
      <c r="AU532" s="14">
        <v>0.40998771887093899</v>
      </c>
      <c r="AV532" s="14">
        <v>0.25414086433938798</v>
      </c>
      <c r="AW532" s="14">
        <v>0.28293625294917801</v>
      </c>
      <c r="AX532" s="14"/>
      <c r="AY532" s="14">
        <v>0.34305945003588101</v>
      </c>
      <c r="AZ532" s="14">
        <v>0.31040461228600802</v>
      </c>
      <c r="BA532" s="14">
        <v>0.36112180311932102</v>
      </c>
      <c r="BB532" s="14">
        <v>0.30360750265049702</v>
      </c>
      <c r="BC532" s="14">
        <v>0.33747878442733797</v>
      </c>
      <c r="BD532" s="14"/>
      <c r="BE532" s="14">
        <v>0.31583227325869001</v>
      </c>
      <c r="BF532" s="14">
        <v>0.47306040147357897</v>
      </c>
      <c r="BG532" s="14">
        <v>0.312219228925806</v>
      </c>
      <c r="BH532" s="14">
        <v>0.32342773463927099</v>
      </c>
      <c r="BI532" s="14">
        <v>0.35494565496281</v>
      </c>
      <c r="BJ532" s="14">
        <v>0.32817776628163903</v>
      </c>
      <c r="BK532" s="14">
        <v>0.32411052202873503</v>
      </c>
      <c r="BL532" s="14">
        <v>0.35060753393437799</v>
      </c>
      <c r="BM532" s="14">
        <v>0.311730564264599</v>
      </c>
      <c r="BN532" s="14">
        <v>0.32448348349366501</v>
      </c>
      <c r="BO532" s="14">
        <v>0.34961373504583299</v>
      </c>
      <c r="BP532" s="14">
        <v>0.42968731142434702</v>
      </c>
      <c r="BQ532" s="14">
        <v>0.229092029576973</v>
      </c>
      <c r="BR532" s="14">
        <v>0.276990491785576</v>
      </c>
      <c r="BS532" s="14">
        <v>0.41759023049017102</v>
      </c>
      <c r="BT532" s="14">
        <v>0.283980965465639</v>
      </c>
      <c r="BU532" s="14"/>
      <c r="BV532" s="14">
        <v>0.30417437271641401</v>
      </c>
      <c r="BW532" s="14">
        <v>0.30677389282043099</v>
      </c>
      <c r="BX532" s="14"/>
      <c r="BY532" s="14">
        <v>0.30819184519395898</v>
      </c>
      <c r="BZ532" s="14"/>
      <c r="CA532" s="14">
        <v>0.313301979049316</v>
      </c>
      <c r="CB532" s="14">
        <v>0.294105439125457</v>
      </c>
      <c r="CC532" s="14">
        <v>0.36163095100575299</v>
      </c>
      <c r="CD532" s="14">
        <v>0.35848024084215602</v>
      </c>
      <c r="CE532" s="14">
        <v>0.29098630570892903</v>
      </c>
    </row>
    <row r="533" spans="2:83" x14ac:dyDescent="0.3">
      <c r="B533" t="s">
        <v>110</v>
      </c>
      <c r="C533" s="14">
        <v>0.202631485917903</v>
      </c>
      <c r="D533" s="14">
        <v>0.15786022700844901</v>
      </c>
      <c r="E533" s="14">
        <v>0.245716271793567</v>
      </c>
      <c r="F533" s="14"/>
      <c r="G533" s="14">
        <v>0.167151923524063</v>
      </c>
      <c r="H533" s="14">
        <v>0.14386020469936101</v>
      </c>
      <c r="I533" s="14">
        <v>0.23982603415446699</v>
      </c>
      <c r="J533" s="14">
        <v>0.220432789895535</v>
      </c>
      <c r="K533" s="14">
        <v>0.212721383749256</v>
      </c>
      <c r="L533" s="14">
        <v>0.222600719949754</v>
      </c>
      <c r="M533" s="14"/>
      <c r="N533" s="14">
        <v>0.13775004265309901</v>
      </c>
      <c r="O533" s="14">
        <v>0.199773095490899</v>
      </c>
      <c r="P533" s="14">
        <v>0.22628658027041301</v>
      </c>
      <c r="Q533" s="14">
        <v>0.25529053897569198</v>
      </c>
      <c r="R533" s="14"/>
      <c r="S533" s="14">
        <v>0.15965886208209401</v>
      </c>
      <c r="T533" s="14">
        <v>0.20034314765295499</v>
      </c>
      <c r="U533" s="14">
        <v>0.202318652250703</v>
      </c>
      <c r="V533" s="14">
        <v>0.21483203878697399</v>
      </c>
      <c r="W533" s="14">
        <v>0.23916389308727901</v>
      </c>
      <c r="X533" s="14">
        <v>0.222734280646355</v>
      </c>
      <c r="Y533" s="14">
        <v>0.23837741971176599</v>
      </c>
      <c r="Z533" s="14">
        <v>0.16059330923983201</v>
      </c>
      <c r="AA533" s="14">
        <v>0.20076019925161101</v>
      </c>
      <c r="AB533" s="14">
        <v>0.20029684155204</v>
      </c>
      <c r="AC533" s="14">
        <v>0.16433062249639499</v>
      </c>
      <c r="AD533" s="14">
        <v>0.270498805972544</v>
      </c>
      <c r="AE533" s="14"/>
      <c r="AF533" s="14">
        <v>0.17262491774914199</v>
      </c>
      <c r="AG533" s="14">
        <v>0.165582882392356</v>
      </c>
      <c r="AH533" s="14">
        <v>0.19541397618328701</v>
      </c>
      <c r="AI533" s="14">
        <v>0.24630592074531499</v>
      </c>
      <c r="AJ533" s="14">
        <v>0.330867859656859</v>
      </c>
      <c r="AK533" s="14"/>
      <c r="AL533" s="14">
        <v>0.17925825807217899</v>
      </c>
      <c r="AM533" s="14">
        <v>0.14881898673977401</v>
      </c>
      <c r="AN533" s="14">
        <v>0.22965532312463499</v>
      </c>
      <c r="AO533" s="14">
        <v>0.24050989578683499</v>
      </c>
      <c r="AP533" s="14">
        <v>0.20470583539189699</v>
      </c>
      <c r="AQ533" s="14"/>
      <c r="AR533" s="14">
        <v>0.13103605257934001</v>
      </c>
      <c r="AS533" s="14">
        <v>0.15171193382623199</v>
      </c>
      <c r="AT533" s="14">
        <v>0.19100423904883099</v>
      </c>
      <c r="AU533" s="14">
        <v>0.18094774936600899</v>
      </c>
      <c r="AV533" s="14">
        <v>0.26156496926908601</v>
      </c>
      <c r="AW533" s="14">
        <v>0.35805337972841</v>
      </c>
      <c r="AX533" s="14"/>
      <c r="AY533" s="14">
        <v>0.238333329909235</v>
      </c>
      <c r="AZ533" s="14">
        <v>0.25846150495050602</v>
      </c>
      <c r="BA533" s="14">
        <v>0.159724175156472</v>
      </c>
      <c r="BB533" s="14">
        <v>0.15345912847422299</v>
      </c>
      <c r="BC533" s="14">
        <v>9.2422830999562403E-2</v>
      </c>
      <c r="BD533" s="14"/>
      <c r="BE533" s="14">
        <v>0.27694768331922998</v>
      </c>
      <c r="BF533" s="14">
        <v>0.22349975333777899</v>
      </c>
      <c r="BG533" s="14">
        <v>0.27407958289006501</v>
      </c>
      <c r="BH533" s="14">
        <v>0.231155829542116</v>
      </c>
      <c r="BI533" s="14">
        <v>0.20747408513743201</v>
      </c>
      <c r="BJ533" s="14">
        <v>0.187583793598395</v>
      </c>
      <c r="BK533" s="14">
        <v>0.23359919747476399</v>
      </c>
      <c r="BL533" s="14">
        <v>0.23468510675413601</v>
      </c>
      <c r="BM533" s="14">
        <v>0.17786208183230601</v>
      </c>
      <c r="BN533" s="14">
        <v>0.20397544493789299</v>
      </c>
      <c r="BO533" s="14">
        <v>0.17326454759153201</v>
      </c>
      <c r="BP533" s="14">
        <v>0.11926707736355099</v>
      </c>
      <c r="BQ533" s="14">
        <v>0.16028949858479699</v>
      </c>
      <c r="BR533" s="14">
        <v>0.102866206030112</v>
      </c>
      <c r="BS533" s="14">
        <v>0.17935069761092501</v>
      </c>
      <c r="BT533" s="14">
        <v>9.4256039668975403E-2</v>
      </c>
      <c r="BU533" s="14"/>
      <c r="BV533" s="14">
        <v>0.128066084943572</v>
      </c>
      <c r="BW533" s="14">
        <v>0.179642026850865</v>
      </c>
      <c r="BX533" s="14"/>
      <c r="BY533" s="14">
        <v>0.119040890302453</v>
      </c>
      <c r="BZ533" s="14"/>
      <c r="CA533" s="14">
        <v>0.25821030094914099</v>
      </c>
      <c r="CB533" s="14">
        <v>0.18107550075412199</v>
      </c>
      <c r="CC533" s="14">
        <v>0.17926529268904001</v>
      </c>
      <c r="CD533" s="14">
        <v>7.6848146974264994E-2</v>
      </c>
      <c r="CE533" s="14">
        <v>4.0604727782907302E-2</v>
      </c>
    </row>
    <row r="534" spans="2:83" x14ac:dyDescent="0.3">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c r="CD534" s="14"/>
      <c r="CE534" s="14"/>
    </row>
    <row r="535" spans="2:83" x14ac:dyDescent="0.3">
      <c r="B535" s="6" t="s">
        <v>126</v>
      </c>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row>
    <row r="536" spans="2:83" x14ac:dyDescent="0.3">
      <c r="B536" s="24" t="s">
        <v>114</v>
      </c>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row>
    <row r="537" spans="2:83" x14ac:dyDescent="0.3">
      <c r="B537" t="s">
        <v>272</v>
      </c>
      <c r="C537" s="14">
        <v>8.3621922759003903E-2</v>
      </c>
      <c r="D537" s="14">
        <v>7.7171507092297101E-2</v>
      </c>
      <c r="E537" s="14">
        <v>8.9152638364112302E-2</v>
      </c>
      <c r="F537" s="14"/>
      <c r="G537" s="14">
        <v>0.11705410096244501</v>
      </c>
      <c r="H537" s="14">
        <v>8.2180394908685006E-2</v>
      </c>
      <c r="I537" s="14">
        <v>7.4398984441011895E-2</v>
      </c>
      <c r="J537" s="14">
        <v>9.0131533517048001E-2</v>
      </c>
      <c r="K537" s="14">
        <v>0.110180738288263</v>
      </c>
      <c r="L537" s="14">
        <v>4.6982564086079898E-2</v>
      </c>
      <c r="M537" s="14"/>
      <c r="N537" s="14">
        <v>6.19991645276022E-2</v>
      </c>
      <c r="O537" s="14">
        <v>0.10811958515131199</v>
      </c>
      <c r="P537" s="14">
        <v>8.4974245949900204E-2</v>
      </c>
      <c r="Q537" s="14">
        <v>8.0299031313179906E-2</v>
      </c>
      <c r="R537" s="14"/>
      <c r="S537" s="14">
        <v>0.1004744779034</v>
      </c>
      <c r="T537" s="14">
        <v>8.1009519483607101E-2</v>
      </c>
      <c r="U537" s="14">
        <v>9.3664157489145805E-2</v>
      </c>
      <c r="V537" s="14">
        <v>8.5060354290350998E-2</v>
      </c>
      <c r="W537" s="14">
        <v>8.0517680238815198E-2</v>
      </c>
      <c r="X537" s="14">
        <v>8.4513216167398195E-2</v>
      </c>
      <c r="Y537" s="14">
        <v>8.6557844212660204E-2</v>
      </c>
      <c r="Z537" s="14">
        <v>4.6060002876157399E-2</v>
      </c>
      <c r="AA537" s="14">
        <v>7.6571005595661004E-2</v>
      </c>
      <c r="AB537" s="14">
        <v>7.6447249143902898E-2</v>
      </c>
      <c r="AC537" s="14">
        <v>8.3779888699068397E-2</v>
      </c>
      <c r="AD537" s="14">
        <v>7.9362578036003703E-2</v>
      </c>
      <c r="AE537" s="14"/>
      <c r="AF537" s="14">
        <v>4.7899520797061799E-2</v>
      </c>
      <c r="AG537" s="14">
        <v>9.2311450746415599E-2</v>
      </c>
      <c r="AH537" s="14">
        <v>0.130126173486555</v>
      </c>
      <c r="AI537" s="14">
        <v>2.9566740774845401E-2</v>
      </c>
      <c r="AJ537" s="14">
        <v>0.106117341362681</v>
      </c>
      <c r="AK537" s="14"/>
      <c r="AL537" s="14">
        <v>5.2087383059818998E-2</v>
      </c>
      <c r="AM537" s="14">
        <v>6.9113952976718407E-2</v>
      </c>
      <c r="AN537" s="14">
        <v>0.136617740608245</v>
      </c>
      <c r="AO537" s="14">
        <v>4.8926701033998002E-2</v>
      </c>
      <c r="AP537" s="14">
        <v>0.15063092265712799</v>
      </c>
      <c r="AQ537" s="14"/>
      <c r="AR537" s="14">
        <v>6.4481153416468304E-2</v>
      </c>
      <c r="AS537" s="14">
        <v>6.5149804763929897E-2</v>
      </c>
      <c r="AT537" s="14">
        <v>9.6019519991365196E-2</v>
      </c>
      <c r="AU537" s="14">
        <v>5.4195341104977902E-2</v>
      </c>
      <c r="AV537" s="14">
        <v>0.21254663892605899</v>
      </c>
      <c r="AW537" s="14">
        <v>6.7131283742676504E-2</v>
      </c>
      <c r="AX537" s="14"/>
      <c r="AY537" s="14">
        <v>6.10889950644075E-2</v>
      </c>
      <c r="AZ537" s="14">
        <v>9.7526743141060093E-2</v>
      </c>
      <c r="BA537" s="14">
        <v>9.6740354423836397E-2</v>
      </c>
      <c r="BB537" s="14">
        <v>8.8860122006966094E-2</v>
      </c>
      <c r="BC537" s="14">
        <v>0</v>
      </c>
      <c r="BD537" s="14"/>
      <c r="BE537" s="14">
        <v>0.23087805516065199</v>
      </c>
      <c r="BF537" s="14">
        <v>0.11062531812910199</v>
      </c>
      <c r="BG537" s="14">
        <v>7.6722275986319297E-2</v>
      </c>
      <c r="BH537" s="14">
        <v>9.2831553506760797E-2</v>
      </c>
      <c r="BI537" s="14">
        <v>8.7106469698273695E-2</v>
      </c>
      <c r="BJ537" s="14">
        <v>7.3610807598906897E-2</v>
      </c>
      <c r="BK537" s="14">
        <v>0.10782229621032299</v>
      </c>
      <c r="BL537" s="14">
        <v>7.3542612857650402E-2</v>
      </c>
      <c r="BM537" s="14">
        <v>7.2049019697489503E-2</v>
      </c>
      <c r="BN537" s="14">
        <v>7.8620631744098807E-2</v>
      </c>
      <c r="BO537" s="14">
        <v>0.11638981152498699</v>
      </c>
      <c r="BP537" s="14">
        <v>9.7921095147447207E-2</v>
      </c>
      <c r="BQ537" s="14">
        <v>6.2288752612264499E-2</v>
      </c>
      <c r="BR537" s="14">
        <v>2.3560363117353701E-2</v>
      </c>
      <c r="BS537" s="14">
        <v>0.129252700104216</v>
      </c>
      <c r="BT537" s="14">
        <v>5.77846339973404E-2</v>
      </c>
      <c r="BU537" s="14"/>
      <c r="BV537" s="14">
        <v>6.3136811823656505E-2</v>
      </c>
      <c r="BW537" s="14">
        <v>7.79914421741182E-2</v>
      </c>
      <c r="BX537" s="14"/>
      <c r="BY537" s="14">
        <v>6.5252624177186205E-2</v>
      </c>
      <c r="BZ537" s="14"/>
      <c r="CA537" s="14">
        <v>9.1362677512750901E-2</v>
      </c>
      <c r="CB537" s="14">
        <v>9.5889347145787701E-2</v>
      </c>
      <c r="CC537" s="14">
        <v>7.2166495002339598E-2</v>
      </c>
      <c r="CD537" s="14">
        <v>0.10764918780989099</v>
      </c>
      <c r="CE537" s="14">
        <v>5.5563137572279299E-2</v>
      </c>
    </row>
    <row r="538" spans="2:83" x14ac:dyDescent="0.3">
      <c r="B538" t="s">
        <v>273</v>
      </c>
      <c r="C538" s="14">
        <v>0.47269285846083497</v>
      </c>
      <c r="D538" s="14">
        <v>0.47177099615162699</v>
      </c>
      <c r="E538" s="14">
        <v>0.47451985444730899</v>
      </c>
      <c r="F538" s="14"/>
      <c r="G538" s="14">
        <v>0.47742880095889401</v>
      </c>
      <c r="H538" s="14">
        <v>0.54377604962288795</v>
      </c>
      <c r="I538" s="14">
        <v>0.46948397739228898</v>
      </c>
      <c r="J538" s="14">
        <v>0.42343836377892302</v>
      </c>
      <c r="K538" s="14">
        <v>0.44038011320305398</v>
      </c>
      <c r="L538" s="14">
        <v>0.47601350053642399</v>
      </c>
      <c r="M538" s="14"/>
      <c r="N538" s="14">
        <v>0.52678235535067097</v>
      </c>
      <c r="O538" s="14">
        <v>0.47778063137461901</v>
      </c>
      <c r="P538" s="14">
        <v>0.46312623274621301</v>
      </c>
      <c r="Q538" s="14">
        <v>0.415947256620398</v>
      </c>
      <c r="R538" s="14"/>
      <c r="S538" s="14">
        <v>0.47893648616731499</v>
      </c>
      <c r="T538" s="14">
        <v>0.48217266049079199</v>
      </c>
      <c r="U538" s="14">
        <v>0.48878315224109098</v>
      </c>
      <c r="V538" s="14">
        <v>0.45832927613461399</v>
      </c>
      <c r="W538" s="14">
        <v>0.44814773265438801</v>
      </c>
      <c r="X538" s="14">
        <v>0.34381370714627102</v>
      </c>
      <c r="Y538" s="14">
        <v>0.460591405992961</v>
      </c>
      <c r="Z538" s="14">
        <v>0.46782659189041098</v>
      </c>
      <c r="AA538" s="14">
        <v>0.52155848148339301</v>
      </c>
      <c r="AB538" s="14">
        <v>0.53344687768277699</v>
      </c>
      <c r="AC538" s="14">
        <v>0.508720375699107</v>
      </c>
      <c r="AD538" s="14">
        <v>0.46413582711582302</v>
      </c>
      <c r="AE538" s="14"/>
      <c r="AF538" s="14">
        <v>0.43769368126215602</v>
      </c>
      <c r="AG538" s="14">
        <v>0.53966182243397098</v>
      </c>
      <c r="AH538" s="14">
        <v>0.443363878196877</v>
      </c>
      <c r="AI538" s="14">
        <v>0.49726068620661401</v>
      </c>
      <c r="AJ538" s="14">
        <v>0.41322846386692802</v>
      </c>
      <c r="AK538" s="14"/>
      <c r="AL538" s="14">
        <v>0.439200917964439</v>
      </c>
      <c r="AM538" s="14">
        <v>0.53499927970903705</v>
      </c>
      <c r="AN538" s="14">
        <v>0.45636361339884701</v>
      </c>
      <c r="AO538" s="14">
        <v>0.41115525492867</v>
      </c>
      <c r="AP538" s="14">
        <v>0.47340947993757598</v>
      </c>
      <c r="AQ538" s="14"/>
      <c r="AR538" s="14">
        <v>0.58331434517876202</v>
      </c>
      <c r="AS538" s="14">
        <v>0.467961723486012</v>
      </c>
      <c r="AT538" s="14">
        <v>0.49891366051846398</v>
      </c>
      <c r="AU538" s="14">
        <v>0.41173693479469797</v>
      </c>
      <c r="AV538" s="14">
        <v>0.46789246080704999</v>
      </c>
      <c r="AW538" s="14">
        <v>0.34017016609596601</v>
      </c>
      <c r="AX538" s="14"/>
      <c r="AY538" s="14">
        <v>0.42795795030439598</v>
      </c>
      <c r="AZ538" s="14">
        <v>0.45734895780106499</v>
      </c>
      <c r="BA538" s="14">
        <v>0.48959984884267699</v>
      </c>
      <c r="BB538" s="14">
        <v>0.517960383323675</v>
      </c>
      <c r="BC538" s="14">
        <v>0.56470001419289795</v>
      </c>
      <c r="BD538" s="14"/>
      <c r="BE538" s="14">
        <v>0.27305987604194998</v>
      </c>
      <c r="BF538" s="14">
        <v>0.42322685049963599</v>
      </c>
      <c r="BG538" s="14">
        <v>0.44920440055004002</v>
      </c>
      <c r="BH538" s="14">
        <v>0.42130385501497902</v>
      </c>
      <c r="BI538" s="14">
        <v>0.466368351176004</v>
      </c>
      <c r="BJ538" s="14">
        <v>0.525882998662343</v>
      </c>
      <c r="BK538" s="14">
        <v>0.44676420302749498</v>
      </c>
      <c r="BL538" s="14">
        <v>0.47997703160454003</v>
      </c>
      <c r="BM538" s="14">
        <v>0.50454297323981401</v>
      </c>
      <c r="BN538" s="14">
        <v>0.45459238903499799</v>
      </c>
      <c r="BO538" s="14">
        <v>0.42467287244657198</v>
      </c>
      <c r="BP538" s="14">
        <v>0.52262205107897897</v>
      </c>
      <c r="BQ538" s="14">
        <v>0.57518877029394799</v>
      </c>
      <c r="BR538" s="14">
        <v>0.60801272761365499</v>
      </c>
      <c r="BS538" s="14">
        <v>0.363970703345185</v>
      </c>
      <c r="BT538" s="14">
        <v>0.50151313911056405</v>
      </c>
      <c r="BU538" s="14"/>
      <c r="BV538" s="14">
        <v>0.58000083095013699</v>
      </c>
      <c r="BW538" s="14">
        <v>0.46816117520744899</v>
      </c>
      <c r="BX538" s="14"/>
      <c r="BY538" s="14">
        <v>0.50085955351813305</v>
      </c>
      <c r="BZ538" s="14"/>
      <c r="CA538" s="14">
        <v>0.44885138362850202</v>
      </c>
      <c r="CB538" s="14">
        <v>0.48020942649034298</v>
      </c>
      <c r="CC538" s="14">
        <v>0.48730374631228401</v>
      </c>
      <c r="CD538" s="14">
        <v>0.54752398821813097</v>
      </c>
      <c r="CE538" s="14">
        <v>0.42598148089030702</v>
      </c>
    </row>
    <row r="539" spans="2:83" x14ac:dyDescent="0.3">
      <c r="B539" t="s">
        <v>274</v>
      </c>
      <c r="C539" s="14">
        <v>0.30276011460774399</v>
      </c>
      <c r="D539" s="14">
        <v>0.37143335779668402</v>
      </c>
      <c r="E539" s="14">
        <v>0.236298306571849</v>
      </c>
      <c r="F539" s="14"/>
      <c r="G539" s="14">
        <v>0.26581066932172198</v>
      </c>
      <c r="H539" s="14">
        <v>0.27412774748229102</v>
      </c>
      <c r="I539" s="14">
        <v>0.25549695204691603</v>
      </c>
      <c r="J539" s="14">
        <v>0.325025023926028</v>
      </c>
      <c r="K539" s="14">
        <v>0.320209794317102</v>
      </c>
      <c r="L539" s="14">
        <v>0.358987866710892</v>
      </c>
      <c r="M539" s="14"/>
      <c r="N539" s="14">
        <v>0.32470038247799499</v>
      </c>
      <c r="O539" s="14">
        <v>0.29873581365087998</v>
      </c>
      <c r="P539" s="14">
        <v>0.26474218903873897</v>
      </c>
      <c r="Q539" s="14">
        <v>0.31522017648693601</v>
      </c>
      <c r="R539" s="14"/>
      <c r="S539" s="14">
        <v>0.30862171617877499</v>
      </c>
      <c r="T539" s="14">
        <v>0.28879974513580098</v>
      </c>
      <c r="U539" s="14">
        <v>0.281012327579515</v>
      </c>
      <c r="V539" s="14">
        <v>0.30379244557518298</v>
      </c>
      <c r="W539" s="14">
        <v>0.28516415622247898</v>
      </c>
      <c r="X539" s="14">
        <v>0.37700479040665502</v>
      </c>
      <c r="Y539" s="14">
        <v>0.31270349332869601</v>
      </c>
      <c r="Z539" s="14">
        <v>0.362743253858682</v>
      </c>
      <c r="AA539" s="14">
        <v>0.244426927472359</v>
      </c>
      <c r="AB539" s="14">
        <v>0.297218005644653</v>
      </c>
      <c r="AC539" s="14">
        <v>0.30489647245009599</v>
      </c>
      <c r="AD539" s="14">
        <v>0.328645191571319</v>
      </c>
      <c r="AE539" s="14"/>
      <c r="AF539" s="14">
        <v>0.409292586563826</v>
      </c>
      <c r="AG539" s="14">
        <v>0.261844605845375</v>
      </c>
      <c r="AH539" s="14">
        <v>0.288821563682853</v>
      </c>
      <c r="AI539" s="14">
        <v>0.36433858805819602</v>
      </c>
      <c r="AJ539" s="14">
        <v>0.22188956957679501</v>
      </c>
      <c r="AK539" s="14"/>
      <c r="AL539" s="14">
        <v>0.39007548853481</v>
      </c>
      <c r="AM539" s="14">
        <v>0.28617922464393197</v>
      </c>
      <c r="AN539" s="14">
        <v>0.29891036035159901</v>
      </c>
      <c r="AO539" s="14">
        <v>0.404133198649678</v>
      </c>
      <c r="AP539" s="14">
        <v>0.18474588537793399</v>
      </c>
      <c r="AQ539" s="14"/>
      <c r="AR539" s="14">
        <v>0.26211571821789398</v>
      </c>
      <c r="AS539" s="14">
        <v>0.35806308500400102</v>
      </c>
      <c r="AT539" s="14">
        <v>0.30751345382964801</v>
      </c>
      <c r="AU539" s="14">
        <v>0.43042107270339902</v>
      </c>
      <c r="AV539" s="14">
        <v>0.160110173993396</v>
      </c>
      <c r="AW539" s="14">
        <v>0.28955519326983498</v>
      </c>
      <c r="AX539" s="14"/>
      <c r="AY539" s="14">
        <v>0.34052811633423302</v>
      </c>
      <c r="AZ539" s="14">
        <v>0.27321233053191402</v>
      </c>
      <c r="BA539" s="14">
        <v>0.30279794753901101</v>
      </c>
      <c r="BB539" s="14">
        <v>0.29464145436282102</v>
      </c>
      <c r="BC539" s="14">
        <v>0.38975438746899799</v>
      </c>
      <c r="BD539" s="14"/>
      <c r="BE539" s="14">
        <v>0.28861853505461299</v>
      </c>
      <c r="BF539" s="14">
        <v>0.288131820340362</v>
      </c>
      <c r="BG539" s="14">
        <v>0.31580981605682501</v>
      </c>
      <c r="BH539" s="14">
        <v>0.36314891297875701</v>
      </c>
      <c r="BI539" s="14">
        <v>0.27001569047275797</v>
      </c>
      <c r="BJ539" s="14">
        <v>0.24845272828862899</v>
      </c>
      <c r="BK539" s="14">
        <v>0.25079520940625799</v>
      </c>
      <c r="BL539" s="14">
        <v>0.31963950491433701</v>
      </c>
      <c r="BM539" s="14">
        <v>0.329608219499683</v>
      </c>
      <c r="BN539" s="14">
        <v>0.29955511082328401</v>
      </c>
      <c r="BO539" s="14">
        <v>0.34493262464028801</v>
      </c>
      <c r="BP539" s="14">
        <v>0.29173978340922901</v>
      </c>
      <c r="BQ539" s="14">
        <v>0.30397745108127799</v>
      </c>
      <c r="BR539" s="14">
        <v>0.29816168359884898</v>
      </c>
      <c r="BS539" s="14">
        <v>0.38308939341231801</v>
      </c>
      <c r="BT539" s="14">
        <v>0.37683584194018199</v>
      </c>
      <c r="BU539" s="14"/>
      <c r="BV539" s="14">
        <v>0.26250125838613397</v>
      </c>
      <c r="BW539" s="14">
        <v>0.32134668753082002</v>
      </c>
      <c r="BX539" s="14"/>
      <c r="BY539" s="14">
        <v>0.34568829026868397</v>
      </c>
      <c r="BZ539" s="14"/>
      <c r="CA539" s="14">
        <v>0.27504037048991897</v>
      </c>
      <c r="CB539" s="14">
        <v>0.314027193578164</v>
      </c>
      <c r="CC539" s="14">
        <v>0.33120161220850303</v>
      </c>
      <c r="CD539" s="14">
        <v>0.26870854069953298</v>
      </c>
      <c r="CE539" s="14">
        <v>0.44833282956938197</v>
      </c>
    </row>
    <row r="540" spans="2:83" x14ac:dyDescent="0.3">
      <c r="B540" t="s">
        <v>110</v>
      </c>
      <c r="C540" s="14">
        <v>0.14092510417241799</v>
      </c>
      <c r="D540" s="14">
        <v>7.9624138959391799E-2</v>
      </c>
      <c r="E540" s="14">
        <v>0.20002920061672899</v>
      </c>
      <c r="F540" s="14"/>
      <c r="G540" s="14">
        <v>0.13970642875693901</v>
      </c>
      <c r="H540" s="14">
        <v>9.9915807986136196E-2</v>
      </c>
      <c r="I540" s="14">
        <v>0.20062008611978299</v>
      </c>
      <c r="J540" s="14">
        <v>0.161405078778001</v>
      </c>
      <c r="K540" s="14">
        <v>0.12922935419158099</v>
      </c>
      <c r="L540" s="14">
        <v>0.118016068666604</v>
      </c>
      <c r="M540" s="14"/>
      <c r="N540" s="14">
        <v>8.6518097643731404E-2</v>
      </c>
      <c r="O540" s="14">
        <v>0.115363969823189</v>
      </c>
      <c r="P540" s="14">
        <v>0.187157332265148</v>
      </c>
      <c r="Q540" s="14">
        <v>0.18853353557948699</v>
      </c>
      <c r="R540" s="14"/>
      <c r="S540" s="14">
        <v>0.11196731975051</v>
      </c>
      <c r="T540" s="14">
        <v>0.14801807488980001</v>
      </c>
      <c r="U540" s="14">
        <v>0.136540362690248</v>
      </c>
      <c r="V540" s="14">
        <v>0.152817923999853</v>
      </c>
      <c r="W540" s="14">
        <v>0.18617043088431801</v>
      </c>
      <c r="X540" s="14">
        <v>0.194668286279677</v>
      </c>
      <c r="Y540" s="14">
        <v>0.14014725646568299</v>
      </c>
      <c r="Z540" s="14">
        <v>0.12337015137474899</v>
      </c>
      <c r="AA540" s="14">
        <v>0.157443585448587</v>
      </c>
      <c r="AB540" s="14">
        <v>9.2887867528667095E-2</v>
      </c>
      <c r="AC540" s="14">
        <v>0.10260326315172801</v>
      </c>
      <c r="AD540" s="14">
        <v>0.12785640327685499</v>
      </c>
      <c r="AE540" s="14"/>
      <c r="AF540" s="14">
        <v>0.10511421137695599</v>
      </c>
      <c r="AG540" s="14">
        <v>0.106182120974238</v>
      </c>
      <c r="AH540" s="14">
        <v>0.13768838463371499</v>
      </c>
      <c r="AI540" s="14">
        <v>0.10883398496034399</v>
      </c>
      <c r="AJ540" s="14">
        <v>0.258764625193596</v>
      </c>
      <c r="AK540" s="14"/>
      <c r="AL540" s="14">
        <v>0.11863621044093201</v>
      </c>
      <c r="AM540" s="14">
        <v>0.109707542670313</v>
      </c>
      <c r="AN540" s="14">
        <v>0.108108285641309</v>
      </c>
      <c r="AO540" s="14">
        <v>0.13578484538765401</v>
      </c>
      <c r="AP540" s="14">
        <v>0.19121371202736301</v>
      </c>
      <c r="AQ540" s="14"/>
      <c r="AR540" s="14">
        <v>9.0088783186875299E-2</v>
      </c>
      <c r="AS540" s="14">
        <v>0.108825386746057</v>
      </c>
      <c r="AT540" s="14">
        <v>9.7553365660522903E-2</v>
      </c>
      <c r="AU540" s="14">
        <v>0.103646651396925</v>
      </c>
      <c r="AV540" s="14">
        <v>0.15945072627349499</v>
      </c>
      <c r="AW540" s="14">
        <v>0.303143356891522</v>
      </c>
      <c r="AX540" s="14"/>
      <c r="AY540" s="14">
        <v>0.17042493829696401</v>
      </c>
      <c r="AZ540" s="14">
        <v>0.171911968525961</v>
      </c>
      <c r="BA540" s="14">
        <v>0.110861849194476</v>
      </c>
      <c r="BB540" s="14">
        <v>9.8538040306537497E-2</v>
      </c>
      <c r="BC540" s="14">
        <v>4.5545598338103503E-2</v>
      </c>
      <c r="BD540" s="14"/>
      <c r="BE540" s="14">
        <v>0.20744353374278501</v>
      </c>
      <c r="BF540" s="14">
        <v>0.17801601103090001</v>
      </c>
      <c r="BG540" s="14">
        <v>0.158263507406815</v>
      </c>
      <c r="BH540" s="14">
        <v>0.122715678499503</v>
      </c>
      <c r="BI540" s="14">
        <v>0.17650948865296401</v>
      </c>
      <c r="BJ540" s="14">
        <v>0.15205346545012099</v>
      </c>
      <c r="BK540" s="14">
        <v>0.19461829135592501</v>
      </c>
      <c r="BL540" s="14">
        <v>0.126840850623472</v>
      </c>
      <c r="BM540" s="14">
        <v>9.3799787563013395E-2</v>
      </c>
      <c r="BN540" s="14">
        <v>0.167231868397619</v>
      </c>
      <c r="BO540" s="14">
        <v>0.114004691388153</v>
      </c>
      <c r="BP540" s="14">
        <v>8.7717070364344105E-2</v>
      </c>
      <c r="BQ540" s="14">
        <v>5.8545026012509202E-2</v>
      </c>
      <c r="BR540" s="14">
        <v>7.0265225670143094E-2</v>
      </c>
      <c r="BS540" s="14">
        <v>0.12368720313827999</v>
      </c>
      <c r="BT540" s="14">
        <v>6.3866384951914101E-2</v>
      </c>
      <c r="BU540" s="14"/>
      <c r="BV540" s="14">
        <v>9.4361098840072793E-2</v>
      </c>
      <c r="BW540" s="14">
        <v>0.132500695087613</v>
      </c>
      <c r="BX540" s="14"/>
      <c r="BY540" s="14">
        <v>8.81995320359973E-2</v>
      </c>
      <c r="BZ540" s="14"/>
      <c r="CA540" s="14">
        <v>0.18474556836882799</v>
      </c>
      <c r="CB540" s="14">
        <v>0.109874032785706</v>
      </c>
      <c r="CC540" s="14">
        <v>0.109328146476874</v>
      </c>
      <c r="CD540" s="14">
        <v>7.61182832724452E-2</v>
      </c>
      <c r="CE540" s="14">
        <v>7.0122551968031799E-2</v>
      </c>
    </row>
    <row r="541" spans="2:83" x14ac:dyDescent="0.3">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c r="CD541" s="14"/>
      <c r="CE541" s="14"/>
    </row>
    <row r="542" spans="2:83" x14ac:dyDescent="0.3">
      <c r="B542" s="6" t="s">
        <v>278</v>
      </c>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c r="CE542" s="14"/>
    </row>
    <row r="543" spans="2:83" x14ac:dyDescent="0.3">
      <c r="B543" s="24" t="s">
        <v>114</v>
      </c>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row>
    <row r="544" spans="2:83" x14ac:dyDescent="0.3">
      <c r="B544" t="s">
        <v>275</v>
      </c>
      <c r="C544" s="14">
        <v>0.15725739782458201</v>
      </c>
      <c r="D544" s="14">
        <v>0.191620245288214</v>
      </c>
      <c r="E544" s="14">
        <v>0.124012409980872</v>
      </c>
      <c r="F544" s="14"/>
      <c r="G544" s="14">
        <v>0.19964389134687999</v>
      </c>
      <c r="H544" s="14">
        <v>0.17488909066396399</v>
      </c>
      <c r="I544" s="14">
        <v>0.15396961306861101</v>
      </c>
      <c r="J544" s="14">
        <v>0.138549168688269</v>
      </c>
      <c r="K544" s="14">
        <v>0.14954462717262601</v>
      </c>
      <c r="L544" s="14">
        <v>0.13791016127522299</v>
      </c>
      <c r="M544" s="14"/>
      <c r="N544" s="14">
        <v>0.17923692122429499</v>
      </c>
      <c r="O544" s="14">
        <v>0.15290891262296599</v>
      </c>
      <c r="P544" s="14">
        <v>0.159739788165146</v>
      </c>
      <c r="Q544" s="14">
        <v>0.13332441983464099</v>
      </c>
      <c r="R544" s="14"/>
      <c r="S544" s="14">
        <v>0.17913080111347901</v>
      </c>
      <c r="T544" s="14">
        <v>0.15969224959440301</v>
      </c>
      <c r="U544" s="14">
        <v>0.12868446571303699</v>
      </c>
      <c r="V544" s="14">
        <v>0.15873015111637401</v>
      </c>
      <c r="W544" s="14">
        <v>0.193714223601366</v>
      </c>
      <c r="X544" s="14">
        <v>0.15287593581516101</v>
      </c>
      <c r="Y544" s="14">
        <v>9.0407506046280395E-2</v>
      </c>
      <c r="Z544" s="14">
        <v>0.16633607118723301</v>
      </c>
      <c r="AA544" s="14">
        <v>0.13280996687825899</v>
      </c>
      <c r="AB544" s="14">
        <v>0.21205488456070701</v>
      </c>
      <c r="AC544" s="14">
        <v>8.2897682107804196E-2</v>
      </c>
      <c r="AD544" s="14">
        <v>0.25809302602316098</v>
      </c>
      <c r="AE544" s="14"/>
      <c r="AF544" s="14">
        <v>0.162182351798381</v>
      </c>
      <c r="AG544" s="14">
        <v>0.16227316915621001</v>
      </c>
      <c r="AH544" s="14">
        <v>0.140481536366559</v>
      </c>
      <c r="AI544" s="14">
        <v>0.16990561147521899</v>
      </c>
      <c r="AJ544" s="14">
        <v>0.11995523216846</v>
      </c>
      <c r="AK544" s="14"/>
      <c r="AL544" s="14">
        <v>0.18325301433685201</v>
      </c>
      <c r="AM544" s="14">
        <v>0.16175439852102499</v>
      </c>
      <c r="AN544" s="14">
        <v>0.124660380204714</v>
      </c>
      <c r="AO544" s="14">
        <v>0.16278255506296799</v>
      </c>
      <c r="AP544" s="14">
        <v>0.206124930463536</v>
      </c>
      <c r="AQ544" s="14"/>
      <c r="AR544" s="14">
        <v>0.18530335509224</v>
      </c>
      <c r="AS544" s="14">
        <v>0.146264308948163</v>
      </c>
      <c r="AT544" s="14">
        <v>0.10875890941792</v>
      </c>
      <c r="AU544" s="14">
        <v>0.20923960770144701</v>
      </c>
      <c r="AV544" s="14">
        <v>0.18073582860081699</v>
      </c>
      <c r="AW544" s="14">
        <v>0.10853913833800399</v>
      </c>
      <c r="AX544" s="14"/>
      <c r="AY544" s="14">
        <v>0.14093468579520099</v>
      </c>
      <c r="AZ544" s="14">
        <v>0.152818121618712</v>
      </c>
      <c r="BA544" s="14">
        <v>0.173121610338274</v>
      </c>
      <c r="BB544" s="14">
        <v>0.18235875034839599</v>
      </c>
      <c r="BC544" s="14">
        <v>0.23452698332622901</v>
      </c>
      <c r="BD544" s="14"/>
      <c r="BE544" s="14">
        <v>0</v>
      </c>
      <c r="BF544" s="14">
        <v>0.17656125961132199</v>
      </c>
      <c r="BG544" s="14">
        <v>8.1674402796950707E-2</v>
      </c>
      <c r="BH544" s="14">
        <v>0.16463832345143001</v>
      </c>
      <c r="BI544" s="14">
        <v>0.105089113909148</v>
      </c>
      <c r="BJ544" s="14">
        <v>0.14331529633339599</v>
      </c>
      <c r="BK544" s="14">
        <v>0.18803922598343401</v>
      </c>
      <c r="BL544" s="14">
        <v>0.17394072662370899</v>
      </c>
      <c r="BM544" s="14">
        <v>0.162050224488415</v>
      </c>
      <c r="BN544" s="14">
        <v>0.17108656061753899</v>
      </c>
      <c r="BO544" s="14">
        <v>0.14976264843982601</v>
      </c>
      <c r="BP544" s="14">
        <v>0.18719539795552201</v>
      </c>
      <c r="BQ544" s="14">
        <v>0.15745784157208001</v>
      </c>
      <c r="BR544" s="14">
        <v>0.31313710233494302</v>
      </c>
      <c r="BS544" s="14">
        <v>0.17211313220975899</v>
      </c>
      <c r="BT544" s="14">
        <v>0.226237583425867</v>
      </c>
      <c r="BU544" s="14"/>
      <c r="BV544" s="14">
        <v>0.17322565150682001</v>
      </c>
      <c r="BW544" s="14">
        <v>0.14471683459970699</v>
      </c>
      <c r="BX544" s="14"/>
      <c r="BY544" s="14">
        <v>0.20996198895909601</v>
      </c>
      <c r="BZ544" s="14"/>
      <c r="CA544" s="14">
        <v>0.12945900291608201</v>
      </c>
      <c r="CB544" s="14">
        <v>0.16818782906427801</v>
      </c>
      <c r="CC544" s="14">
        <v>0.160568909716643</v>
      </c>
      <c r="CD544" s="14">
        <v>0.206461611198543</v>
      </c>
      <c r="CE544" s="14">
        <v>0.39342593317241897</v>
      </c>
    </row>
    <row r="545" spans="2:83" x14ac:dyDescent="0.3">
      <c r="B545" t="s">
        <v>276</v>
      </c>
      <c r="C545" s="14">
        <v>0.28790345949889701</v>
      </c>
      <c r="D545" s="14">
        <v>0.332234835868845</v>
      </c>
      <c r="E545" s="14">
        <v>0.24518094807569199</v>
      </c>
      <c r="F545" s="14"/>
      <c r="G545" s="14">
        <v>0.31209580640551299</v>
      </c>
      <c r="H545" s="14">
        <v>0.358547085143958</v>
      </c>
      <c r="I545" s="14">
        <v>0.27059160064285498</v>
      </c>
      <c r="J545" s="14">
        <v>0.27627744128043003</v>
      </c>
      <c r="K545" s="14">
        <v>0.22022956586994899</v>
      </c>
      <c r="L545" s="14">
        <v>0.28336730963665202</v>
      </c>
      <c r="M545" s="14"/>
      <c r="N545" s="14">
        <v>0.34146566983109899</v>
      </c>
      <c r="O545" s="14">
        <v>0.27611999385981201</v>
      </c>
      <c r="P545" s="14">
        <v>0.25346736499385403</v>
      </c>
      <c r="Q545" s="14">
        <v>0.27511126659058999</v>
      </c>
      <c r="R545" s="14"/>
      <c r="S545" s="14">
        <v>0.35491384558001898</v>
      </c>
      <c r="T545" s="14">
        <v>0.24053115520742999</v>
      </c>
      <c r="U545" s="14">
        <v>0.27598669938544501</v>
      </c>
      <c r="V545" s="14">
        <v>0.28642103597475199</v>
      </c>
      <c r="W545" s="14">
        <v>0.33058991025329199</v>
      </c>
      <c r="X545" s="14">
        <v>0.29657971416929302</v>
      </c>
      <c r="Y545" s="14">
        <v>0.292462575383232</v>
      </c>
      <c r="Z545" s="14">
        <v>0.26861020385927897</v>
      </c>
      <c r="AA545" s="14">
        <v>0.27864993043827102</v>
      </c>
      <c r="AB545" s="14">
        <v>0.27440797286908403</v>
      </c>
      <c r="AC545" s="14">
        <v>0.27500829479959599</v>
      </c>
      <c r="AD545" s="14">
        <v>0.20150876109364599</v>
      </c>
      <c r="AE545" s="14"/>
      <c r="AF545" s="14">
        <v>0.30616893766568798</v>
      </c>
      <c r="AG545" s="14">
        <v>0.346728191048506</v>
      </c>
      <c r="AH545" s="14">
        <v>0.23501834176932901</v>
      </c>
      <c r="AI545" s="14">
        <v>0.34557920951719101</v>
      </c>
      <c r="AJ545" s="14">
        <v>0.18168168165481</v>
      </c>
      <c r="AK545" s="14"/>
      <c r="AL545" s="14">
        <v>0.32798306557568002</v>
      </c>
      <c r="AM545" s="14">
        <v>0.34079376925044103</v>
      </c>
      <c r="AN545" s="14">
        <v>0.234383992549897</v>
      </c>
      <c r="AO545" s="14">
        <v>0.29360689049819699</v>
      </c>
      <c r="AP545" s="14">
        <v>0.221641308295046</v>
      </c>
      <c r="AQ545" s="14"/>
      <c r="AR545" s="14">
        <v>0.37678230609261998</v>
      </c>
      <c r="AS545" s="14">
        <v>0.32640643252382001</v>
      </c>
      <c r="AT545" s="14">
        <v>0.28334568155616602</v>
      </c>
      <c r="AU545" s="14">
        <v>0.27822451444017299</v>
      </c>
      <c r="AV545" s="14">
        <v>0.220500318057058</v>
      </c>
      <c r="AW545" s="14">
        <v>0.17263539429931199</v>
      </c>
      <c r="AX545" s="14"/>
      <c r="AY545" s="14">
        <v>0.26196169729410801</v>
      </c>
      <c r="AZ545" s="14">
        <v>0.26598303930545802</v>
      </c>
      <c r="BA545" s="14">
        <v>0.32627145631020599</v>
      </c>
      <c r="BB545" s="14">
        <v>0.299529821545301</v>
      </c>
      <c r="BC545" s="14">
        <v>0.45224610817155603</v>
      </c>
      <c r="BD545" s="14"/>
      <c r="BE545" s="14">
        <v>0.34551106737915999</v>
      </c>
      <c r="BF545" s="14">
        <v>0.291936583582937</v>
      </c>
      <c r="BG545" s="14">
        <v>0.25578802763809699</v>
      </c>
      <c r="BH545" s="14">
        <v>0.246358812602397</v>
      </c>
      <c r="BI545" s="14">
        <v>0.25176368929361298</v>
      </c>
      <c r="BJ545" s="14">
        <v>0.29064755310646201</v>
      </c>
      <c r="BK545" s="14">
        <v>0.27222387488293898</v>
      </c>
      <c r="BL545" s="14">
        <v>0.27657490481435898</v>
      </c>
      <c r="BM545" s="14">
        <v>0.28254903613481802</v>
      </c>
      <c r="BN545" s="14">
        <v>0.33948984866212401</v>
      </c>
      <c r="BO545" s="14">
        <v>0.28706773062924501</v>
      </c>
      <c r="BP545" s="14">
        <v>0.28082708562195702</v>
      </c>
      <c r="BQ545" s="14">
        <v>0.35278875406514199</v>
      </c>
      <c r="BR545" s="14">
        <v>0.28489902746314399</v>
      </c>
      <c r="BS545" s="14">
        <v>0.37744748139574102</v>
      </c>
      <c r="BT545" s="14">
        <v>0.408986586027483</v>
      </c>
      <c r="BU545" s="14"/>
      <c r="BV545" s="14">
        <v>0.38754455370614199</v>
      </c>
      <c r="BW545" s="14">
        <v>0.27135763358835402</v>
      </c>
      <c r="BX545" s="14"/>
      <c r="BY545" s="14">
        <v>0.376838116887598</v>
      </c>
      <c r="BZ545" s="14"/>
      <c r="CA545" s="14">
        <v>0.23180416888840899</v>
      </c>
      <c r="CB545" s="14">
        <v>0.260251455635374</v>
      </c>
      <c r="CC545" s="14">
        <v>0.331132047712899</v>
      </c>
      <c r="CD545" s="14">
        <v>0.40578441628402201</v>
      </c>
      <c r="CE545" s="14">
        <v>0.34442325154561898</v>
      </c>
    </row>
    <row r="546" spans="2:83" x14ac:dyDescent="0.3">
      <c r="B546" t="s">
        <v>277</v>
      </c>
      <c r="C546" s="14">
        <v>0.27323896314203899</v>
      </c>
      <c r="D546" s="14">
        <v>0.266717902759182</v>
      </c>
      <c r="E546" s="14">
        <v>0.280142165847448</v>
      </c>
      <c r="F546" s="14"/>
      <c r="G546" s="14">
        <v>0.277905796498993</v>
      </c>
      <c r="H546" s="14">
        <v>0.28250538013697002</v>
      </c>
      <c r="I546" s="14">
        <v>0.242202797070868</v>
      </c>
      <c r="J546" s="14">
        <v>0.28334730673999903</v>
      </c>
      <c r="K546" s="14">
        <v>0.304277954775584</v>
      </c>
      <c r="L546" s="14">
        <v>0.25863416595532501</v>
      </c>
      <c r="M546" s="14"/>
      <c r="N546" s="14">
        <v>0.270025733354816</v>
      </c>
      <c r="O546" s="14">
        <v>0.29441755857738999</v>
      </c>
      <c r="P546" s="14">
        <v>0.26753731693465999</v>
      </c>
      <c r="Q546" s="14">
        <v>0.25984725755228599</v>
      </c>
      <c r="R546" s="14"/>
      <c r="S546" s="14">
        <v>0.24554959707617699</v>
      </c>
      <c r="T546" s="14">
        <v>0.291411933904272</v>
      </c>
      <c r="U546" s="14">
        <v>0.29727563276438501</v>
      </c>
      <c r="V546" s="14">
        <v>0.28529455568097201</v>
      </c>
      <c r="W546" s="14">
        <v>0.21944102197301499</v>
      </c>
      <c r="X546" s="14">
        <v>0.28116255303326798</v>
      </c>
      <c r="Y546" s="14">
        <v>0.308278485275994</v>
      </c>
      <c r="Z546" s="14">
        <v>0.36334535697186199</v>
      </c>
      <c r="AA546" s="14">
        <v>0.23946383460981599</v>
      </c>
      <c r="AB546" s="14">
        <v>0.242750449374011</v>
      </c>
      <c r="AC546" s="14">
        <v>0.32379176881779198</v>
      </c>
      <c r="AD546" s="14">
        <v>0.242672617239935</v>
      </c>
      <c r="AE546" s="14"/>
      <c r="AF546" s="14">
        <v>0.28993846094792902</v>
      </c>
      <c r="AG546" s="14">
        <v>0.27509127961290503</v>
      </c>
      <c r="AH546" s="14">
        <v>0.28100558909762402</v>
      </c>
      <c r="AI546" s="14">
        <v>0.29234413744653998</v>
      </c>
      <c r="AJ546" s="14">
        <v>0.24553506405254799</v>
      </c>
      <c r="AK546" s="14"/>
      <c r="AL546" s="14">
        <v>0.26787929723249698</v>
      </c>
      <c r="AM546" s="14">
        <v>0.28856250893048901</v>
      </c>
      <c r="AN546" s="14">
        <v>0.31501684990892298</v>
      </c>
      <c r="AO546" s="14">
        <v>0.26916224518974202</v>
      </c>
      <c r="AP546" s="14">
        <v>0.26775473480227202</v>
      </c>
      <c r="AQ546" s="14"/>
      <c r="AR546" s="14">
        <v>0.26513621699017198</v>
      </c>
      <c r="AS546" s="14">
        <v>0.29805201381158503</v>
      </c>
      <c r="AT546" s="14">
        <v>0.31894483504385102</v>
      </c>
      <c r="AU546" s="14">
        <v>0.26398009251992299</v>
      </c>
      <c r="AV546" s="14">
        <v>0.31071695439795699</v>
      </c>
      <c r="AW546" s="14">
        <v>0.23390777018186701</v>
      </c>
      <c r="AX546" s="14"/>
      <c r="AY546" s="14">
        <v>0.26859682993020401</v>
      </c>
      <c r="AZ546" s="14">
        <v>0.22781771616020599</v>
      </c>
      <c r="BA546" s="14">
        <v>0.28093803184757998</v>
      </c>
      <c r="BB546" s="14">
        <v>0.33106037521959403</v>
      </c>
      <c r="BC546" s="14">
        <v>0.20796393419846201</v>
      </c>
      <c r="BD546" s="14"/>
      <c r="BE546" s="14">
        <v>0.158452635487324</v>
      </c>
      <c r="BF546" s="14">
        <v>0.23794893835133901</v>
      </c>
      <c r="BG546" s="14">
        <v>0.27906539089601101</v>
      </c>
      <c r="BH546" s="14">
        <v>0.26686549585192498</v>
      </c>
      <c r="BI546" s="14">
        <v>0.36518745844792699</v>
      </c>
      <c r="BJ546" s="14">
        <v>0.30027597189145799</v>
      </c>
      <c r="BK546" s="14">
        <v>0.23784938644407499</v>
      </c>
      <c r="BL546" s="14">
        <v>0.242502692656061</v>
      </c>
      <c r="BM546" s="14">
        <v>0.29637027753228001</v>
      </c>
      <c r="BN546" s="14">
        <v>0.19685674946581</v>
      </c>
      <c r="BO546" s="14">
        <v>0.32229330286612501</v>
      </c>
      <c r="BP546" s="14">
        <v>0.28538692819040501</v>
      </c>
      <c r="BQ546" s="14">
        <v>0.31046693945734199</v>
      </c>
      <c r="BR546" s="14">
        <v>0.18025947286354699</v>
      </c>
      <c r="BS546" s="14">
        <v>0.20610016080017801</v>
      </c>
      <c r="BT546" s="14">
        <v>0.24759099755818301</v>
      </c>
      <c r="BU546" s="14"/>
      <c r="BV546" s="14">
        <v>0.26999856807883499</v>
      </c>
      <c r="BW546" s="14">
        <v>0.31613441666221398</v>
      </c>
      <c r="BX546" s="14"/>
      <c r="BY546" s="14">
        <v>0.24316648681271799</v>
      </c>
      <c r="BZ546" s="14"/>
      <c r="CA546" s="14">
        <v>0.288452664638914</v>
      </c>
      <c r="CB546" s="14">
        <v>0.27421860465881598</v>
      </c>
      <c r="CC546" s="14">
        <v>0.28300120712763099</v>
      </c>
      <c r="CD546" s="14">
        <v>0.237793495965615</v>
      </c>
      <c r="CE546" s="14">
        <v>0.24685457335984201</v>
      </c>
    </row>
    <row r="547" spans="2:83" x14ac:dyDescent="0.3">
      <c r="B547" t="s">
        <v>53</v>
      </c>
      <c r="C547" s="14">
        <v>0.28160017953448202</v>
      </c>
      <c r="D547" s="14">
        <v>0.20942701608375999</v>
      </c>
      <c r="E547" s="14">
        <v>0.350664476095988</v>
      </c>
      <c r="F547" s="14"/>
      <c r="G547" s="14">
        <v>0.210354505748614</v>
      </c>
      <c r="H547" s="14">
        <v>0.18405844405510799</v>
      </c>
      <c r="I547" s="14">
        <v>0.33323598921766701</v>
      </c>
      <c r="J547" s="14">
        <v>0.30182608329130101</v>
      </c>
      <c r="K547" s="14">
        <v>0.32594785218184102</v>
      </c>
      <c r="L547" s="14">
        <v>0.32008836313279998</v>
      </c>
      <c r="M547" s="14"/>
      <c r="N547" s="14">
        <v>0.20927167558979001</v>
      </c>
      <c r="O547" s="14">
        <v>0.27655353493983298</v>
      </c>
      <c r="P547" s="14">
        <v>0.31925552990633999</v>
      </c>
      <c r="Q547" s="14">
        <v>0.33171705602248203</v>
      </c>
      <c r="R547" s="14"/>
      <c r="S547" s="14">
        <v>0.22040575623032499</v>
      </c>
      <c r="T547" s="14">
        <v>0.308364661293895</v>
      </c>
      <c r="U547" s="14">
        <v>0.29805320213713299</v>
      </c>
      <c r="V547" s="14">
        <v>0.26955425722790199</v>
      </c>
      <c r="W547" s="14">
        <v>0.25625484417232602</v>
      </c>
      <c r="X547" s="14">
        <v>0.26938179698227799</v>
      </c>
      <c r="Y547" s="14">
        <v>0.30885143329449399</v>
      </c>
      <c r="Z547" s="14">
        <v>0.201708367981626</v>
      </c>
      <c r="AA547" s="14">
        <v>0.34907626807365399</v>
      </c>
      <c r="AB547" s="14">
        <v>0.27078669319619803</v>
      </c>
      <c r="AC547" s="14">
        <v>0.31830225427480802</v>
      </c>
      <c r="AD547" s="14">
        <v>0.29772559564325801</v>
      </c>
      <c r="AE547" s="14"/>
      <c r="AF547" s="14">
        <v>0.241710249588002</v>
      </c>
      <c r="AG547" s="14">
        <v>0.21590736018237899</v>
      </c>
      <c r="AH547" s="14">
        <v>0.343494532766488</v>
      </c>
      <c r="AI547" s="14">
        <v>0.19217104156105</v>
      </c>
      <c r="AJ547" s="14">
        <v>0.452828022124181</v>
      </c>
      <c r="AK547" s="14"/>
      <c r="AL547" s="14">
        <v>0.22088462285497101</v>
      </c>
      <c r="AM547" s="14">
        <v>0.20888932329804599</v>
      </c>
      <c r="AN547" s="14">
        <v>0.32593877733646598</v>
      </c>
      <c r="AO547" s="14">
        <v>0.27444830924909303</v>
      </c>
      <c r="AP547" s="14">
        <v>0.30447902643914598</v>
      </c>
      <c r="AQ547" s="14"/>
      <c r="AR547" s="14">
        <v>0.17277812182496799</v>
      </c>
      <c r="AS547" s="14">
        <v>0.22927724471643199</v>
      </c>
      <c r="AT547" s="14">
        <v>0.28895057398206297</v>
      </c>
      <c r="AU547" s="14">
        <v>0.24855578533845701</v>
      </c>
      <c r="AV547" s="14">
        <v>0.28804689894416902</v>
      </c>
      <c r="AW547" s="14">
        <v>0.48491769718081701</v>
      </c>
      <c r="AX547" s="14"/>
      <c r="AY547" s="14">
        <v>0.32850678698048702</v>
      </c>
      <c r="AZ547" s="14">
        <v>0.35338112291562301</v>
      </c>
      <c r="BA547" s="14">
        <v>0.21966890150394</v>
      </c>
      <c r="BB547" s="14">
        <v>0.18705105288670901</v>
      </c>
      <c r="BC547" s="14">
        <v>0.105262974303753</v>
      </c>
      <c r="BD547" s="14"/>
      <c r="BE547" s="14">
        <v>0.49603629713351499</v>
      </c>
      <c r="BF547" s="14">
        <v>0.29355321845440202</v>
      </c>
      <c r="BG547" s="14">
        <v>0.38347217866894101</v>
      </c>
      <c r="BH547" s="14">
        <v>0.32213736809424798</v>
      </c>
      <c r="BI547" s="14">
        <v>0.27795973834931198</v>
      </c>
      <c r="BJ547" s="14">
        <v>0.26576117866868398</v>
      </c>
      <c r="BK547" s="14">
        <v>0.301887512689551</v>
      </c>
      <c r="BL547" s="14">
        <v>0.306981675905871</v>
      </c>
      <c r="BM547" s="14">
        <v>0.25903046184448703</v>
      </c>
      <c r="BN547" s="14">
        <v>0.29256684125452698</v>
      </c>
      <c r="BO547" s="14">
        <v>0.240876318064804</v>
      </c>
      <c r="BP547" s="14">
        <v>0.24659058823211599</v>
      </c>
      <c r="BQ547" s="14">
        <v>0.17928646490543601</v>
      </c>
      <c r="BR547" s="14">
        <v>0.221704397338366</v>
      </c>
      <c r="BS547" s="14">
        <v>0.244339225594322</v>
      </c>
      <c r="BT547" s="14">
        <v>0.11718483298846701</v>
      </c>
      <c r="BU547" s="14"/>
      <c r="BV547" s="14">
        <v>0.16923122670820301</v>
      </c>
      <c r="BW547" s="14">
        <v>0.26779111514972598</v>
      </c>
      <c r="BX547" s="14"/>
      <c r="BY547" s="14">
        <v>0.170033407340588</v>
      </c>
      <c r="BZ547" s="14"/>
      <c r="CA547" s="14">
        <v>0.35028416355659497</v>
      </c>
      <c r="CB547" s="14">
        <v>0.29734211064153199</v>
      </c>
      <c r="CC547" s="14">
        <v>0.225297835442826</v>
      </c>
      <c r="CD547" s="14">
        <v>0.14996047655181999</v>
      </c>
      <c r="CE547" s="14">
        <v>1.5296241922120399E-2</v>
      </c>
    </row>
    <row r="548" spans="2:83" x14ac:dyDescent="0.3">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c r="CD548" s="14"/>
      <c r="CE548" s="14"/>
    </row>
    <row r="549" spans="2:83" x14ac:dyDescent="0.3">
      <c r="B549" s="6" t="s">
        <v>282</v>
      </c>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c r="BY549" s="14"/>
      <c r="BZ549" s="14"/>
      <c r="CA549" s="14"/>
      <c r="CB549" s="14"/>
      <c r="CC549" s="14"/>
      <c r="CD549" s="14"/>
      <c r="CE549" s="14"/>
    </row>
    <row r="550" spans="2:83" x14ac:dyDescent="0.3">
      <c r="B550" s="24" t="s">
        <v>114</v>
      </c>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row>
    <row r="551" spans="2:83" x14ac:dyDescent="0.3">
      <c r="B551" t="s">
        <v>279</v>
      </c>
      <c r="C551" s="14">
        <v>5.5726527276536E-2</v>
      </c>
      <c r="D551" s="14">
        <v>7.3511571111826504E-2</v>
      </c>
      <c r="E551" s="14">
        <v>3.84697268661972E-2</v>
      </c>
      <c r="F551" s="14"/>
      <c r="G551" s="14">
        <v>0.124543689202015</v>
      </c>
      <c r="H551" s="14">
        <v>5.8154952555513298E-2</v>
      </c>
      <c r="I551" s="14">
        <v>6.7619190222346304E-2</v>
      </c>
      <c r="J551" s="14">
        <v>3.5908433561513797E-2</v>
      </c>
      <c r="K551" s="14">
        <v>3.1183834796693899E-2</v>
      </c>
      <c r="L551" s="14">
        <v>3.1218899158033199E-2</v>
      </c>
      <c r="M551" s="14"/>
      <c r="N551" s="14">
        <v>6.2000516413664601E-2</v>
      </c>
      <c r="O551" s="14">
        <v>5.9070862437583298E-2</v>
      </c>
      <c r="P551" s="14">
        <v>4.1798891778853001E-2</v>
      </c>
      <c r="Q551" s="14">
        <v>5.7110584235333002E-2</v>
      </c>
      <c r="R551" s="14"/>
      <c r="S551" s="14">
        <v>9.1710778553994093E-2</v>
      </c>
      <c r="T551" s="14">
        <v>4.3357968630982201E-2</v>
      </c>
      <c r="U551" s="14">
        <v>5.36120076816941E-2</v>
      </c>
      <c r="V551" s="14">
        <v>7.7755741411140097E-2</v>
      </c>
      <c r="W551" s="14">
        <v>5.6350731109844503E-2</v>
      </c>
      <c r="X551" s="14">
        <v>4.6739530433148102E-2</v>
      </c>
      <c r="Y551" s="14">
        <v>2.4368215181788899E-2</v>
      </c>
      <c r="Z551" s="14">
        <v>7.6597472042339104E-2</v>
      </c>
      <c r="AA551" s="14">
        <v>4.4432000976333999E-2</v>
      </c>
      <c r="AB551" s="14">
        <v>3.8101116026543702E-2</v>
      </c>
      <c r="AC551" s="14">
        <v>4.1589340398819098E-2</v>
      </c>
      <c r="AD551" s="14">
        <v>7.9504174500508201E-2</v>
      </c>
      <c r="AE551" s="14"/>
      <c r="AF551" s="14">
        <v>5.3870503033031397E-2</v>
      </c>
      <c r="AG551" s="14">
        <v>6.24892953984202E-2</v>
      </c>
      <c r="AH551" s="14">
        <v>5.0697069074505698E-2</v>
      </c>
      <c r="AI551" s="14">
        <v>6.7820422756625906E-2</v>
      </c>
      <c r="AJ551" s="14">
        <v>5.9015603020114903E-2</v>
      </c>
      <c r="AK551" s="14"/>
      <c r="AL551" s="14">
        <v>5.8863479376304997E-2</v>
      </c>
      <c r="AM551" s="14">
        <v>5.5223196716788998E-2</v>
      </c>
      <c r="AN551" s="14">
        <v>3.39147935182375E-2</v>
      </c>
      <c r="AO551" s="14">
        <v>7.1807904429796093E-2</v>
      </c>
      <c r="AP551" s="14">
        <v>4.4489996555034002E-2</v>
      </c>
      <c r="AQ551" s="14"/>
      <c r="AR551" s="14">
        <v>7.6551492471781099E-2</v>
      </c>
      <c r="AS551" s="14">
        <v>6.0243832079685602E-2</v>
      </c>
      <c r="AT551" s="14">
        <v>4.3081861893009603E-2</v>
      </c>
      <c r="AU551" s="14">
        <v>5.83794995548617E-2</v>
      </c>
      <c r="AV551" s="14">
        <v>5.1685641875667099E-2</v>
      </c>
      <c r="AW551" s="14">
        <v>2.79424823411294E-2</v>
      </c>
      <c r="AX551" s="14"/>
      <c r="AY551" s="14">
        <v>4.47044701969578E-2</v>
      </c>
      <c r="AZ551" s="14">
        <v>6.3606781830372605E-2</v>
      </c>
      <c r="BA551" s="14">
        <v>4.8426545898949E-2</v>
      </c>
      <c r="BB551" s="14">
        <v>8.8542230731263202E-2</v>
      </c>
      <c r="BC551" s="14">
        <v>0.10278634051162799</v>
      </c>
      <c r="BD551" s="14"/>
      <c r="BE551" s="14">
        <v>9.7017793991071299E-2</v>
      </c>
      <c r="BF551" s="14">
        <v>5.21704971032316E-2</v>
      </c>
      <c r="BG551" s="14">
        <v>5.6824694786412798E-2</v>
      </c>
      <c r="BH551" s="14">
        <v>5.7066404409961802E-2</v>
      </c>
      <c r="BI551" s="14">
        <v>3.4220715856482002E-2</v>
      </c>
      <c r="BJ551" s="14">
        <v>5.3500664847090602E-2</v>
      </c>
      <c r="BK551" s="14">
        <v>5.6897800885153602E-2</v>
      </c>
      <c r="BL551" s="14">
        <v>3.9653973253731697E-2</v>
      </c>
      <c r="BM551" s="14">
        <v>8.3872548950976594E-2</v>
      </c>
      <c r="BN551" s="14">
        <v>3.1732177151218101E-2</v>
      </c>
      <c r="BO551" s="14">
        <v>7.0772716864123897E-2</v>
      </c>
      <c r="BP551" s="14">
        <v>6.3685042627124794E-2</v>
      </c>
      <c r="BQ551" s="14">
        <v>4.5241260155668102E-2</v>
      </c>
      <c r="BR551" s="14">
        <v>5.9525696771706799E-2</v>
      </c>
      <c r="BS551" s="14">
        <v>0.102793563698399</v>
      </c>
      <c r="BT551" s="14">
        <v>6.9216492210091699E-2</v>
      </c>
      <c r="BU551" s="14"/>
      <c r="BV551" s="14">
        <v>7.3481699692257305E-2</v>
      </c>
      <c r="BW551" s="14">
        <v>2.8104937539928501E-2</v>
      </c>
      <c r="BX551" s="14"/>
      <c r="BY551" s="14">
        <v>7.1685189695564297E-2</v>
      </c>
      <c r="BZ551" s="14"/>
      <c r="CA551" s="14">
        <v>2.6353961559537599E-2</v>
      </c>
      <c r="CB551" s="14">
        <v>6.0012435664801397E-2</v>
      </c>
      <c r="CC551" s="14">
        <v>5.5999250117205399E-2</v>
      </c>
      <c r="CD551" s="14">
        <v>0.12057706129296999</v>
      </c>
      <c r="CE551" s="14">
        <v>0.21569226412499501</v>
      </c>
    </row>
    <row r="552" spans="2:83" x14ac:dyDescent="0.3">
      <c r="B552" t="s">
        <v>280</v>
      </c>
      <c r="C552" s="14">
        <v>0.48662379861758698</v>
      </c>
      <c r="D552" s="14">
        <v>0.52999332345212702</v>
      </c>
      <c r="E552" s="14">
        <v>0.44523012821372399</v>
      </c>
      <c r="F552" s="14"/>
      <c r="G552" s="14">
        <v>0.48315991287666898</v>
      </c>
      <c r="H552" s="14">
        <v>0.487279978601389</v>
      </c>
      <c r="I552" s="14">
        <v>0.460615169999051</v>
      </c>
      <c r="J552" s="14">
        <v>0.49950555359380699</v>
      </c>
      <c r="K552" s="14">
        <v>0.48151578486396601</v>
      </c>
      <c r="L552" s="14">
        <v>0.50242405509284005</v>
      </c>
      <c r="M552" s="14"/>
      <c r="N552" s="14">
        <v>0.562613279793715</v>
      </c>
      <c r="O552" s="14">
        <v>0.47158007921399903</v>
      </c>
      <c r="P552" s="14">
        <v>0.492312671512252</v>
      </c>
      <c r="Q552" s="14">
        <v>0.41396372823562499</v>
      </c>
      <c r="R552" s="14"/>
      <c r="S552" s="14">
        <v>0.503960270939386</v>
      </c>
      <c r="T552" s="14">
        <v>0.478031557714513</v>
      </c>
      <c r="U552" s="14">
        <v>0.52900847689981101</v>
      </c>
      <c r="V552" s="14">
        <v>0.46155957129960401</v>
      </c>
      <c r="W552" s="14">
        <v>0.50643009205299405</v>
      </c>
      <c r="X552" s="14">
        <v>0.39658102705234199</v>
      </c>
      <c r="Y552" s="14">
        <v>0.55409294573133605</v>
      </c>
      <c r="Z552" s="14">
        <v>0.54495201113764502</v>
      </c>
      <c r="AA552" s="14">
        <v>0.48798335571659801</v>
      </c>
      <c r="AB552" s="14">
        <v>0.48266443317623098</v>
      </c>
      <c r="AC552" s="14">
        <v>0.43660773312343698</v>
      </c>
      <c r="AD552" s="14">
        <v>0.46314772214787903</v>
      </c>
      <c r="AE552" s="14"/>
      <c r="AF552" s="14">
        <v>0.56189832790857697</v>
      </c>
      <c r="AG552" s="14">
        <v>0.49058012787995298</v>
      </c>
      <c r="AH552" s="14">
        <v>0.49306680663487401</v>
      </c>
      <c r="AI552" s="14">
        <v>0.56679060786978996</v>
      </c>
      <c r="AJ552" s="14">
        <v>0.33533386742607302</v>
      </c>
      <c r="AK552" s="14"/>
      <c r="AL552" s="14">
        <v>0.55839971551212997</v>
      </c>
      <c r="AM552" s="14">
        <v>0.53682522019757595</v>
      </c>
      <c r="AN552" s="14">
        <v>0.41209839083239802</v>
      </c>
      <c r="AO552" s="14">
        <v>0.51842673610731704</v>
      </c>
      <c r="AP552" s="14">
        <v>0.40105874151625598</v>
      </c>
      <c r="AQ552" s="14"/>
      <c r="AR552" s="14">
        <v>0.52335579952475597</v>
      </c>
      <c r="AS552" s="14">
        <v>0.566090781473361</v>
      </c>
      <c r="AT552" s="14">
        <v>0.52393276117758203</v>
      </c>
      <c r="AU552" s="14">
        <v>0.53247739787468895</v>
      </c>
      <c r="AV552" s="14">
        <v>0.38421084592260502</v>
      </c>
      <c r="AW552" s="14">
        <v>0.36018917311281001</v>
      </c>
      <c r="AX552" s="14"/>
      <c r="AY552" s="14">
        <v>0.46370416635738598</v>
      </c>
      <c r="AZ552" s="14">
        <v>0.45625556724838601</v>
      </c>
      <c r="BA552" s="14">
        <v>0.542732440790342</v>
      </c>
      <c r="BB552" s="14">
        <v>0.50668812976808197</v>
      </c>
      <c r="BC552" s="14">
        <v>0.57998280505081601</v>
      </c>
      <c r="BD552" s="14"/>
      <c r="BE552" s="14">
        <v>0.32997258948244101</v>
      </c>
      <c r="BF552" s="14">
        <v>0.39332595700834599</v>
      </c>
      <c r="BG552" s="14">
        <v>0.39686730508329099</v>
      </c>
      <c r="BH552" s="14">
        <v>0.41730383283860201</v>
      </c>
      <c r="BI552" s="14">
        <v>0.41540258879770903</v>
      </c>
      <c r="BJ552" s="14">
        <v>0.45758170249562602</v>
      </c>
      <c r="BK552" s="14">
        <v>0.51257982351507403</v>
      </c>
      <c r="BL552" s="14">
        <v>0.48047846416561002</v>
      </c>
      <c r="BM552" s="14">
        <v>0.48574104950961</v>
      </c>
      <c r="BN552" s="14">
        <v>0.55211844447686698</v>
      </c>
      <c r="BO552" s="14">
        <v>0.519607339664093</v>
      </c>
      <c r="BP552" s="14">
        <v>0.55684676635614305</v>
      </c>
      <c r="BQ552" s="14">
        <v>0.610749823951518</v>
      </c>
      <c r="BR552" s="14">
        <v>0.57881704614336404</v>
      </c>
      <c r="BS552" s="14">
        <v>0.56284917712153104</v>
      </c>
      <c r="BT552" s="14">
        <v>0.62123767983971501</v>
      </c>
      <c r="BU552" s="14"/>
      <c r="BV552" s="14">
        <v>0.55020699282880103</v>
      </c>
      <c r="BW552" s="14">
        <v>0.51695007605531196</v>
      </c>
      <c r="BX552" s="14"/>
      <c r="BY552" s="14">
        <v>0.583458671303416</v>
      </c>
      <c r="BZ552" s="14"/>
      <c r="CA552" s="14">
        <v>0.42701501403723202</v>
      </c>
      <c r="CB552" s="14">
        <v>0.46160955879452398</v>
      </c>
      <c r="CC552" s="14">
        <v>0.54100777240138898</v>
      </c>
      <c r="CD552" s="14">
        <v>0.57210953231712502</v>
      </c>
      <c r="CE552" s="14">
        <v>0.532389138378909</v>
      </c>
    </row>
    <row r="553" spans="2:83" x14ac:dyDescent="0.3">
      <c r="B553" t="s">
        <v>281</v>
      </c>
      <c r="C553" s="14">
        <v>0.26133192411834599</v>
      </c>
      <c r="D553" s="14">
        <v>0.25561218896302002</v>
      </c>
      <c r="E553" s="14">
        <v>0.26742933182623502</v>
      </c>
      <c r="F553" s="14"/>
      <c r="G553" s="14">
        <v>0.22712090294095699</v>
      </c>
      <c r="H553" s="14">
        <v>0.305601615482058</v>
      </c>
      <c r="I553" s="14">
        <v>0.237257304720703</v>
      </c>
      <c r="J553" s="14">
        <v>0.25219470456182602</v>
      </c>
      <c r="K553" s="14">
        <v>0.27097494732314198</v>
      </c>
      <c r="L553" s="14">
        <v>0.26832384944514698</v>
      </c>
      <c r="M553" s="14"/>
      <c r="N553" s="14">
        <v>0.24588845195577599</v>
      </c>
      <c r="O553" s="14">
        <v>0.28149978543270099</v>
      </c>
      <c r="P553" s="14">
        <v>0.24739752633589701</v>
      </c>
      <c r="Q553" s="14">
        <v>0.27298844582612303</v>
      </c>
      <c r="R553" s="14"/>
      <c r="S553" s="14">
        <v>0.24168114545692601</v>
      </c>
      <c r="T553" s="14">
        <v>0.25223412191344902</v>
      </c>
      <c r="U553" s="14">
        <v>0.222728791030471</v>
      </c>
      <c r="V553" s="14">
        <v>0.304020913918219</v>
      </c>
      <c r="W553" s="14">
        <v>0.21291656566495101</v>
      </c>
      <c r="X553" s="14">
        <v>0.36083988254052501</v>
      </c>
      <c r="Y553" s="14">
        <v>0.21082473002896401</v>
      </c>
      <c r="Z553" s="14">
        <v>0.253931278104569</v>
      </c>
      <c r="AA553" s="14">
        <v>0.23776904868016099</v>
      </c>
      <c r="AB553" s="14">
        <v>0.28505853314771401</v>
      </c>
      <c r="AC553" s="14">
        <v>0.33436367030576603</v>
      </c>
      <c r="AD553" s="14">
        <v>0.21846080448139299</v>
      </c>
      <c r="AE553" s="14"/>
      <c r="AF553" s="14">
        <v>0.223805752413923</v>
      </c>
      <c r="AG553" s="14">
        <v>0.299626141262954</v>
      </c>
      <c r="AH553" s="14">
        <v>0.28597588675975999</v>
      </c>
      <c r="AI553" s="14">
        <v>0.22987868105661799</v>
      </c>
      <c r="AJ553" s="14">
        <v>0.24988392200864601</v>
      </c>
      <c r="AK553" s="14"/>
      <c r="AL553" s="14">
        <v>0.23060045234543899</v>
      </c>
      <c r="AM553" s="14">
        <v>0.25928192116684401</v>
      </c>
      <c r="AN553" s="14">
        <v>0.34807657606977399</v>
      </c>
      <c r="AO553" s="14">
        <v>0.208479192011119</v>
      </c>
      <c r="AP553" s="14">
        <v>0.36597751851839899</v>
      </c>
      <c r="AQ553" s="14"/>
      <c r="AR553" s="14">
        <v>0.276584723055737</v>
      </c>
      <c r="AS553" s="14">
        <v>0.23867648870909799</v>
      </c>
      <c r="AT553" s="14">
        <v>0.26357078482660201</v>
      </c>
      <c r="AU553" s="14">
        <v>0.23523069741894001</v>
      </c>
      <c r="AV553" s="14">
        <v>0.34669708315987002</v>
      </c>
      <c r="AW553" s="14">
        <v>0.227187671416889</v>
      </c>
      <c r="AX553" s="14"/>
      <c r="AY553" s="14">
        <v>0.26863183374717098</v>
      </c>
      <c r="AZ553" s="14">
        <v>0.255208997462187</v>
      </c>
      <c r="BA553" s="14">
        <v>0.24783389442404499</v>
      </c>
      <c r="BB553" s="14">
        <v>0.25289097795092502</v>
      </c>
      <c r="BC553" s="14">
        <v>0.216399240845495</v>
      </c>
      <c r="BD553" s="14"/>
      <c r="BE553" s="14">
        <v>0.21162503454569701</v>
      </c>
      <c r="BF553" s="14">
        <v>0.27599918364669201</v>
      </c>
      <c r="BG553" s="14">
        <v>0.249655775032114</v>
      </c>
      <c r="BH553" s="14">
        <v>0.33867482512890501</v>
      </c>
      <c r="BI553" s="14">
        <v>0.32675476984687601</v>
      </c>
      <c r="BJ553" s="14">
        <v>0.31254235935767299</v>
      </c>
      <c r="BK553" s="14">
        <v>0.224909543206784</v>
      </c>
      <c r="BL553" s="14">
        <v>0.26543751812694799</v>
      </c>
      <c r="BM553" s="14">
        <v>0.29079939604613098</v>
      </c>
      <c r="BN553" s="14">
        <v>0.202878744744492</v>
      </c>
      <c r="BO553" s="14">
        <v>0.21188079470481999</v>
      </c>
      <c r="BP553" s="14">
        <v>0.24614979624754199</v>
      </c>
      <c r="BQ553" s="14">
        <v>0.25996748751270199</v>
      </c>
      <c r="BR553" s="14">
        <v>0.18973276288410601</v>
      </c>
      <c r="BS553" s="14">
        <v>0.17274965793878</v>
      </c>
      <c r="BT553" s="14">
        <v>0.25957684304143802</v>
      </c>
      <c r="BU553" s="14"/>
      <c r="BV553" s="14">
        <v>0.25604645710146401</v>
      </c>
      <c r="BW553" s="14">
        <v>0.264087361853864</v>
      </c>
      <c r="BX553" s="14"/>
      <c r="BY553" s="14">
        <v>0.21574961025352901</v>
      </c>
      <c r="BZ553" s="14"/>
      <c r="CA553" s="14">
        <v>0.30152796694248202</v>
      </c>
      <c r="CB553" s="14">
        <v>0.29059723464921899</v>
      </c>
      <c r="CC553" s="14">
        <v>0.23892962066118201</v>
      </c>
      <c r="CD553" s="14">
        <v>0.205238287254456</v>
      </c>
      <c r="CE553" s="14">
        <v>0.19709228745018401</v>
      </c>
    </row>
    <row r="554" spans="2:83" x14ac:dyDescent="0.3">
      <c r="B554" t="s">
        <v>53</v>
      </c>
      <c r="C554" s="14">
        <v>0.19631774998753099</v>
      </c>
      <c r="D554" s="14">
        <v>0.140882916473027</v>
      </c>
      <c r="E554" s="14">
        <v>0.24887081309384401</v>
      </c>
      <c r="F554" s="14"/>
      <c r="G554" s="14">
        <v>0.16517549498035899</v>
      </c>
      <c r="H554" s="14">
        <v>0.14896345336104</v>
      </c>
      <c r="I554" s="14">
        <v>0.234508335057899</v>
      </c>
      <c r="J554" s="14">
        <v>0.21239130828285399</v>
      </c>
      <c r="K554" s="14">
        <v>0.216325433016198</v>
      </c>
      <c r="L554" s="14">
        <v>0.19803319630398</v>
      </c>
      <c r="M554" s="14"/>
      <c r="N554" s="14">
        <v>0.129497751836845</v>
      </c>
      <c r="O554" s="14">
        <v>0.18784927291571701</v>
      </c>
      <c r="P554" s="14">
        <v>0.218490910372998</v>
      </c>
      <c r="Q554" s="14">
        <v>0.25593724170291898</v>
      </c>
      <c r="R554" s="14"/>
      <c r="S554" s="14">
        <v>0.16264780504969401</v>
      </c>
      <c r="T554" s="14">
        <v>0.226376351741055</v>
      </c>
      <c r="U554" s="14">
        <v>0.194650724388023</v>
      </c>
      <c r="V554" s="14">
        <v>0.15666377337103701</v>
      </c>
      <c r="W554" s="14">
        <v>0.22430261117221001</v>
      </c>
      <c r="X554" s="14">
        <v>0.195839559973986</v>
      </c>
      <c r="Y554" s="14">
        <v>0.21071410905791199</v>
      </c>
      <c r="Z554" s="14">
        <v>0.124519238715446</v>
      </c>
      <c r="AA554" s="14">
        <v>0.22981559462690701</v>
      </c>
      <c r="AB554" s="14">
        <v>0.194175917649511</v>
      </c>
      <c r="AC554" s="14">
        <v>0.18743925617197801</v>
      </c>
      <c r="AD554" s="14">
        <v>0.238887298870221</v>
      </c>
      <c r="AE554" s="14"/>
      <c r="AF554" s="14">
        <v>0.16042541664446899</v>
      </c>
      <c r="AG554" s="14">
        <v>0.147304435458673</v>
      </c>
      <c r="AH554" s="14">
        <v>0.17026023753086</v>
      </c>
      <c r="AI554" s="14">
        <v>0.13551028831696599</v>
      </c>
      <c r="AJ554" s="14">
        <v>0.35576660754516598</v>
      </c>
      <c r="AK554" s="14"/>
      <c r="AL554" s="14">
        <v>0.152136352766126</v>
      </c>
      <c r="AM554" s="14">
        <v>0.148669661918791</v>
      </c>
      <c r="AN554" s="14">
        <v>0.20591023957959001</v>
      </c>
      <c r="AO554" s="14">
        <v>0.201286167451768</v>
      </c>
      <c r="AP554" s="14">
        <v>0.18847374341031101</v>
      </c>
      <c r="AQ554" s="14"/>
      <c r="AR554" s="14">
        <v>0.123507984947725</v>
      </c>
      <c r="AS554" s="14">
        <v>0.134988897737856</v>
      </c>
      <c r="AT554" s="14">
        <v>0.16941459210280699</v>
      </c>
      <c r="AU554" s="14">
        <v>0.17391240515150899</v>
      </c>
      <c r="AV554" s="14">
        <v>0.217406429041858</v>
      </c>
      <c r="AW554" s="14">
        <v>0.38468067312917198</v>
      </c>
      <c r="AX554" s="14"/>
      <c r="AY554" s="14">
        <v>0.22295952969848501</v>
      </c>
      <c r="AZ554" s="14">
        <v>0.224928653459054</v>
      </c>
      <c r="BA554" s="14">
        <v>0.161007118886665</v>
      </c>
      <c r="BB554" s="14">
        <v>0.15187866154972901</v>
      </c>
      <c r="BC554" s="14">
        <v>0.100831613592062</v>
      </c>
      <c r="BD554" s="14"/>
      <c r="BE554" s="14">
        <v>0.36138458198079099</v>
      </c>
      <c r="BF554" s="14">
        <v>0.27850436224173097</v>
      </c>
      <c r="BG554" s="14">
        <v>0.29665222509818201</v>
      </c>
      <c r="BH554" s="14">
        <v>0.18695493762253201</v>
      </c>
      <c r="BI554" s="14">
        <v>0.22362192549893301</v>
      </c>
      <c r="BJ554" s="14">
        <v>0.176375273299611</v>
      </c>
      <c r="BK554" s="14">
        <v>0.205612832392989</v>
      </c>
      <c r="BL554" s="14">
        <v>0.21443004445371</v>
      </c>
      <c r="BM554" s="14">
        <v>0.13958700549328201</v>
      </c>
      <c r="BN554" s="14">
        <v>0.21327063362742399</v>
      </c>
      <c r="BO554" s="14">
        <v>0.197739148766963</v>
      </c>
      <c r="BP554" s="14">
        <v>0.13331839476919</v>
      </c>
      <c r="BQ554" s="14">
        <v>8.4041428380112096E-2</v>
      </c>
      <c r="BR554" s="14">
        <v>0.17192449420082401</v>
      </c>
      <c r="BS554" s="14">
        <v>0.16160760124129001</v>
      </c>
      <c r="BT554" s="14">
        <v>4.9968984908755502E-2</v>
      </c>
      <c r="BU554" s="14"/>
      <c r="BV554" s="14">
        <v>0.120264850377477</v>
      </c>
      <c r="BW554" s="14">
        <v>0.190857624550896</v>
      </c>
      <c r="BX554" s="14"/>
      <c r="BY554" s="14">
        <v>0.12910652874749101</v>
      </c>
      <c r="BZ554" s="14"/>
      <c r="CA554" s="14">
        <v>0.24510305746074801</v>
      </c>
      <c r="CB554" s="14">
        <v>0.18778077089145501</v>
      </c>
      <c r="CC554" s="14">
        <v>0.16406335682022399</v>
      </c>
      <c r="CD554" s="14">
        <v>0.10207511913545</v>
      </c>
      <c r="CE554" s="14">
        <v>5.4826310045911403E-2</v>
      </c>
    </row>
    <row r="555" spans="2:83" x14ac:dyDescent="0.3">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row>
    <row r="556" spans="2:83" x14ac:dyDescent="0.3">
      <c r="B556" s="6" t="s">
        <v>288</v>
      </c>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row>
    <row r="557" spans="2:83" x14ac:dyDescent="0.3">
      <c r="B557" s="24" t="s">
        <v>114</v>
      </c>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c r="BY557" s="14"/>
      <c r="BZ557" s="14"/>
      <c r="CA557" s="14"/>
      <c r="CB557" s="14"/>
      <c r="CC557" s="14"/>
      <c r="CD557" s="14"/>
      <c r="CE557" s="14"/>
    </row>
    <row r="558" spans="2:83" x14ac:dyDescent="0.3">
      <c r="B558" t="s">
        <v>283</v>
      </c>
      <c r="C558" s="14">
        <v>0.28964813249223798</v>
      </c>
      <c r="D558" s="14">
        <v>0.28787590049921502</v>
      </c>
      <c r="E558" s="14">
        <v>0.29194655339676001</v>
      </c>
      <c r="F558" s="14"/>
      <c r="G558" s="14">
        <v>0.30549535671200301</v>
      </c>
      <c r="H558" s="14">
        <v>0.28866541611907298</v>
      </c>
      <c r="I558" s="14">
        <v>0.22405690939283099</v>
      </c>
      <c r="J558" s="14">
        <v>0.29481840972996798</v>
      </c>
      <c r="K558" s="14">
        <v>0.34386157873537099</v>
      </c>
      <c r="L558" s="14">
        <v>0.292407919011341</v>
      </c>
      <c r="M558" s="14"/>
      <c r="N558" s="14">
        <v>0.26112198160708699</v>
      </c>
      <c r="O558" s="14">
        <v>0.30663301995263098</v>
      </c>
      <c r="P558" s="14">
        <v>0.30281841596991999</v>
      </c>
      <c r="Q558" s="14">
        <v>0.29172365269760397</v>
      </c>
      <c r="R558" s="14"/>
      <c r="S558" s="14">
        <v>0.28042822697877601</v>
      </c>
      <c r="T558" s="14">
        <v>0.27041254875471199</v>
      </c>
      <c r="U558" s="14">
        <v>0.22367124486318599</v>
      </c>
      <c r="V558" s="14">
        <v>0.31487691723896</v>
      </c>
      <c r="W558" s="14">
        <v>0.26570636641975698</v>
      </c>
      <c r="X558" s="14">
        <v>0.34939995369139498</v>
      </c>
      <c r="Y558" s="14">
        <v>0.31297030106610602</v>
      </c>
      <c r="Z558" s="14">
        <v>0.22841988434350999</v>
      </c>
      <c r="AA558" s="14">
        <v>0.26927289642419999</v>
      </c>
      <c r="AB558" s="14">
        <v>0.33146736280941203</v>
      </c>
      <c r="AC558" s="14">
        <v>0.29871370786212798</v>
      </c>
      <c r="AD558" s="14">
        <v>0.34542578024737702</v>
      </c>
      <c r="AE558" s="14"/>
      <c r="AF558" s="14">
        <v>0.262978396283301</v>
      </c>
      <c r="AG558" s="14">
        <v>0.316663307125158</v>
      </c>
      <c r="AH558" s="14">
        <v>0.32317896717341599</v>
      </c>
      <c r="AI558" s="14">
        <v>0.25573093604529701</v>
      </c>
      <c r="AJ558" s="14">
        <v>0.25952641395293102</v>
      </c>
      <c r="AK558" s="14"/>
      <c r="AL558" s="14">
        <v>0.25231706965958201</v>
      </c>
      <c r="AM558" s="14">
        <v>0.29179606392253998</v>
      </c>
      <c r="AN558" s="14">
        <v>0.37119584664439798</v>
      </c>
      <c r="AO558" s="14">
        <v>0.25270940486131899</v>
      </c>
      <c r="AP558" s="14">
        <v>0.43692588342033001</v>
      </c>
      <c r="AQ558" s="14"/>
      <c r="AR558" s="14">
        <v>0.29114736444652001</v>
      </c>
      <c r="AS558" s="14">
        <v>0.24565830250727699</v>
      </c>
      <c r="AT558" s="14">
        <v>0.37724768625515598</v>
      </c>
      <c r="AU558" s="14">
        <v>0.24164871436674301</v>
      </c>
      <c r="AV558" s="14">
        <v>0.39280434693952698</v>
      </c>
      <c r="AW558" s="14">
        <v>0.29022994633419702</v>
      </c>
      <c r="AX558" s="14"/>
      <c r="AY558" s="14">
        <v>0.31253648780856402</v>
      </c>
      <c r="AZ558" s="14">
        <v>0.258047286195001</v>
      </c>
      <c r="BA558" s="14">
        <v>0.29669012902182501</v>
      </c>
      <c r="BB558" s="14">
        <v>0.32912958954162103</v>
      </c>
      <c r="BC558" s="14">
        <v>0.334454810463092</v>
      </c>
      <c r="BD558" s="14"/>
      <c r="BE558" s="14">
        <v>0.28837181094376801</v>
      </c>
      <c r="BF558" s="14">
        <v>0.29505317013695298</v>
      </c>
      <c r="BG558" s="14">
        <v>0.250177138022735</v>
      </c>
      <c r="BH558" s="14">
        <v>0.33243597606422198</v>
      </c>
      <c r="BI558" s="14">
        <v>0.34984768462691301</v>
      </c>
      <c r="BJ558" s="14">
        <v>0.32674352456499001</v>
      </c>
      <c r="BK558" s="14">
        <v>0.23762543286752999</v>
      </c>
      <c r="BL558" s="14">
        <v>0.28716425967445902</v>
      </c>
      <c r="BM558" s="14">
        <v>0.25621639537714203</v>
      </c>
      <c r="BN558" s="14">
        <v>0.24764280594153601</v>
      </c>
      <c r="BO558" s="14">
        <v>0.35584597393475598</v>
      </c>
      <c r="BP558" s="14">
        <v>0.28256542837991799</v>
      </c>
      <c r="BQ558" s="14">
        <v>0.29075344832105798</v>
      </c>
      <c r="BR558" s="14">
        <v>0.19233319006666399</v>
      </c>
      <c r="BS558" s="14">
        <v>0.34666042223619598</v>
      </c>
      <c r="BT558" s="14">
        <v>0.23612456794033701</v>
      </c>
      <c r="BU558" s="14"/>
      <c r="BV558" s="14">
        <v>0.27770461351720099</v>
      </c>
      <c r="BW558" s="14">
        <v>0.312725249890485</v>
      </c>
      <c r="BX558" s="14"/>
      <c r="BY558" s="14">
        <v>0.225484360214258</v>
      </c>
      <c r="BZ558" s="14"/>
      <c r="CA558" s="14">
        <v>0.30607520584720799</v>
      </c>
      <c r="CB558" s="14">
        <v>0.31876839647564698</v>
      </c>
      <c r="CC558" s="14">
        <v>0.27522100191069798</v>
      </c>
      <c r="CD558" s="14">
        <v>0.23831562369239001</v>
      </c>
      <c r="CE558" s="14">
        <v>0.31740518363462999</v>
      </c>
    </row>
    <row r="559" spans="2:83" x14ac:dyDescent="0.3">
      <c r="B559" t="s">
        <v>284</v>
      </c>
      <c r="C559" s="14">
        <v>0.25712110466981702</v>
      </c>
      <c r="D559" s="14">
        <v>0.30026337595300701</v>
      </c>
      <c r="E559" s="14">
        <v>0.21549932801678601</v>
      </c>
      <c r="F559" s="14"/>
      <c r="G559" s="14">
        <v>0.22089690793352601</v>
      </c>
      <c r="H559" s="14">
        <v>0.29875814388002803</v>
      </c>
      <c r="I559" s="14">
        <v>0.29884651306411097</v>
      </c>
      <c r="J559" s="14">
        <v>0.245693813337441</v>
      </c>
      <c r="K559" s="14">
        <v>0.25235445809726298</v>
      </c>
      <c r="L559" s="14">
        <v>0.225839552420801</v>
      </c>
      <c r="M559" s="14"/>
      <c r="N559" s="14">
        <v>0.28156831074111699</v>
      </c>
      <c r="O559" s="14">
        <v>0.26609762094615202</v>
      </c>
      <c r="P559" s="14">
        <v>0.26120638517968298</v>
      </c>
      <c r="Q559" s="14">
        <v>0.21739737075360299</v>
      </c>
      <c r="R559" s="14"/>
      <c r="S559" s="14">
        <v>0.26286888250225698</v>
      </c>
      <c r="T559" s="14">
        <v>0.261707009418086</v>
      </c>
      <c r="U559" s="14">
        <v>0.31982137779829301</v>
      </c>
      <c r="V559" s="14">
        <v>0.231216481685561</v>
      </c>
      <c r="W559" s="14">
        <v>0.275933060513257</v>
      </c>
      <c r="X559" s="14">
        <v>0.21554181168380299</v>
      </c>
      <c r="Y559" s="14">
        <v>0.22339177436525001</v>
      </c>
      <c r="Z559" s="14">
        <v>0.38237635245763202</v>
      </c>
      <c r="AA559" s="14">
        <v>0.23765887089795401</v>
      </c>
      <c r="AB559" s="14">
        <v>0.25017600147634</v>
      </c>
      <c r="AC559" s="14">
        <v>0.28054362303616798</v>
      </c>
      <c r="AD559" s="14">
        <v>0.17850092309419499</v>
      </c>
      <c r="AE559" s="14"/>
      <c r="AF559" s="14">
        <v>0.301408805922254</v>
      </c>
      <c r="AG559" s="14">
        <v>0.26724298460096901</v>
      </c>
      <c r="AH559" s="14">
        <v>0.22760092506121801</v>
      </c>
      <c r="AI559" s="14">
        <v>0.238336368065768</v>
      </c>
      <c r="AJ559" s="14">
        <v>0.17952100132041501</v>
      </c>
      <c r="AK559" s="14"/>
      <c r="AL559" s="14">
        <v>0.28908585737473702</v>
      </c>
      <c r="AM559" s="14">
        <v>0.27760880392697701</v>
      </c>
      <c r="AN559" s="14">
        <v>0.19092596337916401</v>
      </c>
      <c r="AO559" s="14">
        <v>0.33394705086694199</v>
      </c>
      <c r="AP559" s="14">
        <v>0.16960990762589401</v>
      </c>
      <c r="AQ559" s="14"/>
      <c r="AR559" s="14">
        <v>0.270738124734832</v>
      </c>
      <c r="AS559" s="14">
        <v>0.30402365948724702</v>
      </c>
      <c r="AT559" s="14">
        <v>0.24183631327023</v>
      </c>
      <c r="AU559" s="14">
        <v>0.34080211275644801</v>
      </c>
      <c r="AV559" s="14">
        <v>0.19494455628347601</v>
      </c>
      <c r="AW559" s="14">
        <v>0.13656792701113599</v>
      </c>
      <c r="AX559" s="14"/>
      <c r="AY559" s="14">
        <v>0.24032222801070499</v>
      </c>
      <c r="AZ559" s="14">
        <v>0.26770061364831699</v>
      </c>
      <c r="BA559" s="14">
        <v>0.26438138101537301</v>
      </c>
      <c r="BB559" s="14">
        <v>0.28108829419776199</v>
      </c>
      <c r="BC559" s="14">
        <v>0.237289120845185</v>
      </c>
      <c r="BD559" s="14"/>
      <c r="BE559" s="14">
        <v>0.38051206116019998</v>
      </c>
      <c r="BF559" s="14">
        <v>0.21186918065046501</v>
      </c>
      <c r="BG559" s="14">
        <v>0.21919839169143701</v>
      </c>
      <c r="BH559" s="14">
        <v>0.29506331365555399</v>
      </c>
      <c r="BI559" s="14">
        <v>0.22807263649773199</v>
      </c>
      <c r="BJ559" s="14">
        <v>0.23321291165264199</v>
      </c>
      <c r="BK559" s="14">
        <v>0.257931436810721</v>
      </c>
      <c r="BL559" s="14">
        <v>0.29674767356285298</v>
      </c>
      <c r="BM559" s="14">
        <v>0.26940449942179501</v>
      </c>
      <c r="BN559" s="14">
        <v>0.33254516570945403</v>
      </c>
      <c r="BO559" s="14">
        <v>0.25716807794483099</v>
      </c>
      <c r="BP559" s="14">
        <v>0.27772408379041202</v>
      </c>
      <c r="BQ559" s="14">
        <v>0.26437147582672299</v>
      </c>
      <c r="BR559" s="14">
        <v>0.29953153558304602</v>
      </c>
      <c r="BS559" s="14">
        <v>0.21951304593520399</v>
      </c>
      <c r="BT559" s="14">
        <v>0.28634640790289401</v>
      </c>
      <c r="BU559" s="14"/>
      <c r="BV559" s="14">
        <v>0.27821411338869301</v>
      </c>
      <c r="BW559" s="14">
        <v>0.27670977409484498</v>
      </c>
      <c r="BX559" s="14"/>
      <c r="BY559" s="14">
        <v>0.31487609398562</v>
      </c>
      <c r="BZ559" s="14"/>
      <c r="CA559" s="14">
        <v>0.21782672313472601</v>
      </c>
      <c r="CB559" s="14">
        <v>0.26339575808055699</v>
      </c>
      <c r="CC559" s="14">
        <v>0.290488311128974</v>
      </c>
      <c r="CD559" s="14">
        <v>0.28744255927553197</v>
      </c>
      <c r="CE559" s="14">
        <v>0.25555885068689999</v>
      </c>
    </row>
    <row r="560" spans="2:83" x14ac:dyDescent="0.3">
      <c r="B560" t="s">
        <v>285</v>
      </c>
      <c r="C560" s="14">
        <v>0.25103542274593799</v>
      </c>
      <c r="D560" s="14">
        <v>0.263373659415579</v>
      </c>
      <c r="E560" s="14">
        <v>0.23948007443272101</v>
      </c>
      <c r="F560" s="14"/>
      <c r="G560" s="14">
        <v>0.26336948340432997</v>
      </c>
      <c r="H560" s="14">
        <v>0.26060622334053202</v>
      </c>
      <c r="I560" s="14">
        <v>0.26155216822329402</v>
      </c>
      <c r="J560" s="14">
        <v>0.22653372543401301</v>
      </c>
      <c r="K560" s="14">
        <v>0.22153369557033001</v>
      </c>
      <c r="L560" s="14">
        <v>0.26633027677134902</v>
      </c>
      <c r="M560" s="14"/>
      <c r="N560" s="14">
        <v>0.29642459478222399</v>
      </c>
      <c r="O560" s="14">
        <v>0.241751890674681</v>
      </c>
      <c r="P560" s="14">
        <v>0.23986809583023799</v>
      </c>
      <c r="Q560" s="14">
        <v>0.221083313160571</v>
      </c>
      <c r="R560" s="14"/>
      <c r="S560" s="14">
        <v>0.25820866434968298</v>
      </c>
      <c r="T560" s="14">
        <v>0.24714418753088799</v>
      </c>
      <c r="U560" s="14">
        <v>0.24286198660805899</v>
      </c>
      <c r="V560" s="14">
        <v>0.23236906215460201</v>
      </c>
      <c r="W560" s="14">
        <v>0.24829506996919001</v>
      </c>
      <c r="X560" s="14">
        <v>0.26439065783850801</v>
      </c>
      <c r="Y560" s="14">
        <v>0.25367506968601899</v>
      </c>
      <c r="Z560" s="14">
        <v>0.24501866710440001</v>
      </c>
      <c r="AA560" s="14">
        <v>0.26908064272334398</v>
      </c>
      <c r="AB560" s="14">
        <v>0.25726838948647801</v>
      </c>
      <c r="AC560" s="14">
        <v>0.22973479309942199</v>
      </c>
      <c r="AD560" s="14">
        <v>0.23032343741967201</v>
      </c>
      <c r="AE560" s="14"/>
      <c r="AF560" s="14">
        <v>0.26628153039724201</v>
      </c>
      <c r="AG560" s="14">
        <v>0.253517832659233</v>
      </c>
      <c r="AH560" s="14">
        <v>0.228679945723506</v>
      </c>
      <c r="AI560" s="14">
        <v>0.28564804917506698</v>
      </c>
      <c r="AJ560" s="14">
        <v>0.22908410050488101</v>
      </c>
      <c r="AK560" s="14"/>
      <c r="AL560" s="14">
        <v>0.28570275633334702</v>
      </c>
      <c r="AM560" s="14">
        <v>0.26693346495713999</v>
      </c>
      <c r="AN560" s="14">
        <v>0.20506186086969599</v>
      </c>
      <c r="AO560" s="14">
        <v>0.23822511099993199</v>
      </c>
      <c r="AP560" s="14">
        <v>0.233029934596826</v>
      </c>
      <c r="AQ560" s="14"/>
      <c r="AR560" s="14">
        <v>0.29562251865862599</v>
      </c>
      <c r="AS560" s="14">
        <v>0.28673721942913</v>
      </c>
      <c r="AT560" s="14">
        <v>0.210334594954248</v>
      </c>
      <c r="AU560" s="14">
        <v>0.24986729500831201</v>
      </c>
      <c r="AV560" s="14">
        <v>0.22160817958491699</v>
      </c>
      <c r="AW560" s="14">
        <v>0.16429957685527299</v>
      </c>
      <c r="AX560" s="14"/>
      <c r="AY560" s="14">
        <v>0.24506385206556699</v>
      </c>
      <c r="AZ560" s="14">
        <v>0.23168564634941499</v>
      </c>
      <c r="BA560" s="14">
        <v>0.26271349363754698</v>
      </c>
      <c r="BB560" s="14">
        <v>0.24556867816334599</v>
      </c>
      <c r="BC560" s="14">
        <v>0.33450853528538799</v>
      </c>
      <c r="BD560" s="14"/>
      <c r="BE560" s="14">
        <v>0.132150812719632</v>
      </c>
      <c r="BF560" s="14">
        <v>0.328912785740819</v>
      </c>
      <c r="BG560" s="14">
        <v>0.226824412873013</v>
      </c>
      <c r="BH560" s="14">
        <v>0.17947500288054499</v>
      </c>
      <c r="BI560" s="14">
        <v>0.24791197818125199</v>
      </c>
      <c r="BJ560" s="14">
        <v>0.244415972270869</v>
      </c>
      <c r="BK560" s="14">
        <v>0.216215802909834</v>
      </c>
      <c r="BL560" s="14">
        <v>0.234957447261879</v>
      </c>
      <c r="BM560" s="14">
        <v>0.247657221189236</v>
      </c>
      <c r="BN560" s="14">
        <v>0.225905988202519</v>
      </c>
      <c r="BO560" s="14">
        <v>0.23943156954027001</v>
      </c>
      <c r="BP560" s="14">
        <v>0.26968337276765397</v>
      </c>
      <c r="BQ560" s="14">
        <v>0.296365102255776</v>
      </c>
      <c r="BR560" s="14">
        <v>0.31629643993331202</v>
      </c>
      <c r="BS560" s="14">
        <v>0.29230992394272298</v>
      </c>
      <c r="BT560" s="14">
        <v>0.37448448533032003</v>
      </c>
      <c r="BU560" s="14"/>
      <c r="BV560" s="14">
        <v>0.29749098315815298</v>
      </c>
      <c r="BW560" s="14">
        <v>0.22154821626013099</v>
      </c>
      <c r="BX560" s="14"/>
      <c r="BY560" s="14">
        <v>0.31723723330686499</v>
      </c>
      <c r="BZ560" s="14"/>
      <c r="CA560" s="14">
        <v>0.22848461941401599</v>
      </c>
      <c r="CB560" s="14">
        <v>0.24764839751384901</v>
      </c>
      <c r="CC560" s="14">
        <v>0.26461899300441999</v>
      </c>
      <c r="CD560" s="14">
        <v>0.30912051204497498</v>
      </c>
      <c r="CE560" s="14">
        <v>0.275504834994378</v>
      </c>
    </row>
    <row r="561" spans="2:83" x14ac:dyDescent="0.3">
      <c r="B561" t="s">
        <v>286</v>
      </c>
      <c r="C561" s="14">
        <v>2.57132314705068E-2</v>
      </c>
      <c r="D561" s="14">
        <v>2.4832781109805E-2</v>
      </c>
      <c r="E561" s="14">
        <v>2.6623358613599001E-2</v>
      </c>
      <c r="F561" s="14"/>
      <c r="G561" s="14">
        <v>3.8677483968362902E-2</v>
      </c>
      <c r="H561" s="14">
        <v>2.1516825628902701E-2</v>
      </c>
      <c r="I561" s="14">
        <v>3.3000997615628899E-2</v>
      </c>
      <c r="J561" s="14">
        <v>2.6381813140791799E-2</v>
      </c>
      <c r="K561" s="14">
        <v>2.0467351329566001E-2</v>
      </c>
      <c r="L561" s="14">
        <v>1.76411078041924E-2</v>
      </c>
      <c r="M561" s="14"/>
      <c r="N561" s="14">
        <v>3.2711280277080701E-2</v>
      </c>
      <c r="O561" s="14">
        <v>2.2472850846366001E-2</v>
      </c>
      <c r="P561" s="14">
        <v>3.0831759665097401E-2</v>
      </c>
      <c r="Q561" s="14">
        <v>1.7599896116242401E-2</v>
      </c>
      <c r="R561" s="14"/>
      <c r="S561" s="14">
        <v>2.09032490916237E-2</v>
      </c>
      <c r="T561" s="14">
        <v>2.7616253538176701E-2</v>
      </c>
      <c r="U561" s="14">
        <v>2.6048604384827399E-2</v>
      </c>
      <c r="V561" s="14">
        <v>3.01090652555366E-2</v>
      </c>
      <c r="W561" s="14">
        <v>3.8584052727247402E-2</v>
      </c>
      <c r="X561" s="14">
        <v>2.5408275651790001E-2</v>
      </c>
      <c r="Y561" s="14">
        <v>3.1507125843524497E-2</v>
      </c>
      <c r="Z561" s="14">
        <v>3.2011957731542501E-2</v>
      </c>
      <c r="AA561" s="14">
        <v>1.86455019057662E-2</v>
      </c>
      <c r="AB561" s="14">
        <v>2.5554881260992601E-2</v>
      </c>
      <c r="AC561" s="14">
        <v>1.6007162583114399E-2</v>
      </c>
      <c r="AD561" s="14">
        <v>1.5581781674014399E-2</v>
      </c>
      <c r="AE561" s="14"/>
      <c r="AF561" s="14">
        <v>2.4320210596448798E-2</v>
      </c>
      <c r="AG561" s="14">
        <v>2.7401883271423799E-2</v>
      </c>
      <c r="AH561" s="14">
        <v>2.8595777866346501E-2</v>
      </c>
      <c r="AI561" s="14">
        <v>2.7051286587811502E-2</v>
      </c>
      <c r="AJ561" s="14">
        <v>1.7501805097147001E-2</v>
      </c>
      <c r="AK561" s="14"/>
      <c r="AL561" s="14">
        <v>2.54043273633584E-2</v>
      </c>
      <c r="AM561" s="14">
        <v>2.60417121966958E-2</v>
      </c>
      <c r="AN561" s="14">
        <v>3.7772476935992498E-2</v>
      </c>
      <c r="AO561" s="14">
        <v>3.4244954885377397E-2</v>
      </c>
      <c r="AP561" s="14">
        <v>8.5910259492793101E-3</v>
      </c>
      <c r="AQ561" s="14"/>
      <c r="AR561" s="14">
        <v>2.5154035625312099E-2</v>
      </c>
      <c r="AS561" s="14">
        <v>3.3074894482028598E-2</v>
      </c>
      <c r="AT561" s="14">
        <v>3.8486708361308998E-2</v>
      </c>
      <c r="AU561" s="14">
        <v>2.1843643998163801E-2</v>
      </c>
      <c r="AV561" s="14">
        <v>2.7009646413945401E-2</v>
      </c>
      <c r="AW561" s="14">
        <v>1.39614850337632E-2</v>
      </c>
      <c r="AX561" s="14"/>
      <c r="AY561" s="14">
        <v>1.5844577188525E-2</v>
      </c>
      <c r="AZ561" s="14">
        <v>3.2250013483149403E-2</v>
      </c>
      <c r="BA561" s="14">
        <v>3.1116399207118301E-2</v>
      </c>
      <c r="BB561" s="14">
        <v>1.5270770475462899E-2</v>
      </c>
      <c r="BC561" s="14">
        <v>1.7524809153691999E-2</v>
      </c>
      <c r="BD561" s="14"/>
      <c r="BE561" s="14">
        <v>0</v>
      </c>
      <c r="BF561" s="14">
        <v>0</v>
      </c>
      <c r="BG561" s="14">
        <v>2.6855329404170399E-2</v>
      </c>
      <c r="BH561" s="14">
        <v>1.0687571696213901E-2</v>
      </c>
      <c r="BI561" s="14">
        <v>0</v>
      </c>
      <c r="BJ561" s="14">
        <v>2.9141099443399501E-2</v>
      </c>
      <c r="BK561" s="14">
        <v>2.8571669161735001E-2</v>
      </c>
      <c r="BL561" s="14">
        <v>2.1149500612976099E-2</v>
      </c>
      <c r="BM561" s="14">
        <v>4.0626119926586102E-2</v>
      </c>
      <c r="BN561" s="14">
        <v>2.8750573527701599E-2</v>
      </c>
      <c r="BO561" s="14">
        <v>1.13661561469644E-2</v>
      </c>
      <c r="BP561" s="14">
        <v>6.6840549597184995E-2</v>
      </c>
      <c r="BQ561" s="14">
        <v>3.53335812284288E-2</v>
      </c>
      <c r="BR561" s="14">
        <v>3.4079878642553102E-2</v>
      </c>
      <c r="BS561" s="14">
        <v>1.78664004680269E-2</v>
      </c>
      <c r="BT561" s="14">
        <v>3.55055892729512E-2</v>
      </c>
      <c r="BU561" s="14"/>
      <c r="BV561" s="14">
        <v>2.8266014185281602E-2</v>
      </c>
      <c r="BW561" s="14">
        <v>2.2738089884662999E-2</v>
      </c>
      <c r="BX561" s="14"/>
      <c r="BY561" s="14">
        <v>2.5792705273595E-2</v>
      </c>
      <c r="BZ561" s="14"/>
      <c r="CA561" s="14">
        <v>1.67075714113053E-2</v>
      </c>
      <c r="CB561" s="14">
        <v>2.7633071335524999E-2</v>
      </c>
      <c r="CC561" s="14">
        <v>2.5300440306405599E-2</v>
      </c>
      <c r="CD561" s="14">
        <v>5.3613429787259997E-2</v>
      </c>
      <c r="CE561" s="14">
        <v>8.1408578716059901E-2</v>
      </c>
    </row>
    <row r="562" spans="2:83" x14ac:dyDescent="0.3">
      <c r="B562" t="s">
        <v>287</v>
      </c>
      <c r="C562" s="14">
        <v>3.6593101209099598E-3</v>
      </c>
      <c r="D562" s="14">
        <v>2.3480296364469301E-3</v>
      </c>
      <c r="E562" s="14">
        <v>4.94687492919139E-3</v>
      </c>
      <c r="F562" s="14"/>
      <c r="G562" s="14">
        <v>8.0388032027148594E-3</v>
      </c>
      <c r="H562" s="14">
        <v>5.9612880549730204E-3</v>
      </c>
      <c r="I562" s="14">
        <v>3.3792564699145701E-3</v>
      </c>
      <c r="J562" s="14">
        <v>2.65203832003074E-3</v>
      </c>
      <c r="K562" s="14">
        <v>0</v>
      </c>
      <c r="L562" s="14">
        <v>2.3955123701837498E-3</v>
      </c>
      <c r="M562" s="14"/>
      <c r="N562" s="14">
        <v>4.6296939696462503E-3</v>
      </c>
      <c r="O562" s="14">
        <v>3.4720606866305401E-3</v>
      </c>
      <c r="P562" s="14">
        <v>4.6520430988356903E-3</v>
      </c>
      <c r="Q562" s="14">
        <v>2.0156930111000599E-3</v>
      </c>
      <c r="R562" s="14"/>
      <c r="S562" s="14">
        <v>8.2728392532784908E-3</v>
      </c>
      <c r="T562" s="14">
        <v>8.2608997705835505E-3</v>
      </c>
      <c r="U562" s="14">
        <v>0</v>
      </c>
      <c r="V562" s="14">
        <v>5.8552931116187699E-3</v>
      </c>
      <c r="W562" s="14">
        <v>0</v>
      </c>
      <c r="X562" s="14">
        <v>0</v>
      </c>
      <c r="Y562" s="14">
        <v>5.6655766589635099E-3</v>
      </c>
      <c r="Z562" s="14">
        <v>1.1113481229160701E-2</v>
      </c>
      <c r="AA562" s="14">
        <v>0</v>
      </c>
      <c r="AB562" s="14">
        <v>0</v>
      </c>
      <c r="AC562" s="14">
        <v>0</v>
      </c>
      <c r="AD562" s="14">
        <v>0</v>
      </c>
      <c r="AE562" s="14"/>
      <c r="AF562" s="14">
        <v>1.5254676008405401E-3</v>
      </c>
      <c r="AG562" s="14">
        <v>7.1702888535795104E-3</v>
      </c>
      <c r="AH562" s="14">
        <v>1.5725174216604802E-2</v>
      </c>
      <c r="AI562" s="14">
        <v>0</v>
      </c>
      <c r="AJ562" s="14">
        <v>0</v>
      </c>
      <c r="AK562" s="14"/>
      <c r="AL562" s="14">
        <v>0</v>
      </c>
      <c r="AM562" s="14">
        <v>4.2329165371605901E-3</v>
      </c>
      <c r="AN562" s="14">
        <v>8.6933627333761997E-3</v>
      </c>
      <c r="AO562" s="14">
        <v>0</v>
      </c>
      <c r="AP562" s="14">
        <v>0</v>
      </c>
      <c r="AQ562" s="14"/>
      <c r="AR562" s="14">
        <v>4.4250680720582204E-3</v>
      </c>
      <c r="AS562" s="14">
        <v>2.7101437198901201E-3</v>
      </c>
      <c r="AT562" s="14">
        <v>6.7510258069882296E-3</v>
      </c>
      <c r="AU562" s="14">
        <v>2.7828383897821598E-3</v>
      </c>
      <c r="AV562" s="14">
        <v>5.69501822747098E-3</v>
      </c>
      <c r="AW562" s="14">
        <v>4.1491883739580701E-3</v>
      </c>
      <c r="AX562" s="14"/>
      <c r="AY562" s="14">
        <v>4.8341876735404901E-3</v>
      </c>
      <c r="AZ562" s="14">
        <v>2.0292280501558002E-3</v>
      </c>
      <c r="BA562" s="14">
        <v>0</v>
      </c>
      <c r="BB562" s="14">
        <v>8.5055985355488393E-3</v>
      </c>
      <c r="BC562" s="14">
        <v>0</v>
      </c>
      <c r="BD562" s="14"/>
      <c r="BE562" s="14">
        <v>0</v>
      </c>
      <c r="BF562" s="14">
        <v>0</v>
      </c>
      <c r="BG562" s="14">
        <v>6.9807893660428499E-3</v>
      </c>
      <c r="BH562" s="14">
        <v>0</v>
      </c>
      <c r="BI562" s="14">
        <v>4.74082659579028E-3</v>
      </c>
      <c r="BJ562" s="14">
        <v>0</v>
      </c>
      <c r="BK562" s="14">
        <v>5.65501724015553E-3</v>
      </c>
      <c r="BL562" s="14">
        <v>0</v>
      </c>
      <c r="BM562" s="14">
        <v>0</v>
      </c>
      <c r="BN562" s="14">
        <v>1.08988616273527E-2</v>
      </c>
      <c r="BO562" s="14">
        <v>5.4358681221885596E-3</v>
      </c>
      <c r="BP562" s="14">
        <v>0</v>
      </c>
      <c r="BQ562" s="14">
        <v>0</v>
      </c>
      <c r="BR562" s="14">
        <v>1.7406041299047499E-2</v>
      </c>
      <c r="BS562" s="14">
        <v>0</v>
      </c>
      <c r="BT562" s="14">
        <v>1.11739549956865E-2</v>
      </c>
      <c r="BU562" s="14"/>
      <c r="BV562" s="14">
        <v>4.9725236442684098E-3</v>
      </c>
      <c r="BW562" s="14">
        <v>3.13442246858629E-3</v>
      </c>
      <c r="BX562" s="14"/>
      <c r="BY562" s="14">
        <v>3.8557526563980202E-3</v>
      </c>
      <c r="BZ562" s="14"/>
      <c r="CA562" s="14">
        <v>4.8514796740848597E-3</v>
      </c>
      <c r="CB562" s="14">
        <v>0</v>
      </c>
      <c r="CC562" s="14">
        <v>1.5809531327407901E-3</v>
      </c>
      <c r="CD562" s="14">
        <v>2.04256058562916E-2</v>
      </c>
      <c r="CE562" s="14">
        <v>0</v>
      </c>
    </row>
    <row r="563" spans="2:83" x14ac:dyDescent="0.3">
      <c r="B563" t="s">
        <v>53</v>
      </c>
      <c r="C563" s="14">
        <v>0.17282279850059101</v>
      </c>
      <c r="D563" s="14">
        <v>0.121306253385947</v>
      </c>
      <c r="E563" s="14">
        <v>0.22150381061094301</v>
      </c>
      <c r="F563" s="14"/>
      <c r="G563" s="14">
        <v>0.163521964779064</v>
      </c>
      <c r="H563" s="14">
        <v>0.12449210297649201</v>
      </c>
      <c r="I563" s="14">
        <v>0.179164155234221</v>
      </c>
      <c r="J563" s="14">
        <v>0.20392020003775599</v>
      </c>
      <c r="K563" s="14">
        <v>0.16178291626746899</v>
      </c>
      <c r="L563" s="14">
        <v>0.19538563162213299</v>
      </c>
      <c r="M563" s="14"/>
      <c r="N563" s="14">
        <v>0.12354413862284599</v>
      </c>
      <c r="O563" s="14">
        <v>0.15957255689354</v>
      </c>
      <c r="P563" s="14">
        <v>0.16062330025622601</v>
      </c>
      <c r="Q563" s="14">
        <v>0.25018007426088001</v>
      </c>
      <c r="R563" s="14"/>
      <c r="S563" s="14">
        <v>0.16931813782438199</v>
      </c>
      <c r="T563" s="14">
        <v>0.18485910098755301</v>
      </c>
      <c r="U563" s="14">
        <v>0.18759678634563401</v>
      </c>
      <c r="V563" s="14">
        <v>0.18557318055372199</v>
      </c>
      <c r="W563" s="14">
        <v>0.17148145037054899</v>
      </c>
      <c r="X563" s="14">
        <v>0.145259301134504</v>
      </c>
      <c r="Y563" s="14">
        <v>0.17279015238013601</v>
      </c>
      <c r="Z563" s="14">
        <v>0.101059657133756</v>
      </c>
      <c r="AA563" s="14">
        <v>0.20534208804873599</v>
      </c>
      <c r="AB563" s="14">
        <v>0.13553336496677801</v>
      </c>
      <c r="AC563" s="14">
        <v>0.17500071341916801</v>
      </c>
      <c r="AD563" s="14">
        <v>0.230168077564741</v>
      </c>
      <c r="AE563" s="14"/>
      <c r="AF563" s="14">
        <v>0.143485589199914</v>
      </c>
      <c r="AG563" s="14">
        <v>0.12800370348963699</v>
      </c>
      <c r="AH563" s="14">
        <v>0.17621920995890999</v>
      </c>
      <c r="AI563" s="14">
        <v>0.19323336012605699</v>
      </c>
      <c r="AJ563" s="14">
        <v>0.31436667912462601</v>
      </c>
      <c r="AK563" s="14"/>
      <c r="AL563" s="14">
        <v>0.147489989268976</v>
      </c>
      <c r="AM563" s="14">
        <v>0.13338703845948599</v>
      </c>
      <c r="AN563" s="14">
        <v>0.18635048943737301</v>
      </c>
      <c r="AO563" s="14">
        <v>0.140873478386429</v>
      </c>
      <c r="AP563" s="14">
        <v>0.15184324840767</v>
      </c>
      <c r="AQ563" s="14"/>
      <c r="AR563" s="14">
        <v>0.112912888462652</v>
      </c>
      <c r="AS563" s="14">
        <v>0.12779578037442699</v>
      </c>
      <c r="AT563" s="14">
        <v>0.12534367135207</v>
      </c>
      <c r="AU563" s="14">
        <v>0.14305539548055099</v>
      </c>
      <c r="AV563" s="14">
        <v>0.15793825255066399</v>
      </c>
      <c r="AW563" s="14">
        <v>0.39079187639167301</v>
      </c>
      <c r="AX563" s="14"/>
      <c r="AY563" s="14">
        <v>0.181398667253098</v>
      </c>
      <c r="AZ563" s="14">
        <v>0.20828721227396199</v>
      </c>
      <c r="BA563" s="14">
        <v>0.145098597118136</v>
      </c>
      <c r="BB563" s="14">
        <v>0.12043706908625899</v>
      </c>
      <c r="BC563" s="14">
        <v>7.6222724252643301E-2</v>
      </c>
      <c r="BD563" s="14"/>
      <c r="BE563" s="14">
        <v>0.19896531517640001</v>
      </c>
      <c r="BF563" s="14">
        <v>0.16416486347176301</v>
      </c>
      <c r="BG563" s="14">
        <v>0.26996393864260099</v>
      </c>
      <c r="BH563" s="14">
        <v>0.18233813570346499</v>
      </c>
      <c r="BI563" s="14">
        <v>0.169426874098312</v>
      </c>
      <c r="BJ563" s="14">
        <v>0.16648649206810001</v>
      </c>
      <c r="BK563" s="14">
        <v>0.25400064101002401</v>
      </c>
      <c r="BL563" s="14">
        <v>0.15998111888783301</v>
      </c>
      <c r="BM563" s="14">
        <v>0.18609576408524101</v>
      </c>
      <c r="BN563" s="14">
        <v>0.15425660499143701</v>
      </c>
      <c r="BO563" s="14">
        <v>0.13075235431099</v>
      </c>
      <c r="BP563" s="14">
        <v>0.103186565464831</v>
      </c>
      <c r="BQ563" s="14">
        <v>0.11317639236801499</v>
      </c>
      <c r="BR563" s="14">
        <v>0.14035291447537701</v>
      </c>
      <c r="BS563" s="14">
        <v>0.12365020741785</v>
      </c>
      <c r="BT563" s="14">
        <v>5.6364994557810501E-2</v>
      </c>
      <c r="BU563" s="14"/>
      <c r="BV563" s="14">
        <v>0.113351752106402</v>
      </c>
      <c r="BW563" s="14">
        <v>0.16314424740128899</v>
      </c>
      <c r="BX563" s="14"/>
      <c r="BY563" s="14">
        <v>0.11275385456326401</v>
      </c>
      <c r="BZ563" s="14"/>
      <c r="CA563" s="14">
        <v>0.22605440051865999</v>
      </c>
      <c r="CB563" s="14">
        <v>0.14255437659442199</v>
      </c>
      <c r="CC563" s="14">
        <v>0.142790300516761</v>
      </c>
      <c r="CD563" s="14">
        <v>9.1082269343551195E-2</v>
      </c>
      <c r="CE563" s="14">
        <v>7.0122551968031799E-2</v>
      </c>
    </row>
    <row r="564" spans="2:83" x14ac:dyDescent="0.3">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c r="CD564" s="14"/>
      <c r="CE564" s="14"/>
    </row>
    <row r="565" spans="2:83" x14ac:dyDescent="0.3">
      <c r="B565" s="6" t="s">
        <v>299</v>
      </c>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row>
    <row r="566" spans="2:83" x14ac:dyDescent="0.3">
      <c r="B566" s="24" t="s">
        <v>114</v>
      </c>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row>
    <row r="567" spans="2:83" x14ac:dyDescent="0.3">
      <c r="B567" t="s">
        <v>211</v>
      </c>
      <c r="C567" s="14">
        <v>0.28779838301863198</v>
      </c>
      <c r="D567" s="14">
        <v>0.35382866204696001</v>
      </c>
      <c r="E567" s="14">
        <v>0.22285885940535299</v>
      </c>
      <c r="F567" s="14"/>
      <c r="G567" s="14">
        <v>0.274510794473662</v>
      </c>
      <c r="H567" s="14">
        <v>0.28653869458788001</v>
      </c>
      <c r="I567" s="14">
        <v>0.28960641223707301</v>
      </c>
      <c r="J567" s="14">
        <v>0.295188374146588</v>
      </c>
      <c r="K567" s="14">
        <v>0.298165877983948</v>
      </c>
      <c r="L567" s="14">
        <v>0.28316392512331101</v>
      </c>
      <c r="M567" s="14"/>
      <c r="N567" s="14">
        <v>0.33404526881496699</v>
      </c>
      <c r="O567" s="14">
        <v>0.287382855290998</v>
      </c>
      <c r="P567" s="14">
        <v>0.24951155995844901</v>
      </c>
      <c r="Q567" s="14">
        <v>0.272645511089259</v>
      </c>
      <c r="R567" s="14"/>
      <c r="S567" s="14">
        <v>0.31268559567249998</v>
      </c>
      <c r="T567" s="14">
        <v>0.28779721327771002</v>
      </c>
      <c r="U567" s="14">
        <v>0.23857327100046599</v>
      </c>
      <c r="V567" s="14">
        <v>0.30225194520536502</v>
      </c>
      <c r="W567" s="14">
        <v>0.23393860434105099</v>
      </c>
      <c r="X567" s="14">
        <v>0.249244989572842</v>
      </c>
      <c r="Y567" s="14">
        <v>0.29446689930555803</v>
      </c>
      <c r="Z567" s="14">
        <v>0.27077418680535198</v>
      </c>
      <c r="AA567" s="14">
        <v>0.30168875048249599</v>
      </c>
      <c r="AB567" s="14">
        <v>0.29586391670982598</v>
      </c>
      <c r="AC567" s="14">
        <v>0.38383936005199898</v>
      </c>
      <c r="AD567" s="14">
        <v>0.27007140359015502</v>
      </c>
      <c r="AE567" s="14"/>
      <c r="AF567" s="14">
        <v>0.30874950453702998</v>
      </c>
      <c r="AG567" s="14">
        <v>0.29335623258229898</v>
      </c>
      <c r="AH567" s="14">
        <v>0.31987638153806802</v>
      </c>
      <c r="AI567" s="14">
        <v>0.31154464961440798</v>
      </c>
      <c r="AJ567" s="14">
        <v>0.21548202449607501</v>
      </c>
      <c r="AK567" s="14"/>
      <c r="AL567" s="14">
        <v>0.304268942668807</v>
      </c>
      <c r="AM567" s="14">
        <v>0.28956407118537097</v>
      </c>
      <c r="AN567" s="14">
        <v>0.27812254116714202</v>
      </c>
      <c r="AO567" s="14">
        <v>0.36929173317179598</v>
      </c>
      <c r="AP567" s="14">
        <v>0.29754964354903601</v>
      </c>
      <c r="AQ567" s="14"/>
      <c r="AR567" s="14">
        <v>0.29232703355711198</v>
      </c>
      <c r="AS567" s="14">
        <v>0.30784243974903502</v>
      </c>
      <c r="AT567" s="14">
        <v>0.32181807653032801</v>
      </c>
      <c r="AU567" s="14">
        <v>0.34429373651567402</v>
      </c>
      <c r="AV567" s="14">
        <v>0.24905151081537599</v>
      </c>
      <c r="AW567" s="14">
        <v>0.205976621990764</v>
      </c>
      <c r="AX567" s="14"/>
      <c r="AY567" s="14">
        <v>0.267694707146646</v>
      </c>
      <c r="AZ567" s="14">
        <v>0.27204577731525398</v>
      </c>
      <c r="BA567" s="14">
        <v>0.30344165069531698</v>
      </c>
      <c r="BB567" s="14">
        <v>0.31002768949282999</v>
      </c>
      <c r="BC567" s="14">
        <v>0.39861058136764599</v>
      </c>
      <c r="BD567" s="14"/>
      <c r="BE567" s="14">
        <v>6.5147565576279501E-2</v>
      </c>
      <c r="BF567" s="14">
        <v>0.16363950448960901</v>
      </c>
      <c r="BG567" s="14">
        <v>0.24730253351482001</v>
      </c>
      <c r="BH567" s="14">
        <v>0.247404985828415</v>
      </c>
      <c r="BI567" s="14">
        <v>0.24008258722967901</v>
      </c>
      <c r="BJ567" s="14">
        <v>0.32497204736901403</v>
      </c>
      <c r="BK567" s="14">
        <v>0.25067640070056602</v>
      </c>
      <c r="BL567" s="14">
        <v>0.25534666156337599</v>
      </c>
      <c r="BM567" s="14">
        <v>0.32270453312562902</v>
      </c>
      <c r="BN567" s="14">
        <v>0.312378251489981</v>
      </c>
      <c r="BO567" s="14">
        <v>0.32101036960752299</v>
      </c>
      <c r="BP567" s="14">
        <v>0.30108000151663</v>
      </c>
      <c r="BQ567" s="14">
        <v>0.34275163496699501</v>
      </c>
      <c r="BR567" s="14">
        <v>0.39878135668213699</v>
      </c>
      <c r="BS567" s="14">
        <v>0.40650171591220702</v>
      </c>
      <c r="BT567" s="14">
        <v>0.36870102410776501</v>
      </c>
      <c r="BU567" s="14"/>
      <c r="BV567" s="14">
        <v>0.29731134635848999</v>
      </c>
      <c r="BW567" s="14">
        <v>0.27805750811492802</v>
      </c>
      <c r="BX567" s="14"/>
      <c r="BY567" s="14">
        <v>0.27231031905418301</v>
      </c>
      <c r="BZ567" s="14"/>
      <c r="CA567" s="14">
        <v>0.253652467674161</v>
      </c>
      <c r="CB567" s="14">
        <v>0.27299119024710899</v>
      </c>
      <c r="CC567" s="14">
        <v>0.30617310093399802</v>
      </c>
      <c r="CD567" s="14">
        <v>0.348953322996225</v>
      </c>
      <c r="CE567" s="14">
        <v>0.39454448355703797</v>
      </c>
    </row>
    <row r="568" spans="2:83" x14ac:dyDescent="0.3">
      <c r="B568" t="s">
        <v>236</v>
      </c>
      <c r="C568" s="14">
        <v>0.47703663668223101</v>
      </c>
      <c r="D568" s="14">
        <v>0.46317350353775499</v>
      </c>
      <c r="E568" s="14">
        <v>0.49057684587663097</v>
      </c>
      <c r="F568" s="14"/>
      <c r="G568" s="14">
        <v>0.387458620362305</v>
      </c>
      <c r="H568" s="14">
        <v>0.48938361173278999</v>
      </c>
      <c r="I568" s="14">
        <v>0.44578813995250199</v>
      </c>
      <c r="J568" s="14">
        <v>0.49530482569108503</v>
      </c>
      <c r="K568" s="14">
        <v>0.46591576506905302</v>
      </c>
      <c r="L568" s="14">
        <v>0.54419010063600604</v>
      </c>
      <c r="M568" s="14"/>
      <c r="N568" s="14">
        <v>0.48173029498539899</v>
      </c>
      <c r="O568" s="14">
        <v>0.47337489671451199</v>
      </c>
      <c r="P568" s="14">
        <v>0.53727367750789501</v>
      </c>
      <c r="Q568" s="14">
        <v>0.423411190117014</v>
      </c>
      <c r="R568" s="14"/>
      <c r="S568" s="14">
        <v>0.44178406130032299</v>
      </c>
      <c r="T568" s="14">
        <v>0.48379231047707599</v>
      </c>
      <c r="U568" s="14">
        <v>0.50400703503303901</v>
      </c>
      <c r="V568" s="14">
        <v>0.46371554586039199</v>
      </c>
      <c r="W568" s="14">
        <v>0.50145784693902096</v>
      </c>
      <c r="X568" s="14">
        <v>0.51339941662990096</v>
      </c>
      <c r="Y568" s="14">
        <v>0.442919862398579</v>
      </c>
      <c r="Z568" s="14">
        <v>0.54461712963888997</v>
      </c>
      <c r="AA568" s="14">
        <v>0.45668272941383298</v>
      </c>
      <c r="AB568" s="14">
        <v>0.494308064306758</v>
      </c>
      <c r="AC568" s="14">
        <v>0.44714676135604597</v>
      </c>
      <c r="AD568" s="14">
        <v>0.48738810147986</v>
      </c>
      <c r="AE568" s="14"/>
      <c r="AF568" s="14">
        <v>0.50989135572543998</v>
      </c>
      <c r="AG568" s="14">
        <v>0.47953617618973998</v>
      </c>
      <c r="AH568" s="14">
        <v>0.48169200536205597</v>
      </c>
      <c r="AI568" s="14">
        <v>0.34928242215232602</v>
      </c>
      <c r="AJ568" s="14">
        <v>0.46870254015754598</v>
      </c>
      <c r="AK568" s="14"/>
      <c r="AL568" s="14">
        <v>0.50321964933794605</v>
      </c>
      <c r="AM568" s="14">
        <v>0.49596450616221199</v>
      </c>
      <c r="AN568" s="14">
        <v>0.51560871074922299</v>
      </c>
      <c r="AO568" s="14">
        <v>0.41123465189562403</v>
      </c>
      <c r="AP568" s="14">
        <v>0.41810554133127797</v>
      </c>
      <c r="AQ568" s="14"/>
      <c r="AR568" s="14">
        <v>0.50176424057342395</v>
      </c>
      <c r="AS568" s="14">
        <v>0.53440693144157403</v>
      </c>
      <c r="AT568" s="14">
        <v>0.45396242203651199</v>
      </c>
      <c r="AU568" s="14">
        <v>0.455111328842767</v>
      </c>
      <c r="AV568" s="14">
        <v>0.452667834106387</v>
      </c>
      <c r="AW568" s="14">
        <v>0.43595108683198702</v>
      </c>
      <c r="AX568" s="14"/>
      <c r="AY568" s="14">
        <v>0.48385615231732099</v>
      </c>
      <c r="AZ568" s="14">
        <v>0.495763734964633</v>
      </c>
      <c r="BA568" s="14">
        <v>0.455410484423664</v>
      </c>
      <c r="BB568" s="14">
        <v>0.484348753177341</v>
      </c>
      <c r="BC568" s="14">
        <v>0.36506712899216698</v>
      </c>
      <c r="BD568" s="14"/>
      <c r="BE568" s="14">
        <v>0.42393544153287799</v>
      </c>
      <c r="BF568" s="14">
        <v>0.41696090345804299</v>
      </c>
      <c r="BG568" s="14">
        <v>0.487055545990006</v>
      </c>
      <c r="BH568" s="14">
        <v>0.4623528156649</v>
      </c>
      <c r="BI568" s="14">
        <v>0.52674992857292702</v>
      </c>
      <c r="BJ568" s="14">
        <v>0.42272494394184101</v>
      </c>
      <c r="BK568" s="14">
        <v>0.45776524520026102</v>
      </c>
      <c r="BL568" s="14">
        <v>0.54134244828762301</v>
      </c>
      <c r="BM568" s="14">
        <v>0.48998639035471098</v>
      </c>
      <c r="BN568" s="14">
        <v>0.49445992670400502</v>
      </c>
      <c r="BO568" s="14">
        <v>0.45838766240741602</v>
      </c>
      <c r="BP568" s="14">
        <v>0.53468667371443002</v>
      </c>
      <c r="BQ568" s="14">
        <v>0.52134984617108404</v>
      </c>
      <c r="BR568" s="14">
        <v>0.37533744833681099</v>
      </c>
      <c r="BS568" s="14">
        <v>0.43034627838508599</v>
      </c>
      <c r="BT568" s="14">
        <v>0.47985067320849301</v>
      </c>
      <c r="BU568" s="14"/>
      <c r="BV568" s="14">
        <v>0.50922768740931001</v>
      </c>
      <c r="BW568" s="14">
        <v>0.47626549868872298</v>
      </c>
      <c r="BX568" s="14"/>
      <c r="BY568" s="14">
        <v>0.50979285386957596</v>
      </c>
      <c r="BZ568" s="14"/>
      <c r="CA568" s="14">
        <v>0.49104739099251699</v>
      </c>
      <c r="CB568" s="14">
        <v>0.52068319197944901</v>
      </c>
      <c r="CC568" s="14">
        <v>0.47028244373101802</v>
      </c>
      <c r="CD568" s="14">
        <v>0.42062429968794302</v>
      </c>
      <c r="CE568" s="14">
        <v>0.35922030978318897</v>
      </c>
    </row>
    <row r="569" spans="2:83" x14ac:dyDescent="0.3">
      <c r="B569" t="s">
        <v>237</v>
      </c>
      <c r="C569" s="14">
        <v>0.14918904233642899</v>
      </c>
      <c r="D569" s="14">
        <v>0.124927508309366</v>
      </c>
      <c r="E569" s="14">
        <v>0.17317155751683899</v>
      </c>
      <c r="F569" s="14"/>
      <c r="G569" s="14">
        <v>0.196905871619413</v>
      </c>
      <c r="H569" s="14">
        <v>0.14783087414670901</v>
      </c>
      <c r="I569" s="14">
        <v>0.17060443645642601</v>
      </c>
      <c r="J569" s="14">
        <v>0.12718466554588001</v>
      </c>
      <c r="K569" s="14">
        <v>0.15472234563664899</v>
      </c>
      <c r="L569" s="14">
        <v>0.115536618072761</v>
      </c>
      <c r="M569" s="14"/>
      <c r="N569" s="14">
        <v>0.13206237942099</v>
      </c>
      <c r="O569" s="14">
        <v>0.15501181515387699</v>
      </c>
      <c r="P569" s="14">
        <v>0.133602491425691</v>
      </c>
      <c r="Q569" s="14">
        <v>0.17426240959696601</v>
      </c>
      <c r="R569" s="14"/>
      <c r="S569" s="14">
        <v>0.15851928031081799</v>
      </c>
      <c r="T569" s="14">
        <v>0.14625269835670601</v>
      </c>
      <c r="U569" s="14">
        <v>0.16783543160890199</v>
      </c>
      <c r="V569" s="14">
        <v>0.150103032273046</v>
      </c>
      <c r="W569" s="14">
        <v>0.184899298909073</v>
      </c>
      <c r="X569" s="14">
        <v>0.136892626029153</v>
      </c>
      <c r="Y569" s="14">
        <v>0.13364612304868601</v>
      </c>
      <c r="Z569" s="14">
        <v>0.11266859761497899</v>
      </c>
      <c r="AA569" s="14">
        <v>0.14758254706570001</v>
      </c>
      <c r="AB569" s="14">
        <v>0.145862472206088</v>
      </c>
      <c r="AC569" s="14">
        <v>0.122357571296353</v>
      </c>
      <c r="AD569" s="14">
        <v>0.170474716728859</v>
      </c>
      <c r="AE569" s="14"/>
      <c r="AF569" s="14">
        <v>0.13411478004621999</v>
      </c>
      <c r="AG569" s="14">
        <v>0.13634976389786099</v>
      </c>
      <c r="AH569" s="14">
        <v>0.12009169304617399</v>
      </c>
      <c r="AI569" s="14">
        <v>0.27317639009129702</v>
      </c>
      <c r="AJ569" s="14">
        <v>0.17043891583826801</v>
      </c>
      <c r="AK569" s="14"/>
      <c r="AL569" s="14">
        <v>0.14193219867149401</v>
      </c>
      <c r="AM569" s="14">
        <v>0.13234891073310801</v>
      </c>
      <c r="AN569" s="14">
        <v>0.12203830987207499</v>
      </c>
      <c r="AO569" s="14">
        <v>0.14819954384018899</v>
      </c>
      <c r="AP569" s="14">
        <v>0.202241004698405</v>
      </c>
      <c r="AQ569" s="14"/>
      <c r="AR569" s="14">
        <v>0.13290200826217699</v>
      </c>
      <c r="AS569" s="14">
        <v>0.122515895581105</v>
      </c>
      <c r="AT569" s="14">
        <v>0.14438013506695499</v>
      </c>
      <c r="AU569" s="14">
        <v>0.14595587915105299</v>
      </c>
      <c r="AV569" s="14">
        <v>0.19912779032059899</v>
      </c>
      <c r="AW569" s="14">
        <v>0.170058690874033</v>
      </c>
      <c r="AX569" s="14"/>
      <c r="AY569" s="14">
        <v>0.15082536368216001</v>
      </c>
      <c r="AZ569" s="14">
        <v>0.14545374746985701</v>
      </c>
      <c r="BA569" s="14">
        <v>0.15513514164648701</v>
      </c>
      <c r="BB569" s="14">
        <v>0.12364921879489001</v>
      </c>
      <c r="BC569" s="14">
        <v>0.23632228964018701</v>
      </c>
      <c r="BD569" s="14"/>
      <c r="BE569" s="14">
        <v>0.30347345914805801</v>
      </c>
      <c r="BF569" s="14">
        <v>0.27056821630876698</v>
      </c>
      <c r="BG569" s="14">
        <v>0.18542932563404299</v>
      </c>
      <c r="BH569" s="14">
        <v>0.192114495971698</v>
      </c>
      <c r="BI569" s="14">
        <v>0.109778924387887</v>
      </c>
      <c r="BJ569" s="14">
        <v>0.18185641441134001</v>
      </c>
      <c r="BK569" s="14">
        <v>0.19583009980407201</v>
      </c>
      <c r="BL569" s="14">
        <v>0.14057055681125599</v>
      </c>
      <c r="BM569" s="14">
        <v>8.8777639701690003E-2</v>
      </c>
      <c r="BN569" s="14">
        <v>0.129317427774501</v>
      </c>
      <c r="BO569" s="14">
        <v>0.12632994096578301</v>
      </c>
      <c r="BP569" s="14">
        <v>0.126248006884908</v>
      </c>
      <c r="BQ569" s="14">
        <v>6.5457030386094198E-2</v>
      </c>
      <c r="BR569" s="14">
        <v>0.17517986329183699</v>
      </c>
      <c r="BS569" s="14">
        <v>0.12246566196926099</v>
      </c>
      <c r="BT569" s="14">
        <v>0.11193895781704399</v>
      </c>
      <c r="BU569" s="14"/>
      <c r="BV569" s="14">
        <v>0.12080445915893</v>
      </c>
      <c r="BW569" s="14">
        <v>0.149495192126708</v>
      </c>
      <c r="BX569" s="14"/>
      <c r="BY569" s="14">
        <v>0.15769549783248299</v>
      </c>
      <c r="BZ569" s="14"/>
      <c r="CA569" s="14">
        <v>0.15826606917170999</v>
      </c>
      <c r="CB569" s="14">
        <v>0.13212071045635401</v>
      </c>
      <c r="CC569" s="14">
        <v>0.14297050090642599</v>
      </c>
      <c r="CD569" s="14">
        <v>0.18666932780124099</v>
      </c>
      <c r="CE569" s="14">
        <v>0.116405538621177</v>
      </c>
    </row>
    <row r="570" spans="2:83" x14ac:dyDescent="0.3">
      <c r="B570" t="s">
        <v>238</v>
      </c>
      <c r="C570" s="14">
        <v>2.515855811359E-2</v>
      </c>
      <c r="D570" s="14">
        <v>1.92760042829394E-2</v>
      </c>
      <c r="E570" s="14">
        <v>3.0951862860174002E-2</v>
      </c>
      <c r="F570" s="14"/>
      <c r="G570" s="14">
        <v>5.1517730973616303E-2</v>
      </c>
      <c r="H570" s="14">
        <v>3.0902385821253001E-2</v>
      </c>
      <c r="I570" s="14">
        <v>1.85433494933986E-2</v>
      </c>
      <c r="J570" s="14">
        <v>2.8468770432444002E-2</v>
      </c>
      <c r="K570" s="14">
        <v>1.33605518763806E-2</v>
      </c>
      <c r="L570" s="14">
        <v>1.36542587730317E-2</v>
      </c>
      <c r="M570" s="14"/>
      <c r="N570" s="14">
        <v>1.5809477710842301E-2</v>
      </c>
      <c r="O570" s="14">
        <v>2.1177387151246601E-2</v>
      </c>
      <c r="P570" s="14">
        <v>2.71577363040445E-2</v>
      </c>
      <c r="Q570" s="14">
        <v>3.6143284410903302E-2</v>
      </c>
      <c r="R570" s="14"/>
      <c r="S570" s="14">
        <v>3.5576340568682398E-2</v>
      </c>
      <c r="T570" s="14">
        <v>2.3335978310031199E-2</v>
      </c>
      <c r="U570" s="14">
        <v>3.3137294171606498E-2</v>
      </c>
      <c r="V570" s="14">
        <v>2.7323391412805299E-2</v>
      </c>
      <c r="W570" s="14">
        <v>2.2897028853122899E-2</v>
      </c>
      <c r="X570" s="14">
        <v>1.48546544596765E-2</v>
      </c>
      <c r="Y570" s="14">
        <v>3.09427098284565E-2</v>
      </c>
      <c r="Z570" s="14">
        <v>3.8123204546984202E-2</v>
      </c>
      <c r="AA570" s="14">
        <v>2.6555934218220601E-2</v>
      </c>
      <c r="AB570" s="14">
        <v>1.0583067029596801E-2</v>
      </c>
      <c r="AC570" s="14">
        <v>1.7899305866306E-2</v>
      </c>
      <c r="AD570" s="14">
        <v>1.10788026489913E-2</v>
      </c>
      <c r="AE570" s="14"/>
      <c r="AF570" s="14">
        <v>2.1028570886619202E-2</v>
      </c>
      <c r="AG570" s="14">
        <v>3.3211146956538602E-2</v>
      </c>
      <c r="AH570" s="14">
        <v>1.6144857062401999E-2</v>
      </c>
      <c r="AI570" s="14">
        <v>3.8795600357319701E-2</v>
      </c>
      <c r="AJ570" s="14">
        <v>3.1604129853612502E-2</v>
      </c>
      <c r="AK570" s="14"/>
      <c r="AL570" s="14">
        <v>9.9652130140818699E-3</v>
      </c>
      <c r="AM570" s="14">
        <v>3.2492555332752297E-2</v>
      </c>
      <c r="AN570" s="14">
        <v>2.6232586793203599E-2</v>
      </c>
      <c r="AO570" s="14">
        <v>3.6415338074094798E-2</v>
      </c>
      <c r="AP570" s="14">
        <v>2.7470953933706299E-2</v>
      </c>
      <c r="AQ570" s="14"/>
      <c r="AR570" s="14">
        <v>3.0185839256821199E-2</v>
      </c>
      <c r="AS570" s="14">
        <v>1.31442703569155E-2</v>
      </c>
      <c r="AT570" s="14">
        <v>2.00652887806845E-2</v>
      </c>
      <c r="AU570" s="14">
        <v>2.3290131745550901E-2</v>
      </c>
      <c r="AV570" s="14">
        <v>4.5913069496607201E-2</v>
      </c>
      <c r="AW570" s="14">
        <v>3.2118993094958699E-2</v>
      </c>
      <c r="AX570" s="14"/>
      <c r="AY570" s="14">
        <v>3.1639185437468798E-2</v>
      </c>
      <c r="AZ570" s="14">
        <v>1.64992788347594E-2</v>
      </c>
      <c r="BA570" s="14">
        <v>2.40356806828676E-2</v>
      </c>
      <c r="BB570" s="14">
        <v>3.0521244083268801E-2</v>
      </c>
      <c r="BC570" s="14">
        <v>0</v>
      </c>
      <c r="BD570" s="14"/>
      <c r="BE570" s="14">
        <v>0</v>
      </c>
      <c r="BF570" s="14">
        <v>0</v>
      </c>
      <c r="BG570" s="14">
        <v>3.3211763679687797E-2</v>
      </c>
      <c r="BH570" s="14">
        <v>1.6714617610079901E-2</v>
      </c>
      <c r="BI570" s="14">
        <v>4.1818970058046898E-2</v>
      </c>
      <c r="BJ570" s="14">
        <v>2.3756565047137398E-2</v>
      </c>
      <c r="BK570" s="14">
        <v>2.0856612199422302E-2</v>
      </c>
      <c r="BL570" s="14">
        <v>3.11514220976453E-2</v>
      </c>
      <c r="BM570" s="14">
        <v>2.6252894439606499E-2</v>
      </c>
      <c r="BN570" s="14">
        <v>2.0248251679148701E-2</v>
      </c>
      <c r="BO570" s="14">
        <v>3.7991120902936701E-2</v>
      </c>
      <c r="BP570" s="14">
        <v>0</v>
      </c>
      <c r="BQ570" s="14">
        <v>5.1304780404795997E-2</v>
      </c>
      <c r="BR570" s="14">
        <v>3.3193009417917203E-2</v>
      </c>
      <c r="BS570" s="14">
        <v>0</v>
      </c>
      <c r="BT570" s="14">
        <v>8.7122142737947796E-3</v>
      </c>
      <c r="BU570" s="14"/>
      <c r="BV570" s="14">
        <v>2.8561756231505302E-2</v>
      </c>
      <c r="BW570" s="14">
        <v>3.83307354367294E-2</v>
      </c>
      <c r="BX570" s="14"/>
      <c r="BY570" s="14">
        <v>4.4748842891249398E-2</v>
      </c>
      <c r="BZ570" s="14"/>
      <c r="CA570" s="14">
        <v>2.56311278535395E-2</v>
      </c>
      <c r="CB570" s="14">
        <v>2.30963399310063E-2</v>
      </c>
      <c r="CC570" s="14">
        <v>3.1686675035886298E-2</v>
      </c>
      <c r="CD570" s="14">
        <v>1.0533142558449201E-2</v>
      </c>
      <c r="CE570" s="14">
        <v>0</v>
      </c>
    </row>
    <row r="571" spans="2:83" x14ac:dyDescent="0.3">
      <c r="B571" t="s">
        <v>214</v>
      </c>
      <c r="C571" s="14">
        <v>1.07294684799044E-2</v>
      </c>
      <c r="D571" s="14">
        <v>1.5929844230543298E-2</v>
      </c>
      <c r="E571" s="14">
        <v>5.6726400634425902E-3</v>
      </c>
      <c r="F571" s="14"/>
      <c r="G571" s="14">
        <v>2.8443408829131499E-2</v>
      </c>
      <c r="H571" s="14">
        <v>2.7091842959548799E-3</v>
      </c>
      <c r="I571" s="14">
        <v>1.50852060770511E-2</v>
      </c>
      <c r="J571" s="14">
        <v>8.0442130304920496E-3</v>
      </c>
      <c r="K571" s="14">
        <v>1.6969013684356601E-2</v>
      </c>
      <c r="L571" s="14">
        <v>0</v>
      </c>
      <c r="M571" s="14"/>
      <c r="N571" s="14">
        <v>1.0391853160962E-2</v>
      </c>
      <c r="O571" s="14">
        <v>1.8005744074840999E-2</v>
      </c>
      <c r="P571" s="14">
        <v>3.2474753841051601E-3</v>
      </c>
      <c r="Q571" s="14">
        <v>1.03514103167475E-2</v>
      </c>
      <c r="R571" s="14"/>
      <c r="S571" s="14">
        <v>1.6089664604713502E-2</v>
      </c>
      <c r="T571" s="14">
        <v>0</v>
      </c>
      <c r="U571" s="14">
        <v>5.01085056697507E-3</v>
      </c>
      <c r="V571" s="14">
        <v>1.32730118833965E-2</v>
      </c>
      <c r="W571" s="14">
        <v>7.7169889356871E-3</v>
      </c>
      <c r="X571" s="14">
        <v>5.9371391312129504E-3</v>
      </c>
      <c r="Y571" s="14">
        <v>1.1360108336846199E-2</v>
      </c>
      <c r="Z571" s="14">
        <v>0</v>
      </c>
      <c r="AA571" s="14">
        <v>2.3065432932387601E-2</v>
      </c>
      <c r="AB571" s="14">
        <v>1.5865323765558E-2</v>
      </c>
      <c r="AC571" s="14">
        <v>9.2525470787036303E-3</v>
      </c>
      <c r="AD571" s="14">
        <v>1.57068305693208E-2</v>
      </c>
      <c r="AE571" s="14"/>
      <c r="AF571" s="14">
        <v>2.15962700895956E-3</v>
      </c>
      <c r="AG571" s="14">
        <v>1.5763511715739399E-2</v>
      </c>
      <c r="AH571" s="14">
        <v>2.63470793325222E-2</v>
      </c>
      <c r="AI571" s="14">
        <v>0</v>
      </c>
      <c r="AJ571" s="14">
        <v>1.6040759883480499E-2</v>
      </c>
      <c r="AK571" s="14"/>
      <c r="AL571" s="14">
        <v>3.5048093674400599E-3</v>
      </c>
      <c r="AM571" s="14">
        <v>1.17105693249107E-2</v>
      </c>
      <c r="AN571" s="14">
        <v>2.4275021674704099E-2</v>
      </c>
      <c r="AO571" s="14">
        <v>0</v>
      </c>
      <c r="AP571" s="14">
        <v>8.4544488750236107E-3</v>
      </c>
      <c r="AQ571" s="14"/>
      <c r="AR571" s="14">
        <v>1.1466016308713901E-2</v>
      </c>
      <c r="AS571" s="14">
        <v>3.83679048470899E-3</v>
      </c>
      <c r="AT571" s="14">
        <v>2.7000001973519601E-2</v>
      </c>
      <c r="AU571" s="14">
        <v>0</v>
      </c>
      <c r="AV571" s="14">
        <v>1.3753769546714799E-2</v>
      </c>
      <c r="AW571" s="14">
        <v>1.39144438228222E-2</v>
      </c>
      <c r="AX571" s="14"/>
      <c r="AY571" s="14">
        <v>7.4242854173720901E-3</v>
      </c>
      <c r="AZ571" s="14">
        <v>9.4263170651553898E-3</v>
      </c>
      <c r="BA571" s="14">
        <v>1.40528367778182E-2</v>
      </c>
      <c r="BB571" s="14">
        <v>1.95063456893537E-2</v>
      </c>
      <c r="BC571" s="14">
        <v>0</v>
      </c>
      <c r="BD571" s="14"/>
      <c r="BE571" s="14">
        <v>0</v>
      </c>
      <c r="BF571" s="14">
        <v>1.8275418722806799E-2</v>
      </c>
      <c r="BG571" s="14">
        <v>6.5967095270558504E-3</v>
      </c>
      <c r="BH571" s="14">
        <v>9.0099243943411109E-3</v>
      </c>
      <c r="BI571" s="14">
        <v>1.22007978061305E-2</v>
      </c>
      <c r="BJ571" s="14">
        <v>4.7417503209747002E-3</v>
      </c>
      <c r="BK571" s="14">
        <v>1.2930555683469E-2</v>
      </c>
      <c r="BL571" s="14">
        <v>5.8454806710379597E-3</v>
      </c>
      <c r="BM571" s="14">
        <v>1.0068284889175501E-2</v>
      </c>
      <c r="BN571" s="14">
        <v>8.7885995226034096E-3</v>
      </c>
      <c r="BO571" s="14">
        <v>1.2036293300523899E-2</v>
      </c>
      <c r="BP571" s="14">
        <v>1.9220715826837501E-2</v>
      </c>
      <c r="BQ571" s="14">
        <v>0</v>
      </c>
      <c r="BR571" s="14">
        <v>1.7508322271297099E-2</v>
      </c>
      <c r="BS571" s="14">
        <v>0</v>
      </c>
      <c r="BT571" s="14">
        <v>3.0797130592903298E-2</v>
      </c>
      <c r="BU571" s="14"/>
      <c r="BV571" s="14">
        <v>8.8607634032691601E-3</v>
      </c>
      <c r="BW571" s="14">
        <v>1.5943215105928998E-2</v>
      </c>
      <c r="BX571" s="14"/>
      <c r="BY571" s="14">
        <v>3.7875126192438301E-3</v>
      </c>
      <c r="BZ571" s="14"/>
      <c r="CA571" s="14">
        <v>1.49577128766836E-2</v>
      </c>
      <c r="CB571" s="14">
        <v>2.7631416335273302E-3</v>
      </c>
      <c r="CC571" s="14">
        <v>8.3054756011252309E-3</v>
      </c>
      <c r="CD571" s="14">
        <v>1.3233179335294601E-2</v>
      </c>
      <c r="CE571" s="14">
        <v>7.2450259238393294E-2</v>
      </c>
    </row>
    <row r="572" spans="2:83" x14ac:dyDescent="0.3">
      <c r="B572" t="s">
        <v>110</v>
      </c>
      <c r="C572" s="14">
        <v>5.0087911369213298E-2</v>
      </c>
      <c r="D572" s="14">
        <v>2.2864477592436101E-2</v>
      </c>
      <c r="E572" s="14">
        <v>7.6768234277560396E-2</v>
      </c>
      <c r="F572" s="14"/>
      <c r="G572" s="14">
        <v>6.1163573741872403E-2</v>
      </c>
      <c r="H572" s="14">
        <v>4.2635249415412801E-2</v>
      </c>
      <c r="I572" s="14">
        <v>6.03724557835498E-2</v>
      </c>
      <c r="J572" s="14">
        <v>4.5809151153511397E-2</v>
      </c>
      <c r="K572" s="14">
        <v>5.0866445749612701E-2</v>
      </c>
      <c r="L572" s="14">
        <v>4.3455097394890903E-2</v>
      </c>
      <c r="M572" s="14"/>
      <c r="N572" s="14">
        <v>2.5960725906839701E-2</v>
      </c>
      <c r="O572" s="14">
        <v>4.5047301614525699E-2</v>
      </c>
      <c r="P572" s="14">
        <v>4.9207059419815603E-2</v>
      </c>
      <c r="Q572" s="14">
        <v>8.3186194469110894E-2</v>
      </c>
      <c r="R572" s="14"/>
      <c r="S572" s="14">
        <v>3.5345057542963999E-2</v>
      </c>
      <c r="T572" s="14">
        <v>5.8821799578476601E-2</v>
      </c>
      <c r="U572" s="14">
        <v>5.1436117619011297E-2</v>
      </c>
      <c r="V572" s="14">
        <v>4.3333073364995603E-2</v>
      </c>
      <c r="W572" s="14">
        <v>4.9090232022045502E-2</v>
      </c>
      <c r="X572" s="14">
        <v>7.9671174177214796E-2</v>
      </c>
      <c r="Y572" s="14">
        <v>8.6664297081873704E-2</v>
      </c>
      <c r="Z572" s="14">
        <v>3.3816881393795697E-2</v>
      </c>
      <c r="AA572" s="14">
        <v>4.4424605887362301E-2</v>
      </c>
      <c r="AB572" s="14">
        <v>3.7517155982173603E-2</v>
      </c>
      <c r="AC572" s="14">
        <v>1.9504454350592199E-2</v>
      </c>
      <c r="AD572" s="14">
        <v>4.5280144982813103E-2</v>
      </c>
      <c r="AE572" s="14"/>
      <c r="AF572" s="14">
        <v>2.4056161795731501E-2</v>
      </c>
      <c r="AG572" s="14">
        <v>4.17831686578208E-2</v>
      </c>
      <c r="AH572" s="14">
        <v>3.58479836587779E-2</v>
      </c>
      <c r="AI572" s="14">
        <v>2.7200937784649201E-2</v>
      </c>
      <c r="AJ572" s="14">
        <v>9.7731629771018E-2</v>
      </c>
      <c r="AK572" s="14"/>
      <c r="AL572" s="14">
        <v>3.7109186940230597E-2</v>
      </c>
      <c r="AM572" s="14">
        <v>3.7919387261645801E-2</v>
      </c>
      <c r="AN572" s="14">
        <v>3.3722829743653399E-2</v>
      </c>
      <c r="AO572" s="14">
        <v>3.4858733018296402E-2</v>
      </c>
      <c r="AP572" s="14">
        <v>4.6178407612551202E-2</v>
      </c>
      <c r="AQ572" s="14"/>
      <c r="AR572" s="14">
        <v>3.1354862041752002E-2</v>
      </c>
      <c r="AS572" s="14">
        <v>1.8253672386661399E-2</v>
      </c>
      <c r="AT572" s="14">
        <v>3.2774075612000998E-2</v>
      </c>
      <c r="AU572" s="14">
        <v>3.1348923744954897E-2</v>
      </c>
      <c r="AV572" s="14">
        <v>3.9486025714316003E-2</v>
      </c>
      <c r="AW572" s="14">
        <v>0.14198016338543601</v>
      </c>
      <c r="AX572" s="14"/>
      <c r="AY572" s="14">
        <v>5.8560305999030997E-2</v>
      </c>
      <c r="AZ572" s="14">
        <v>6.0811144350340698E-2</v>
      </c>
      <c r="BA572" s="14">
        <v>4.7924205773845298E-2</v>
      </c>
      <c r="BB572" s="14">
        <v>3.1946748762315298E-2</v>
      </c>
      <c r="BC572" s="14">
        <v>0</v>
      </c>
      <c r="BD572" s="14"/>
      <c r="BE572" s="14">
        <v>0.20744353374278501</v>
      </c>
      <c r="BF572" s="14">
        <v>0.13055595702077399</v>
      </c>
      <c r="BG572" s="14">
        <v>4.0404121654387601E-2</v>
      </c>
      <c r="BH572" s="14">
        <v>7.2403160530566293E-2</v>
      </c>
      <c r="BI572" s="14">
        <v>6.93687919453298E-2</v>
      </c>
      <c r="BJ572" s="14">
        <v>4.1948278909693597E-2</v>
      </c>
      <c r="BK572" s="14">
        <v>6.1941086412210099E-2</v>
      </c>
      <c r="BL572" s="14">
        <v>2.57434305690614E-2</v>
      </c>
      <c r="BM572" s="14">
        <v>6.2210257489188098E-2</v>
      </c>
      <c r="BN572" s="14">
        <v>3.4807542829761798E-2</v>
      </c>
      <c r="BO572" s="14">
        <v>4.4244612815816702E-2</v>
      </c>
      <c r="BP572" s="14">
        <v>1.87646020571944E-2</v>
      </c>
      <c r="BQ572" s="14">
        <v>1.9136708071030201E-2</v>
      </c>
      <c r="BR572" s="14">
        <v>0</v>
      </c>
      <c r="BS572" s="14">
        <v>4.0686343733446699E-2</v>
      </c>
      <c r="BT572" s="14">
        <v>0</v>
      </c>
      <c r="BU572" s="14"/>
      <c r="BV572" s="14">
        <v>3.52339874384952E-2</v>
      </c>
      <c r="BW572" s="14">
        <v>4.1907850526982302E-2</v>
      </c>
      <c r="BX572" s="14"/>
      <c r="BY572" s="14">
        <v>1.1664973733265201E-2</v>
      </c>
      <c r="BZ572" s="14"/>
      <c r="CA572" s="14">
        <v>5.6445231431388902E-2</v>
      </c>
      <c r="CB572" s="14">
        <v>4.8345425752554301E-2</v>
      </c>
      <c r="CC572" s="14">
        <v>4.0581803791546599E-2</v>
      </c>
      <c r="CD572" s="14">
        <v>1.9986727620847598E-2</v>
      </c>
      <c r="CE572" s="14">
        <v>5.73794088002035E-2</v>
      </c>
    </row>
    <row r="573" spans="2:83" x14ac:dyDescent="0.3">
      <c r="B573" t="s">
        <v>215</v>
      </c>
      <c r="C573" s="14">
        <v>0.76483501970086298</v>
      </c>
      <c r="D573" s="14">
        <v>0.81700216558471495</v>
      </c>
      <c r="E573" s="14">
        <v>0.71343570528198397</v>
      </c>
      <c r="F573" s="14"/>
      <c r="G573" s="14">
        <v>0.66196941483596705</v>
      </c>
      <c r="H573" s="14">
        <v>0.77592230632067005</v>
      </c>
      <c r="I573" s="14">
        <v>0.73539455218957495</v>
      </c>
      <c r="J573" s="14">
        <v>0.79049319983767297</v>
      </c>
      <c r="K573" s="14">
        <v>0.76408164305300097</v>
      </c>
      <c r="L573" s="14">
        <v>0.82735402575931705</v>
      </c>
      <c r="M573" s="14"/>
      <c r="N573" s="14">
        <v>0.81577556380036598</v>
      </c>
      <c r="O573" s="14">
        <v>0.76075775200550999</v>
      </c>
      <c r="P573" s="14">
        <v>0.78678523746634299</v>
      </c>
      <c r="Q573" s="14">
        <v>0.69605670120627305</v>
      </c>
      <c r="R573" s="14"/>
      <c r="S573" s="14">
        <v>0.75446965697282198</v>
      </c>
      <c r="T573" s="14">
        <v>0.77158952375478596</v>
      </c>
      <c r="U573" s="14">
        <v>0.742580306033505</v>
      </c>
      <c r="V573" s="14">
        <v>0.76596749106575701</v>
      </c>
      <c r="W573" s="14">
        <v>0.73539645128007203</v>
      </c>
      <c r="X573" s="14">
        <v>0.76264440620274299</v>
      </c>
      <c r="Y573" s="14">
        <v>0.73738676170413697</v>
      </c>
      <c r="Z573" s="14">
        <v>0.81539131644424101</v>
      </c>
      <c r="AA573" s="14">
        <v>0.75837147989632903</v>
      </c>
      <c r="AB573" s="14">
        <v>0.79017198101658404</v>
      </c>
      <c r="AC573" s="14">
        <v>0.83098612140804495</v>
      </c>
      <c r="AD573" s="14">
        <v>0.75745950507001503</v>
      </c>
      <c r="AE573" s="14"/>
      <c r="AF573" s="14">
        <v>0.81864086026246996</v>
      </c>
      <c r="AG573" s="14">
        <v>0.77289240877204002</v>
      </c>
      <c r="AH573" s="14">
        <v>0.801568386900124</v>
      </c>
      <c r="AI573" s="14">
        <v>0.66082707176673505</v>
      </c>
      <c r="AJ573" s="14">
        <v>0.68418456465362099</v>
      </c>
      <c r="AK573" s="14"/>
      <c r="AL573" s="14">
        <v>0.80748859200675305</v>
      </c>
      <c r="AM573" s="14">
        <v>0.78552857734758297</v>
      </c>
      <c r="AN573" s="14">
        <v>0.79373125191636396</v>
      </c>
      <c r="AO573" s="14">
        <v>0.78052638506742</v>
      </c>
      <c r="AP573" s="14">
        <v>0.71565518488031399</v>
      </c>
      <c r="AQ573" s="14"/>
      <c r="AR573" s="14">
        <v>0.79409127413053504</v>
      </c>
      <c r="AS573" s="14">
        <v>0.84224937119061005</v>
      </c>
      <c r="AT573" s="14">
        <v>0.77578049856683995</v>
      </c>
      <c r="AU573" s="14">
        <v>0.79940506535844102</v>
      </c>
      <c r="AV573" s="14">
        <v>0.70171934492176302</v>
      </c>
      <c r="AW573" s="14">
        <v>0.64192770882275096</v>
      </c>
      <c r="AX573" s="14"/>
      <c r="AY573" s="14">
        <v>0.75155085946396805</v>
      </c>
      <c r="AZ573" s="14">
        <v>0.76780951227988703</v>
      </c>
      <c r="BA573" s="14">
        <v>0.75885213511898197</v>
      </c>
      <c r="BB573" s="14">
        <v>0.79437644267017204</v>
      </c>
      <c r="BC573" s="14">
        <v>0.76367771035981302</v>
      </c>
      <c r="BD573" s="14"/>
      <c r="BE573" s="14">
        <v>0.48908300710915698</v>
      </c>
      <c r="BF573" s="14">
        <v>0.580600407947652</v>
      </c>
      <c r="BG573" s="14">
        <v>0.73435807950482501</v>
      </c>
      <c r="BH573" s="14">
        <v>0.70975780149331502</v>
      </c>
      <c r="BI573" s="14">
        <v>0.76683251580260503</v>
      </c>
      <c r="BJ573" s="14">
        <v>0.74769699131085399</v>
      </c>
      <c r="BK573" s="14">
        <v>0.70844164590082603</v>
      </c>
      <c r="BL573" s="14">
        <v>0.79668910985099906</v>
      </c>
      <c r="BM573" s="14">
        <v>0.81269092348034</v>
      </c>
      <c r="BN573" s="14">
        <v>0.80683817819398496</v>
      </c>
      <c r="BO573" s="14">
        <v>0.77939803201493996</v>
      </c>
      <c r="BP573" s="14">
        <v>0.83576667523105996</v>
      </c>
      <c r="BQ573" s="14">
        <v>0.86410148113808005</v>
      </c>
      <c r="BR573" s="14">
        <v>0.77411880501894803</v>
      </c>
      <c r="BS573" s="14">
        <v>0.83684799429729195</v>
      </c>
      <c r="BT573" s="14">
        <v>0.84855169731625801</v>
      </c>
      <c r="BU573" s="14"/>
      <c r="BV573" s="14">
        <v>0.80653903376780001</v>
      </c>
      <c r="BW573" s="14">
        <v>0.75432300680365105</v>
      </c>
      <c r="BX573" s="14"/>
      <c r="BY573" s="14">
        <v>0.78210317292375897</v>
      </c>
      <c r="BZ573" s="14"/>
      <c r="CA573" s="14">
        <v>0.74469985866667798</v>
      </c>
      <c r="CB573" s="14">
        <v>0.79367438222655795</v>
      </c>
      <c r="CC573" s="14">
        <v>0.77645554466501598</v>
      </c>
      <c r="CD573" s="14">
        <v>0.76957762268416696</v>
      </c>
      <c r="CE573" s="14">
        <v>0.75376479334022595</v>
      </c>
    </row>
    <row r="574" spans="2:83" x14ac:dyDescent="0.3">
      <c r="B574" t="s">
        <v>216</v>
      </c>
      <c r="C574" s="14">
        <v>3.5888026593494403E-2</v>
      </c>
      <c r="D574" s="14">
        <v>3.5205848513482699E-2</v>
      </c>
      <c r="E574" s="14">
        <v>3.6624502923616603E-2</v>
      </c>
      <c r="F574" s="14"/>
      <c r="G574" s="14">
        <v>7.9961139802747799E-2</v>
      </c>
      <c r="H574" s="14">
        <v>3.3611570117207799E-2</v>
      </c>
      <c r="I574" s="14">
        <v>3.3628555570449602E-2</v>
      </c>
      <c r="J574" s="14">
        <v>3.6512983462936098E-2</v>
      </c>
      <c r="K574" s="14">
        <v>3.0329565560737199E-2</v>
      </c>
      <c r="L574" s="14">
        <v>1.36542587730317E-2</v>
      </c>
      <c r="M574" s="14"/>
      <c r="N574" s="14">
        <v>2.62013308718042E-2</v>
      </c>
      <c r="O574" s="14">
        <v>3.9183131226087499E-2</v>
      </c>
      <c r="P574" s="14">
        <v>3.0405211688149601E-2</v>
      </c>
      <c r="Q574" s="14">
        <v>4.6494694727650797E-2</v>
      </c>
      <c r="R574" s="14"/>
      <c r="S574" s="14">
        <v>5.1666005173395903E-2</v>
      </c>
      <c r="T574" s="14">
        <v>2.3335978310031199E-2</v>
      </c>
      <c r="U574" s="14">
        <v>3.8148144738581601E-2</v>
      </c>
      <c r="V574" s="14">
        <v>4.0596403296201802E-2</v>
      </c>
      <c r="W574" s="14">
        <v>3.061401778881E-2</v>
      </c>
      <c r="X574" s="14">
        <v>2.0791793590889399E-2</v>
      </c>
      <c r="Y574" s="14">
        <v>4.2302818165302798E-2</v>
      </c>
      <c r="Z574" s="14">
        <v>3.8123204546984202E-2</v>
      </c>
      <c r="AA574" s="14">
        <v>4.9621367150608199E-2</v>
      </c>
      <c r="AB574" s="14">
        <v>2.6448390795154798E-2</v>
      </c>
      <c r="AC574" s="14">
        <v>2.7151852945009599E-2</v>
      </c>
      <c r="AD574" s="14">
        <v>2.6785633218312101E-2</v>
      </c>
      <c r="AE574" s="14"/>
      <c r="AF574" s="14">
        <v>2.3188197895578699E-2</v>
      </c>
      <c r="AG574" s="14">
        <v>4.8974658672278001E-2</v>
      </c>
      <c r="AH574" s="14">
        <v>4.2491936394924303E-2</v>
      </c>
      <c r="AI574" s="14">
        <v>3.8795600357319701E-2</v>
      </c>
      <c r="AJ574" s="14">
        <v>4.7644889737093001E-2</v>
      </c>
      <c r="AK574" s="14"/>
      <c r="AL574" s="14">
        <v>1.3470022381521901E-2</v>
      </c>
      <c r="AM574" s="14">
        <v>4.4203124657662997E-2</v>
      </c>
      <c r="AN574" s="14">
        <v>5.0507608467907701E-2</v>
      </c>
      <c r="AO574" s="14">
        <v>3.6415338074094798E-2</v>
      </c>
      <c r="AP574" s="14">
        <v>3.5925402808729898E-2</v>
      </c>
      <c r="AQ574" s="14"/>
      <c r="AR574" s="14">
        <v>4.1651855565535099E-2</v>
      </c>
      <c r="AS574" s="14">
        <v>1.6981060841624498E-2</v>
      </c>
      <c r="AT574" s="14">
        <v>4.7065290754204001E-2</v>
      </c>
      <c r="AU574" s="14">
        <v>2.3290131745550901E-2</v>
      </c>
      <c r="AV574" s="14">
        <v>5.9666839043321998E-2</v>
      </c>
      <c r="AW574" s="14">
        <v>4.6033436917780897E-2</v>
      </c>
      <c r="AX574" s="14"/>
      <c r="AY574" s="14">
        <v>3.9063470854840902E-2</v>
      </c>
      <c r="AZ574" s="14">
        <v>2.5925595899914802E-2</v>
      </c>
      <c r="BA574" s="14">
        <v>3.8088517460685901E-2</v>
      </c>
      <c r="BB574" s="14">
        <v>5.0027589772622498E-2</v>
      </c>
      <c r="BC574" s="14">
        <v>0</v>
      </c>
      <c r="BD574" s="14"/>
      <c r="BE574" s="14">
        <v>0</v>
      </c>
      <c r="BF574" s="14">
        <v>1.8275418722806799E-2</v>
      </c>
      <c r="BG574" s="14">
        <v>3.9808473206743598E-2</v>
      </c>
      <c r="BH574" s="14">
        <v>2.5724542004421001E-2</v>
      </c>
      <c r="BI574" s="14">
        <v>5.40197678641774E-2</v>
      </c>
      <c r="BJ574" s="14">
        <v>2.84983153681121E-2</v>
      </c>
      <c r="BK574" s="14">
        <v>3.3787167882891302E-2</v>
      </c>
      <c r="BL574" s="14">
        <v>3.6996902768683199E-2</v>
      </c>
      <c r="BM574" s="14">
        <v>3.63211793287819E-2</v>
      </c>
      <c r="BN574" s="14">
        <v>2.90368512017521E-2</v>
      </c>
      <c r="BO574" s="14">
        <v>5.0027414203460699E-2</v>
      </c>
      <c r="BP574" s="14">
        <v>1.9220715826837501E-2</v>
      </c>
      <c r="BQ574" s="14">
        <v>5.1304780404795997E-2</v>
      </c>
      <c r="BR574" s="14">
        <v>5.0701331689214403E-2</v>
      </c>
      <c r="BS574" s="14">
        <v>0</v>
      </c>
      <c r="BT574" s="14">
        <v>3.9509344866698097E-2</v>
      </c>
      <c r="BU574" s="14"/>
      <c r="BV574" s="14">
        <v>3.7422519634774498E-2</v>
      </c>
      <c r="BW574" s="14">
        <v>5.4273950542658399E-2</v>
      </c>
      <c r="BX574" s="14"/>
      <c r="BY574" s="14">
        <v>4.85363555104932E-2</v>
      </c>
      <c r="BZ574" s="14"/>
      <c r="CA574" s="14">
        <v>4.0588840730223001E-2</v>
      </c>
      <c r="CB574" s="14">
        <v>2.5859481564533601E-2</v>
      </c>
      <c r="CC574" s="14">
        <v>3.99921506370116E-2</v>
      </c>
      <c r="CD574" s="14">
        <v>2.3766321893743701E-2</v>
      </c>
      <c r="CE574" s="14">
        <v>7.2450259238393294E-2</v>
      </c>
    </row>
    <row r="575" spans="2:83" x14ac:dyDescent="0.3">
      <c r="B575" t="s">
        <v>139</v>
      </c>
      <c r="C575" s="14">
        <v>0.72894699310736799</v>
      </c>
      <c r="D575" s="14">
        <v>0.78179631707123198</v>
      </c>
      <c r="E575" s="14">
        <v>0.676811202358368</v>
      </c>
      <c r="F575" s="14"/>
      <c r="G575" s="14">
        <v>0.58200827503321895</v>
      </c>
      <c r="H575" s="14">
        <v>0.742310736203462</v>
      </c>
      <c r="I575" s="14">
        <v>0.70176599661912498</v>
      </c>
      <c r="J575" s="14">
        <v>0.753980216374737</v>
      </c>
      <c r="K575" s="14">
        <v>0.73375207749226401</v>
      </c>
      <c r="L575" s="14">
        <v>0.81369976698628499</v>
      </c>
      <c r="M575" s="14"/>
      <c r="N575" s="14">
        <v>0.78957423292856199</v>
      </c>
      <c r="O575" s="14">
        <v>0.72157462077942203</v>
      </c>
      <c r="P575" s="14">
        <v>0.75638002577819397</v>
      </c>
      <c r="Q575" s="14">
        <v>0.64956200647862194</v>
      </c>
      <c r="R575" s="14"/>
      <c r="S575" s="14">
        <v>0.70280365179942605</v>
      </c>
      <c r="T575" s="14">
        <v>0.74825354544475497</v>
      </c>
      <c r="U575" s="14">
        <v>0.70443216129492403</v>
      </c>
      <c r="V575" s="14">
        <v>0.72537108776955495</v>
      </c>
      <c r="W575" s="14">
        <v>0.70478243349126202</v>
      </c>
      <c r="X575" s="14">
        <v>0.74185261261185298</v>
      </c>
      <c r="Y575" s="14">
        <v>0.69508394353883496</v>
      </c>
      <c r="Z575" s="14">
        <v>0.77726811189725697</v>
      </c>
      <c r="AA575" s="14">
        <v>0.70875011274572097</v>
      </c>
      <c r="AB575" s="14">
        <v>0.76372359022142899</v>
      </c>
      <c r="AC575" s="14">
        <v>0.80383426846303596</v>
      </c>
      <c r="AD575" s="14">
        <v>0.73067387185170296</v>
      </c>
      <c r="AE575" s="14"/>
      <c r="AF575" s="14">
        <v>0.79545266236689105</v>
      </c>
      <c r="AG575" s="14">
        <v>0.723917750099762</v>
      </c>
      <c r="AH575" s="14">
        <v>0.75907645050520001</v>
      </c>
      <c r="AI575" s="14">
        <v>0.62203147140941495</v>
      </c>
      <c r="AJ575" s="14">
        <v>0.63653967491652796</v>
      </c>
      <c r="AK575" s="14"/>
      <c r="AL575" s="14">
        <v>0.79401856962523198</v>
      </c>
      <c r="AM575" s="14">
        <v>0.74132545268992001</v>
      </c>
      <c r="AN575" s="14">
        <v>0.74322364344845704</v>
      </c>
      <c r="AO575" s="14">
        <v>0.74411104699332498</v>
      </c>
      <c r="AP575" s="14">
        <v>0.67972978207158397</v>
      </c>
      <c r="AQ575" s="14"/>
      <c r="AR575" s="14">
        <v>0.75243941856499996</v>
      </c>
      <c r="AS575" s="14">
        <v>0.82526831034898496</v>
      </c>
      <c r="AT575" s="14">
        <v>0.72871520781263599</v>
      </c>
      <c r="AU575" s="14">
        <v>0.77611493361288997</v>
      </c>
      <c r="AV575" s="14">
        <v>0.64205250587844098</v>
      </c>
      <c r="AW575" s="14">
        <v>0.59589427190497002</v>
      </c>
      <c r="AX575" s="14"/>
      <c r="AY575" s="14">
        <v>0.71248738860912697</v>
      </c>
      <c r="AZ575" s="14">
        <v>0.74188391637997197</v>
      </c>
      <c r="BA575" s="14">
        <v>0.720763617658296</v>
      </c>
      <c r="BB575" s="14">
        <v>0.74434885289754904</v>
      </c>
      <c r="BC575" s="14">
        <v>0.76367771035981302</v>
      </c>
      <c r="BD575" s="14"/>
      <c r="BE575" s="14">
        <v>0.48908300710915698</v>
      </c>
      <c r="BF575" s="14">
        <v>0.56232498922484497</v>
      </c>
      <c r="BG575" s="14">
        <v>0.69454960629808205</v>
      </c>
      <c r="BH575" s="14">
        <v>0.68403325948889404</v>
      </c>
      <c r="BI575" s="14">
        <v>0.71281274793842797</v>
      </c>
      <c r="BJ575" s="14">
        <v>0.71919867594274201</v>
      </c>
      <c r="BK575" s="14">
        <v>0.67465447801793499</v>
      </c>
      <c r="BL575" s="14">
        <v>0.759692207082316</v>
      </c>
      <c r="BM575" s="14">
        <v>0.77636974415155802</v>
      </c>
      <c r="BN575" s="14">
        <v>0.77780132699223303</v>
      </c>
      <c r="BO575" s="14">
        <v>0.72937061781147905</v>
      </c>
      <c r="BP575" s="14">
        <v>0.81654595940422203</v>
      </c>
      <c r="BQ575" s="14">
        <v>0.81279670073328403</v>
      </c>
      <c r="BR575" s="14">
        <v>0.72341747332973405</v>
      </c>
      <c r="BS575" s="14">
        <v>0.83684799429729195</v>
      </c>
      <c r="BT575" s="14">
        <v>0.80904235244956002</v>
      </c>
      <c r="BU575" s="14"/>
      <c r="BV575" s="14">
        <v>0.76911651413302495</v>
      </c>
      <c r="BW575" s="14">
        <v>0.70004905626099301</v>
      </c>
      <c r="BX575" s="14"/>
      <c r="BY575" s="14">
        <v>0.73356681741326601</v>
      </c>
      <c r="BZ575" s="14"/>
      <c r="CA575" s="14">
        <v>0.70411101793645503</v>
      </c>
      <c r="CB575" s="14">
        <v>0.76781490066202396</v>
      </c>
      <c r="CC575" s="14">
        <v>0.73646339402800498</v>
      </c>
      <c r="CD575" s="14">
        <v>0.74581130079042401</v>
      </c>
      <c r="CE575" s="14">
        <v>0.68131453410183296</v>
      </c>
    </row>
    <row r="576" spans="2:83" x14ac:dyDescent="0.3">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c r="CD576" s="14"/>
      <c r="CE576" s="14"/>
    </row>
    <row r="577" spans="2:83" x14ac:dyDescent="0.3">
      <c r="B577" s="6" t="s">
        <v>300</v>
      </c>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c r="CD577" s="14"/>
      <c r="CE577" s="14"/>
    </row>
    <row r="578" spans="2:83" x14ac:dyDescent="0.3">
      <c r="B578" s="24" t="s">
        <v>114</v>
      </c>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c r="CE578" s="14"/>
    </row>
    <row r="579" spans="2:83" x14ac:dyDescent="0.3">
      <c r="B579" t="s">
        <v>211</v>
      </c>
      <c r="C579" s="14">
        <v>0.31096907150902497</v>
      </c>
      <c r="D579" s="14">
        <v>0.38406570837861898</v>
      </c>
      <c r="E579" s="14">
        <v>0.239175090315561</v>
      </c>
      <c r="F579" s="14"/>
      <c r="G579" s="14">
        <v>0.270527650246839</v>
      </c>
      <c r="H579" s="14">
        <v>0.35020236440020902</v>
      </c>
      <c r="I579" s="14">
        <v>0.29124286492537699</v>
      </c>
      <c r="J579" s="14">
        <v>0.28258196911844902</v>
      </c>
      <c r="K579" s="14">
        <v>0.33284263791212099</v>
      </c>
      <c r="L579" s="14">
        <v>0.33007269617916402</v>
      </c>
      <c r="M579" s="14"/>
      <c r="N579" s="14">
        <v>0.36186580539378999</v>
      </c>
      <c r="O579" s="14">
        <v>0.30064062509625</v>
      </c>
      <c r="P579" s="14">
        <v>0.29487772267676798</v>
      </c>
      <c r="Q579" s="14">
        <v>0.28209612771954601</v>
      </c>
      <c r="R579" s="14"/>
      <c r="S579" s="14">
        <v>0.357545864148065</v>
      </c>
      <c r="T579" s="14">
        <v>0.32551954494277502</v>
      </c>
      <c r="U579" s="14">
        <v>0.30161941833181199</v>
      </c>
      <c r="V579" s="14">
        <v>0.29028417520372102</v>
      </c>
      <c r="W579" s="14">
        <v>0.25622158638118903</v>
      </c>
      <c r="X579" s="14">
        <v>0.30613435426930602</v>
      </c>
      <c r="Y579" s="14">
        <v>0.26390435573927901</v>
      </c>
      <c r="Z579" s="14">
        <v>0.29190211859417597</v>
      </c>
      <c r="AA579" s="14">
        <v>0.31151113955625598</v>
      </c>
      <c r="AB579" s="14">
        <v>0.33992667635908902</v>
      </c>
      <c r="AC579" s="14">
        <v>0.35765444191786899</v>
      </c>
      <c r="AD579" s="14">
        <v>0.24342791904152999</v>
      </c>
      <c r="AE579" s="14"/>
      <c r="AF579" s="14">
        <v>0.34950489946959601</v>
      </c>
      <c r="AG579" s="14">
        <v>0.32891908122385</v>
      </c>
      <c r="AH579" s="14">
        <v>0.27675951505884999</v>
      </c>
      <c r="AI579" s="14">
        <v>0.40011207100728702</v>
      </c>
      <c r="AJ579" s="14">
        <v>0.20809402901159499</v>
      </c>
      <c r="AK579" s="14"/>
      <c r="AL579" s="14">
        <v>0.32239012696154601</v>
      </c>
      <c r="AM579" s="14">
        <v>0.32866767304072297</v>
      </c>
      <c r="AN579" s="14">
        <v>0.282580799913069</v>
      </c>
      <c r="AO579" s="14">
        <v>0.37830636439405602</v>
      </c>
      <c r="AP579" s="14">
        <v>0.31641980179443202</v>
      </c>
      <c r="AQ579" s="14"/>
      <c r="AR579" s="14">
        <v>0.34613764209118802</v>
      </c>
      <c r="AS579" s="14">
        <v>0.30940236691496398</v>
      </c>
      <c r="AT579" s="14">
        <v>0.32436489110175398</v>
      </c>
      <c r="AU579" s="14">
        <v>0.37033946024650499</v>
      </c>
      <c r="AV579" s="14">
        <v>0.27958764915335299</v>
      </c>
      <c r="AW579" s="14">
        <v>0.22169411790648599</v>
      </c>
      <c r="AX579" s="14"/>
      <c r="AY579" s="14">
        <v>0.30802031607423203</v>
      </c>
      <c r="AZ579" s="14">
        <v>0.301747342091291</v>
      </c>
      <c r="BA579" s="14">
        <v>0.31951215837004598</v>
      </c>
      <c r="BB579" s="14">
        <v>0.31682667045392299</v>
      </c>
      <c r="BC579" s="14">
        <v>0.46351390041830998</v>
      </c>
      <c r="BD579" s="14"/>
      <c r="BE579" s="14">
        <v>6.5147565576279501E-2</v>
      </c>
      <c r="BF579" s="14">
        <v>0.23646332003026699</v>
      </c>
      <c r="BG579" s="14">
        <v>0.25503634021800298</v>
      </c>
      <c r="BH579" s="14">
        <v>0.28708375177261403</v>
      </c>
      <c r="BI579" s="14">
        <v>0.289444542337496</v>
      </c>
      <c r="BJ579" s="14">
        <v>0.30733121655881002</v>
      </c>
      <c r="BK579" s="14">
        <v>0.28891355357739201</v>
      </c>
      <c r="BL579" s="14">
        <v>0.26369831869090599</v>
      </c>
      <c r="BM579" s="14">
        <v>0.31745701941069798</v>
      </c>
      <c r="BN579" s="14">
        <v>0.362985073946408</v>
      </c>
      <c r="BO579" s="14">
        <v>0.33208528134853499</v>
      </c>
      <c r="BP579" s="14">
        <v>0.29902704572234101</v>
      </c>
      <c r="BQ579" s="14">
        <v>0.346654282910278</v>
      </c>
      <c r="BR579" s="14">
        <v>0.52545523655733095</v>
      </c>
      <c r="BS579" s="14">
        <v>0.40778872950581602</v>
      </c>
      <c r="BT579" s="14">
        <v>0.41622845106691098</v>
      </c>
      <c r="BU579" s="14"/>
      <c r="BV579" s="14">
        <v>0.34872930776293198</v>
      </c>
      <c r="BW579" s="14">
        <v>0.298871330446845</v>
      </c>
      <c r="BX579" s="14"/>
      <c r="BY579" s="14">
        <v>0.33905151143247902</v>
      </c>
      <c r="BZ579" s="14"/>
      <c r="CA579" s="14">
        <v>0.28103178782390598</v>
      </c>
      <c r="CB579" s="14">
        <v>0.28080027327903601</v>
      </c>
      <c r="CC579" s="14">
        <v>0.323629995638407</v>
      </c>
      <c r="CD579" s="14">
        <v>0.36966708553284799</v>
      </c>
      <c r="CE579" s="14">
        <v>0.55037253629209604</v>
      </c>
    </row>
    <row r="580" spans="2:83" x14ac:dyDescent="0.3">
      <c r="B580" t="s">
        <v>236</v>
      </c>
      <c r="C580" s="14">
        <v>0.45593743043240398</v>
      </c>
      <c r="D580" s="14">
        <v>0.42643665630973798</v>
      </c>
      <c r="E580" s="14">
        <v>0.48470552199459299</v>
      </c>
      <c r="F580" s="14"/>
      <c r="G580" s="14">
        <v>0.40637914846099499</v>
      </c>
      <c r="H580" s="14">
        <v>0.40454246460499699</v>
      </c>
      <c r="I580" s="14">
        <v>0.41362197152100399</v>
      </c>
      <c r="J580" s="14">
        <v>0.51532467695971995</v>
      </c>
      <c r="K580" s="14">
        <v>0.44705509034827101</v>
      </c>
      <c r="L580" s="14">
        <v>0.52260829121030605</v>
      </c>
      <c r="M580" s="14"/>
      <c r="N580" s="14">
        <v>0.44276266342297999</v>
      </c>
      <c r="O580" s="14">
        <v>0.47504779088134902</v>
      </c>
      <c r="P580" s="14">
        <v>0.48282391591041102</v>
      </c>
      <c r="Q580" s="14">
        <v>0.42875053277359598</v>
      </c>
      <c r="R580" s="14"/>
      <c r="S580" s="14">
        <v>0.39838896616077202</v>
      </c>
      <c r="T580" s="14">
        <v>0.41611597935647299</v>
      </c>
      <c r="U580" s="14">
        <v>0.47267671991831101</v>
      </c>
      <c r="V580" s="14">
        <v>0.46787566636026101</v>
      </c>
      <c r="W580" s="14">
        <v>0.50740485410332303</v>
      </c>
      <c r="X580" s="14">
        <v>0.46330755512589999</v>
      </c>
      <c r="Y580" s="14">
        <v>0.48599439425300001</v>
      </c>
      <c r="Z580" s="14">
        <v>0.496643014086671</v>
      </c>
      <c r="AA580" s="14">
        <v>0.42994792488789302</v>
      </c>
      <c r="AB580" s="14">
        <v>0.47015104325095203</v>
      </c>
      <c r="AC580" s="14">
        <v>0.49902455758014602</v>
      </c>
      <c r="AD580" s="14">
        <v>0.52126697994500704</v>
      </c>
      <c r="AE580" s="14"/>
      <c r="AF580" s="14">
        <v>0.49543958806928001</v>
      </c>
      <c r="AG580" s="14">
        <v>0.435363488785873</v>
      </c>
      <c r="AH580" s="14">
        <v>0.44832920035964402</v>
      </c>
      <c r="AI580" s="14">
        <v>0.24136350353967601</v>
      </c>
      <c r="AJ580" s="14">
        <v>0.47886558538504398</v>
      </c>
      <c r="AK580" s="14"/>
      <c r="AL580" s="14">
        <v>0.50092036075753898</v>
      </c>
      <c r="AM580" s="14">
        <v>0.46076517618601898</v>
      </c>
      <c r="AN580" s="14">
        <v>0.45679637671523399</v>
      </c>
      <c r="AO580" s="14">
        <v>0.42543120167575799</v>
      </c>
      <c r="AP580" s="14">
        <v>0.40328140283670599</v>
      </c>
      <c r="AQ580" s="14"/>
      <c r="AR580" s="14">
        <v>0.45520165467017298</v>
      </c>
      <c r="AS580" s="14">
        <v>0.51364207226607606</v>
      </c>
      <c r="AT580" s="14">
        <v>0.43446427783317199</v>
      </c>
      <c r="AU580" s="14">
        <v>0.43407082517052797</v>
      </c>
      <c r="AV580" s="14">
        <v>0.42142529697909897</v>
      </c>
      <c r="AW580" s="14">
        <v>0.46414575869777303</v>
      </c>
      <c r="AX580" s="14"/>
      <c r="AY580" s="14">
        <v>0.44732635493936201</v>
      </c>
      <c r="AZ580" s="14">
        <v>0.43081441267256099</v>
      </c>
      <c r="BA580" s="14">
        <v>0.45058658830477</v>
      </c>
      <c r="BB580" s="14">
        <v>0.47353292040622702</v>
      </c>
      <c r="BC580" s="14">
        <v>0.377089391993635</v>
      </c>
      <c r="BD580" s="14"/>
      <c r="BE580" s="14">
        <v>0.51352037817774798</v>
      </c>
      <c r="BF580" s="14">
        <v>0.36190739564896601</v>
      </c>
      <c r="BG580" s="14">
        <v>0.51990291683349699</v>
      </c>
      <c r="BH580" s="14">
        <v>0.42618436239205099</v>
      </c>
      <c r="BI580" s="14">
        <v>0.44638264315089698</v>
      </c>
      <c r="BJ580" s="14">
        <v>0.45914758760223201</v>
      </c>
      <c r="BK580" s="14">
        <v>0.40655511675828199</v>
      </c>
      <c r="BL580" s="14">
        <v>0.50947210698366097</v>
      </c>
      <c r="BM580" s="14">
        <v>0.51628372804038702</v>
      </c>
      <c r="BN580" s="14">
        <v>0.44978129501034297</v>
      </c>
      <c r="BO580" s="14">
        <v>0.419131896208703</v>
      </c>
      <c r="BP580" s="14">
        <v>0.55494323513433197</v>
      </c>
      <c r="BQ580" s="14">
        <v>0.541078245364915</v>
      </c>
      <c r="BR580" s="14">
        <v>0.284116036436732</v>
      </c>
      <c r="BS580" s="14">
        <v>0.38601855939347302</v>
      </c>
      <c r="BT580" s="14">
        <v>0.40519898381305203</v>
      </c>
      <c r="BU580" s="14"/>
      <c r="BV580" s="14">
        <v>0.45620299309189799</v>
      </c>
      <c r="BW580" s="14">
        <v>0.46754111305909601</v>
      </c>
      <c r="BX580" s="14"/>
      <c r="BY580" s="14">
        <v>0.44272986909412199</v>
      </c>
      <c r="BZ580" s="14"/>
      <c r="CA580" s="14">
        <v>0.46790923133541101</v>
      </c>
      <c r="CB580" s="14">
        <v>0.50009298320975004</v>
      </c>
      <c r="CC580" s="14">
        <v>0.45502409145613498</v>
      </c>
      <c r="CD580" s="14">
        <v>0.41632069147072298</v>
      </c>
      <c r="CE580" s="14">
        <v>0.28384508725748397</v>
      </c>
    </row>
    <row r="581" spans="2:83" x14ac:dyDescent="0.3">
      <c r="B581" t="s">
        <v>237</v>
      </c>
      <c r="C581" s="14">
        <v>0.142599557057734</v>
      </c>
      <c r="D581" s="14">
        <v>0.124594312363167</v>
      </c>
      <c r="E581" s="14">
        <v>0.16046024637730399</v>
      </c>
      <c r="F581" s="14"/>
      <c r="G581" s="14">
        <v>0.196989712183743</v>
      </c>
      <c r="H581" s="14">
        <v>0.15475013676466301</v>
      </c>
      <c r="I581" s="14">
        <v>0.17456097836206699</v>
      </c>
      <c r="J581" s="14">
        <v>0.118937353262673</v>
      </c>
      <c r="K581" s="14">
        <v>0.13194094938017301</v>
      </c>
      <c r="L581" s="14">
        <v>9.7227952913437096E-2</v>
      </c>
      <c r="M581" s="14"/>
      <c r="N581" s="14">
        <v>0.12674410379658599</v>
      </c>
      <c r="O581" s="14">
        <v>0.13660967421242501</v>
      </c>
      <c r="P581" s="14">
        <v>0.14219746940925601</v>
      </c>
      <c r="Q581" s="14">
        <v>0.16315146078038001</v>
      </c>
      <c r="R581" s="14"/>
      <c r="S581" s="14">
        <v>0.157116800588392</v>
      </c>
      <c r="T581" s="14">
        <v>0.14649557234861099</v>
      </c>
      <c r="U581" s="14">
        <v>0.14897992068586899</v>
      </c>
      <c r="V581" s="14">
        <v>0.15789208531396401</v>
      </c>
      <c r="W581" s="14">
        <v>0.136306951938343</v>
      </c>
      <c r="X581" s="14">
        <v>0.122403350452725</v>
      </c>
      <c r="Y581" s="14">
        <v>0.13629965349755699</v>
      </c>
      <c r="Z581" s="14">
        <v>0.11913103626722001</v>
      </c>
      <c r="AA581" s="14">
        <v>0.16883174583563901</v>
      </c>
      <c r="AB581" s="14">
        <v>0.10715984697926</v>
      </c>
      <c r="AC581" s="14">
        <v>0.11514213406285</v>
      </c>
      <c r="AD581" s="14">
        <v>0.17431812546132899</v>
      </c>
      <c r="AE581" s="14"/>
      <c r="AF581" s="14">
        <v>0.104100601835449</v>
      </c>
      <c r="AG581" s="14">
        <v>0.143734213870917</v>
      </c>
      <c r="AH581" s="14">
        <v>0.17351940156281101</v>
      </c>
      <c r="AI581" s="14">
        <v>0.33132348766838798</v>
      </c>
      <c r="AJ581" s="14">
        <v>0.15511476517822201</v>
      </c>
      <c r="AK581" s="14"/>
      <c r="AL581" s="14">
        <v>0.110548366048954</v>
      </c>
      <c r="AM581" s="14">
        <v>0.128983084464144</v>
      </c>
      <c r="AN581" s="14">
        <v>0.170269881937922</v>
      </c>
      <c r="AO581" s="14">
        <v>0.14434945348980299</v>
      </c>
      <c r="AP581" s="14">
        <v>0.22532802530076801</v>
      </c>
      <c r="AQ581" s="14"/>
      <c r="AR581" s="14">
        <v>0.122245552635006</v>
      </c>
      <c r="AS581" s="14">
        <v>0.112053120605586</v>
      </c>
      <c r="AT581" s="14">
        <v>0.16859679738612501</v>
      </c>
      <c r="AU581" s="14">
        <v>0.141684650673229</v>
      </c>
      <c r="AV581" s="14">
        <v>0.18583356964101799</v>
      </c>
      <c r="AW581" s="14">
        <v>0.17285860621078</v>
      </c>
      <c r="AX581" s="14"/>
      <c r="AY581" s="14">
        <v>0.15011876911066599</v>
      </c>
      <c r="AZ581" s="14">
        <v>0.16073840309048701</v>
      </c>
      <c r="BA581" s="14">
        <v>0.145943550346846</v>
      </c>
      <c r="BB581" s="14">
        <v>0.12820173902120099</v>
      </c>
      <c r="BC581" s="14">
        <v>8.7973504716775203E-2</v>
      </c>
      <c r="BD581" s="14"/>
      <c r="BE581" s="14">
        <v>0.131238897283247</v>
      </c>
      <c r="BF581" s="14">
        <v>0.16780263059300601</v>
      </c>
      <c r="BG581" s="14">
        <v>0.13996919776490899</v>
      </c>
      <c r="BH581" s="14">
        <v>0.20439731786646501</v>
      </c>
      <c r="BI581" s="14">
        <v>0.148041136071459</v>
      </c>
      <c r="BJ581" s="14">
        <v>0.15305612396843299</v>
      </c>
      <c r="BK581" s="14">
        <v>0.20917623573958499</v>
      </c>
      <c r="BL581" s="14">
        <v>0.15594878314442401</v>
      </c>
      <c r="BM581" s="14">
        <v>6.2233535133971001E-2</v>
      </c>
      <c r="BN581" s="14">
        <v>0.135800150130059</v>
      </c>
      <c r="BO581" s="14">
        <v>0.15602858457004301</v>
      </c>
      <c r="BP581" s="14">
        <v>9.84606425203534E-2</v>
      </c>
      <c r="BQ581" s="14">
        <v>6.7247606357455803E-2</v>
      </c>
      <c r="BR581" s="14">
        <v>0.13952895292824299</v>
      </c>
      <c r="BS581" s="14">
        <v>0.12376409500930401</v>
      </c>
      <c r="BT581" s="14">
        <v>8.3776732878165797E-2</v>
      </c>
      <c r="BU581" s="14"/>
      <c r="BV581" s="14">
        <v>0.115793919285504</v>
      </c>
      <c r="BW581" s="14">
        <v>0.14857216031123599</v>
      </c>
      <c r="BX581" s="14"/>
      <c r="BY581" s="14">
        <v>0.14781847948947199</v>
      </c>
      <c r="BZ581" s="14"/>
      <c r="CA581" s="14">
        <v>0.162572023303344</v>
      </c>
      <c r="CB581" s="14">
        <v>0.13109717542706101</v>
      </c>
      <c r="CC581" s="14">
        <v>0.13660464289413901</v>
      </c>
      <c r="CD581" s="14">
        <v>0.127430296693475</v>
      </c>
      <c r="CE581" s="14">
        <v>9.9470672691689493E-2</v>
      </c>
    </row>
    <row r="582" spans="2:83" x14ac:dyDescent="0.3">
      <c r="B582" t="s">
        <v>238</v>
      </c>
      <c r="C582" s="14">
        <v>2.9228552714374901E-2</v>
      </c>
      <c r="D582" s="14">
        <v>2.8232990280158899E-2</v>
      </c>
      <c r="E582" s="14">
        <v>3.02579729514173E-2</v>
      </c>
      <c r="F582" s="14"/>
      <c r="G582" s="14">
        <v>3.5914655380944002E-2</v>
      </c>
      <c r="H582" s="14">
        <v>4.1713733989183703E-2</v>
      </c>
      <c r="I582" s="14">
        <v>3.7145988627692202E-2</v>
      </c>
      <c r="J582" s="14">
        <v>3.3181827020479497E-2</v>
      </c>
      <c r="K582" s="14">
        <v>3.03338288544008E-2</v>
      </c>
      <c r="L582" s="14">
        <v>4.2590756167491901E-3</v>
      </c>
      <c r="M582" s="14"/>
      <c r="N582" s="14">
        <v>3.0145619520251001E-2</v>
      </c>
      <c r="O582" s="14">
        <v>3.0435187199096499E-2</v>
      </c>
      <c r="P582" s="14">
        <v>2.5024383474617402E-2</v>
      </c>
      <c r="Q582" s="14">
        <v>2.92585417435899E-2</v>
      </c>
      <c r="R582" s="14"/>
      <c r="S582" s="14">
        <v>4.4291536216050899E-2</v>
      </c>
      <c r="T582" s="14">
        <v>3.5856237783903899E-2</v>
      </c>
      <c r="U582" s="14">
        <v>2.5234312663372199E-2</v>
      </c>
      <c r="V582" s="14">
        <v>3.3524176050026798E-2</v>
      </c>
      <c r="W582" s="14">
        <v>2.0436022335674198E-2</v>
      </c>
      <c r="X582" s="14">
        <v>1.7219537695549101E-2</v>
      </c>
      <c r="Y582" s="14">
        <v>1.8179726223805801E-2</v>
      </c>
      <c r="Z582" s="14">
        <v>4.6631206378678701E-2</v>
      </c>
      <c r="AA582" s="14">
        <v>2.6386723918381299E-2</v>
      </c>
      <c r="AB582" s="14">
        <v>3.5615297869492697E-2</v>
      </c>
      <c r="AC582" s="14">
        <v>1.8354546034281299E-2</v>
      </c>
      <c r="AD582" s="14">
        <v>0</v>
      </c>
      <c r="AE582" s="14"/>
      <c r="AF582" s="14">
        <v>2.6650208829761199E-2</v>
      </c>
      <c r="AG582" s="14">
        <v>3.9601724703458602E-2</v>
      </c>
      <c r="AH582" s="14">
        <v>3.9388737073194603E-2</v>
      </c>
      <c r="AI582" s="14">
        <v>0</v>
      </c>
      <c r="AJ582" s="14">
        <v>2.3320914531949899E-2</v>
      </c>
      <c r="AK582" s="14"/>
      <c r="AL582" s="14">
        <v>2.2817724973306801E-2</v>
      </c>
      <c r="AM582" s="14">
        <v>3.92344110355227E-2</v>
      </c>
      <c r="AN582" s="14">
        <v>2.5746566006591101E-2</v>
      </c>
      <c r="AO582" s="14">
        <v>1.84173295198405E-2</v>
      </c>
      <c r="AP582" s="14">
        <v>2.71161029338058E-2</v>
      </c>
      <c r="AQ582" s="14"/>
      <c r="AR582" s="14">
        <v>3.7776151471596298E-2</v>
      </c>
      <c r="AS582" s="14">
        <v>3.3694216905751501E-2</v>
      </c>
      <c r="AT582" s="14">
        <v>1.99940732812743E-2</v>
      </c>
      <c r="AU582" s="14">
        <v>2.1262999807941201E-2</v>
      </c>
      <c r="AV582" s="14">
        <v>4.9673821724370001E-2</v>
      </c>
      <c r="AW582" s="14">
        <v>9.1459501111578693E-3</v>
      </c>
      <c r="AX582" s="14"/>
      <c r="AY582" s="14">
        <v>3.26159517664079E-2</v>
      </c>
      <c r="AZ582" s="14">
        <v>2.5737660951147798E-2</v>
      </c>
      <c r="BA582" s="14">
        <v>2.82894027186214E-2</v>
      </c>
      <c r="BB582" s="14">
        <v>3.3405776552038802E-2</v>
      </c>
      <c r="BC582" s="14">
        <v>2.1704358976719601E-2</v>
      </c>
      <c r="BD582" s="14"/>
      <c r="BE582" s="14">
        <v>8.2649625219940501E-2</v>
      </c>
      <c r="BF582" s="14">
        <v>4.9747236811848602E-2</v>
      </c>
      <c r="BG582" s="14">
        <v>2.7075721383404101E-2</v>
      </c>
      <c r="BH582" s="14">
        <v>2.5961840746753E-2</v>
      </c>
      <c r="BI582" s="14">
        <v>4.24064916558567E-2</v>
      </c>
      <c r="BJ582" s="14">
        <v>3.0269588498427799E-2</v>
      </c>
      <c r="BK582" s="14">
        <v>1.0446327075735101E-2</v>
      </c>
      <c r="BL582" s="14">
        <v>3.2392419872324503E-2</v>
      </c>
      <c r="BM582" s="14">
        <v>4.8585712997481101E-2</v>
      </c>
      <c r="BN582" s="14">
        <v>2.7122452112776502E-2</v>
      </c>
      <c r="BO582" s="14">
        <v>2.43180176326496E-2</v>
      </c>
      <c r="BP582" s="14">
        <v>1.15692760584984E-2</v>
      </c>
      <c r="BQ582" s="14">
        <v>3.5594093944244003E-2</v>
      </c>
      <c r="BR582" s="14">
        <v>3.3391451806397902E-2</v>
      </c>
      <c r="BS582" s="14">
        <v>0</v>
      </c>
      <c r="BT582" s="14">
        <v>5.2649568542907102E-2</v>
      </c>
      <c r="BU582" s="14"/>
      <c r="BV582" s="14">
        <v>4.0106872825776102E-2</v>
      </c>
      <c r="BW582" s="14">
        <v>3.7938595875770101E-2</v>
      </c>
      <c r="BX582" s="14"/>
      <c r="BY582" s="14">
        <v>5.0393057390204297E-2</v>
      </c>
      <c r="BZ582" s="14"/>
      <c r="CA582" s="14">
        <v>2.68367398528069E-2</v>
      </c>
      <c r="CB582" s="14">
        <v>3.0695257809488299E-2</v>
      </c>
      <c r="CC582" s="14">
        <v>3.1194172838379799E-2</v>
      </c>
      <c r="CD582" s="14">
        <v>4.0013660780476197E-2</v>
      </c>
      <c r="CE582" s="14">
        <v>2.3352335624150001E-2</v>
      </c>
    </row>
    <row r="583" spans="2:83" x14ac:dyDescent="0.3">
      <c r="B583" t="s">
        <v>214</v>
      </c>
      <c r="C583" s="14">
        <v>1.48366309785441E-2</v>
      </c>
      <c r="D583" s="14">
        <v>1.4551446545598999E-2</v>
      </c>
      <c r="E583" s="14">
        <v>1.51441886037265E-2</v>
      </c>
      <c r="F583" s="14"/>
      <c r="G583" s="14">
        <v>2.6934094777870701E-2</v>
      </c>
      <c r="H583" s="14">
        <v>1.2080169276042401E-2</v>
      </c>
      <c r="I583" s="14">
        <v>1.91541145238085E-2</v>
      </c>
      <c r="J583" s="14">
        <v>1.11123601806937E-2</v>
      </c>
      <c r="K583" s="14">
        <v>2.0450878617628201E-2</v>
      </c>
      <c r="L583" s="14">
        <v>4.8290429712827404E-3</v>
      </c>
      <c r="M583" s="14"/>
      <c r="N583" s="14">
        <v>1.27778717400899E-2</v>
      </c>
      <c r="O583" s="14">
        <v>1.6439327991312098E-2</v>
      </c>
      <c r="P583" s="14">
        <v>1.6252450610008001E-2</v>
      </c>
      <c r="Q583" s="14">
        <v>1.44721187126083E-2</v>
      </c>
      <c r="R583" s="14"/>
      <c r="S583" s="14">
        <v>1.5376134164682901E-2</v>
      </c>
      <c r="T583" s="14">
        <v>2.46663873161907E-2</v>
      </c>
      <c r="U583" s="14">
        <v>5.01085056697507E-3</v>
      </c>
      <c r="V583" s="14">
        <v>1.10041284202701E-2</v>
      </c>
      <c r="W583" s="14">
        <v>2.33678977079252E-2</v>
      </c>
      <c r="X583" s="14">
        <v>2.9438270707862702E-2</v>
      </c>
      <c r="Y583" s="14">
        <v>5.6655766589635099E-3</v>
      </c>
      <c r="Z583" s="14">
        <v>0</v>
      </c>
      <c r="AA583" s="14">
        <v>1.28921635835105E-2</v>
      </c>
      <c r="AB583" s="14">
        <v>1.61372751804967E-2</v>
      </c>
      <c r="AC583" s="14">
        <v>0</v>
      </c>
      <c r="AD583" s="14">
        <v>1.57068305693208E-2</v>
      </c>
      <c r="AE583" s="14"/>
      <c r="AF583" s="14">
        <v>3.0247577726656501E-3</v>
      </c>
      <c r="AG583" s="14">
        <v>1.92959914734879E-2</v>
      </c>
      <c r="AH583" s="14">
        <v>3.3262367565300301E-2</v>
      </c>
      <c r="AI583" s="14">
        <v>0</v>
      </c>
      <c r="AJ583" s="14">
        <v>2.41921405766235E-2</v>
      </c>
      <c r="AK583" s="14"/>
      <c r="AL583" s="14">
        <v>1.06730730439234E-2</v>
      </c>
      <c r="AM583" s="14">
        <v>1.31159260781386E-2</v>
      </c>
      <c r="AN583" s="14">
        <v>2.4630953277605502E-2</v>
      </c>
      <c r="AO583" s="14">
        <v>7.8011771099116304E-3</v>
      </c>
      <c r="AP583" s="14">
        <v>1.7720272419302199E-2</v>
      </c>
      <c r="AQ583" s="14"/>
      <c r="AR583" s="14">
        <v>1.6711862653141001E-2</v>
      </c>
      <c r="AS583" s="14">
        <v>8.6608812632366604E-3</v>
      </c>
      <c r="AT583" s="14">
        <v>2.0277986141716199E-2</v>
      </c>
      <c r="AU583" s="14">
        <v>7.0056946243469602E-3</v>
      </c>
      <c r="AV583" s="14">
        <v>2.2345448619457399E-2</v>
      </c>
      <c r="AW583" s="14">
        <v>8.9331935260661202E-3</v>
      </c>
      <c r="AX583" s="14"/>
      <c r="AY583" s="14">
        <v>4.3249550698965704E-3</v>
      </c>
      <c r="AZ583" s="14">
        <v>2.0954864119345499E-2</v>
      </c>
      <c r="BA583" s="14">
        <v>1.3890601802634701E-2</v>
      </c>
      <c r="BB583" s="14">
        <v>2.3185240567673699E-2</v>
      </c>
      <c r="BC583" s="14">
        <v>2.6856576070008398E-2</v>
      </c>
      <c r="BD583" s="14"/>
      <c r="BE583" s="14">
        <v>0</v>
      </c>
      <c r="BF583" s="14">
        <v>6.9863809529061002E-2</v>
      </c>
      <c r="BG583" s="14">
        <v>1.5550275641671199E-2</v>
      </c>
      <c r="BH583" s="14">
        <v>0</v>
      </c>
      <c r="BI583" s="14">
        <v>4.8565865432209001E-3</v>
      </c>
      <c r="BJ583" s="14">
        <v>1.0143359034169601E-2</v>
      </c>
      <c r="BK583" s="14">
        <v>2.82461440925755E-2</v>
      </c>
      <c r="BL583" s="14">
        <v>1.9428205730413099E-2</v>
      </c>
      <c r="BM583" s="14">
        <v>1.0068284889175501E-2</v>
      </c>
      <c r="BN583" s="14">
        <v>0</v>
      </c>
      <c r="BO583" s="14">
        <v>1.15807522387861E-2</v>
      </c>
      <c r="BP583" s="14">
        <v>2.6547469735868499E-2</v>
      </c>
      <c r="BQ583" s="14">
        <v>0</v>
      </c>
      <c r="BR583" s="14">
        <v>0</v>
      </c>
      <c r="BS583" s="14">
        <v>4.1742272357960998E-2</v>
      </c>
      <c r="BT583" s="14">
        <v>3.38412065844583E-2</v>
      </c>
      <c r="BU583" s="14"/>
      <c r="BV583" s="14">
        <v>1.45270138578065E-2</v>
      </c>
      <c r="BW583" s="14">
        <v>1.1020122047449499E-2</v>
      </c>
      <c r="BX583" s="14"/>
      <c r="BY583" s="14">
        <v>3.8117425017888998E-3</v>
      </c>
      <c r="BZ583" s="14"/>
      <c r="CA583" s="14">
        <v>9.7609945691481508E-3</v>
      </c>
      <c r="CB583" s="14">
        <v>1.5840182192388499E-2</v>
      </c>
      <c r="CC583" s="14">
        <v>1.3207141142760399E-2</v>
      </c>
      <c r="CD583" s="14">
        <v>2.6463181613874801E-2</v>
      </c>
      <c r="CE583" s="14">
        <v>4.2959368134580303E-2</v>
      </c>
    </row>
    <row r="584" spans="2:83" x14ac:dyDescent="0.3">
      <c r="B584" t="s">
        <v>110</v>
      </c>
      <c r="C584" s="14">
        <v>4.6428757307917498E-2</v>
      </c>
      <c r="D584" s="14">
        <v>2.2118886122718801E-2</v>
      </c>
      <c r="E584" s="14">
        <v>7.0256979757399196E-2</v>
      </c>
      <c r="F584" s="14"/>
      <c r="G584" s="14">
        <v>6.3254738949609507E-2</v>
      </c>
      <c r="H584" s="14">
        <v>3.6711130964904498E-2</v>
      </c>
      <c r="I584" s="14">
        <v>6.4274082040052305E-2</v>
      </c>
      <c r="J584" s="14">
        <v>3.8861813457984701E-2</v>
      </c>
      <c r="K584" s="14">
        <v>3.7376614887405499E-2</v>
      </c>
      <c r="L584" s="14">
        <v>4.1002941109060401E-2</v>
      </c>
      <c r="M584" s="14"/>
      <c r="N584" s="14">
        <v>2.5703936126303301E-2</v>
      </c>
      <c r="O584" s="14">
        <v>4.0827394619567997E-2</v>
      </c>
      <c r="P584" s="14">
        <v>3.88240579189396E-2</v>
      </c>
      <c r="Q584" s="14">
        <v>8.2271218270280597E-2</v>
      </c>
      <c r="R584" s="14"/>
      <c r="S584" s="14">
        <v>2.7280698722037901E-2</v>
      </c>
      <c r="T584" s="14">
        <v>5.1346278252047198E-2</v>
      </c>
      <c r="U584" s="14">
        <v>4.6478777833661097E-2</v>
      </c>
      <c r="V584" s="14">
        <v>3.94197686517576E-2</v>
      </c>
      <c r="W584" s="14">
        <v>5.6262687533545103E-2</v>
      </c>
      <c r="X584" s="14">
        <v>6.1496931748656801E-2</v>
      </c>
      <c r="Y584" s="14">
        <v>8.9956293627395004E-2</v>
      </c>
      <c r="Z584" s="14">
        <v>4.56926246732553E-2</v>
      </c>
      <c r="AA584" s="14">
        <v>5.0430302218320497E-2</v>
      </c>
      <c r="AB584" s="14">
        <v>3.10098603607094E-2</v>
      </c>
      <c r="AC584" s="14">
        <v>9.8243204048542292E-3</v>
      </c>
      <c r="AD584" s="14">
        <v>4.5280144982813103E-2</v>
      </c>
      <c r="AE584" s="14"/>
      <c r="AF584" s="14">
        <v>2.1279944023247999E-2</v>
      </c>
      <c r="AG584" s="14">
        <v>3.3085499942413499E-2</v>
      </c>
      <c r="AH584" s="14">
        <v>2.8740778380200002E-2</v>
      </c>
      <c r="AI584" s="14">
        <v>2.7200937784649201E-2</v>
      </c>
      <c r="AJ584" s="14">
        <v>0.110412565316566</v>
      </c>
      <c r="AK584" s="14"/>
      <c r="AL584" s="14">
        <v>3.2650348214731902E-2</v>
      </c>
      <c r="AM584" s="14">
        <v>2.92337291954529E-2</v>
      </c>
      <c r="AN584" s="14">
        <v>3.9975422149578103E-2</v>
      </c>
      <c r="AO584" s="14">
        <v>2.56944738106307E-2</v>
      </c>
      <c r="AP584" s="14">
        <v>1.0134394714985701E-2</v>
      </c>
      <c r="AQ584" s="14"/>
      <c r="AR584" s="14">
        <v>2.1927136478895999E-2</v>
      </c>
      <c r="AS584" s="14">
        <v>2.25473420443866E-2</v>
      </c>
      <c r="AT584" s="14">
        <v>3.2301974255959501E-2</v>
      </c>
      <c r="AU584" s="14">
        <v>2.5636369477449999E-2</v>
      </c>
      <c r="AV584" s="14">
        <v>4.11342138827029E-2</v>
      </c>
      <c r="AW584" s="14">
        <v>0.123222373547737</v>
      </c>
      <c r="AX584" s="14"/>
      <c r="AY584" s="14">
        <v>5.75936530394364E-2</v>
      </c>
      <c r="AZ584" s="14">
        <v>6.00073170751683E-2</v>
      </c>
      <c r="BA584" s="14">
        <v>4.1777698457081403E-2</v>
      </c>
      <c r="BB584" s="14">
        <v>2.4847652998936098E-2</v>
      </c>
      <c r="BC584" s="14">
        <v>2.2862267824551599E-2</v>
      </c>
      <c r="BD584" s="14"/>
      <c r="BE584" s="14">
        <v>0.20744353374278501</v>
      </c>
      <c r="BF584" s="14">
        <v>0.11421560738685101</v>
      </c>
      <c r="BG584" s="14">
        <v>4.2465548158516601E-2</v>
      </c>
      <c r="BH584" s="14">
        <v>5.6372727222116802E-2</v>
      </c>
      <c r="BI584" s="14">
        <v>6.8868600241070096E-2</v>
      </c>
      <c r="BJ584" s="14">
        <v>4.0052124337927798E-2</v>
      </c>
      <c r="BK584" s="14">
        <v>5.6662622756430303E-2</v>
      </c>
      <c r="BL584" s="14">
        <v>1.90601655782708E-2</v>
      </c>
      <c r="BM584" s="14">
        <v>4.5371719528287599E-2</v>
      </c>
      <c r="BN584" s="14">
        <v>2.4311028800413401E-2</v>
      </c>
      <c r="BO584" s="14">
        <v>5.6855468001283702E-2</v>
      </c>
      <c r="BP584" s="14">
        <v>9.4523308286072506E-3</v>
      </c>
      <c r="BQ584" s="14">
        <v>9.4257714231069604E-3</v>
      </c>
      <c r="BR584" s="14">
        <v>1.7508322271297099E-2</v>
      </c>
      <c r="BS584" s="14">
        <v>4.0686343733446699E-2</v>
      </c>
      <c r="BT584" s="14">
        <v>8.3050571145063205E-3</v>
      </c>
      <c r="BU584" s="14"/>
      <c r="BV584" s="14">
        <v>2.4639893176083099E-2</v>
      </c>
      <c r="BW584" s="14">
        <v>3.6056678259603799E-2</v>
      </c>
      <c r="BX584" s="14"/>
      <c r="BY584" s="14">
        <v>1.61953400919338E-2</v>
      </c>
      <c r="BZ584" s="14"/>
      <c r="CA584" s="14">
        <v>5.1889223115383999E-2</v>
      </c>
      <c r="CB584" s="14">
        <v>4.1474128082276303E-2</v>
      </c>
      <c r="CC584" s="14">
        <v>4.0339956030178099E-2</v>
      </c>
      <c r="CD584" s="14">
        <v>2.0105083908603098E-2</v>
      </c>
      <c r="CE584" s="14">
        <v>0</v>
      </c>
    </row>
    <row r="585" spans="2:83" x14ac:dyDescent="0.3">
      <c r="B585" t="s">
        <v>215</v>
      </c>
      <c r="C585" s="14">
        <v>0.76690650194142895</v>
      </c>
      <c r="D585" s="14">
        <v>0.81050236468835701</v>
      </c>
      <c r="E585" s="14">
        <v>0.72388061231015299</v>
      </c>
      <c r="F585" s="14"/>
      <c r="G585" s="14">
        <v>0.67690679870783299</v>
      </c>
      <c r="H585" s="14">
        <v>0.75474482900520601</v>
      </c>
      <c r="I585" s="14">
        <v>0.70486483644637998</v>
      </c>
      <c r="J585" s="14">
        <v>0.79790664607816897</v>
      </c>
      <c r="K585" s="14">
        <v>0.77989772826039305</v>
      </c>
      <c r="L585" s="14">
        <v>0.85268098738947096</v>
      </c>
      <c r="M585" s="14"/>
      <c r="N585" s="14">
        <v>0.80462846881676997</v>
      </c>
      <c r="O585" s="14">
        <v>0.77568841597759897</v>
      </c>
      <c r="P585" s="14">
        <v>0.777701638587179</v>
      </c>
      <c r="Q585" s="14">
        <v>0.71084666049314205</v>
      </c>
      <c r="R585" s="14"/>
      <c r="S585" s="14">
        <v>0.75593483030883601</v>
      </c>
      <c r="T585" s="14">
        <v>0.74163552429924695</v>
      </c>
      <c r="U585" s="14">
        <v>0.774296138250123</v>
      </c>
      <c r="V585" s="14">
        <v>0.75815984156398197</v>
      </c>
      <c r="W585" s="14">
        <v>0.763626440484513</v>
      </c>
      <c r="X585" s="14">
        <v>0.76944190939520696</v>
      </c>
      <c r="Y585" s="14">
        <v>0.74989874999227901</v>
      </c>
      <c r="Z585" s="14">
        <v>0.78854513268084603</v>
      </c>
      <c r="AA585" s="14">
        <v>0.741459064444149</v>
      </c>
      <c r="AB585" s="14">
        <v>0.81007771961004105</v>
      </c>
      <c r="AC585" s="14">
        <v>0.85667899949801496</v>
      </c>
      <c r="AD585" s="14">
        <v>0.76469489898653698</v>
      </c>
      <c r="AE585" s="14"/>
      <c r="AF585" s="14">
        <v>0.84494448753887597</v>
      </c>
      <c r="AG585" s="14">
        <v>0.76428257000972299</v>
      </c>
      <c r="AH585" s="14">
        <v>0.72508871541849396</v>
      </c>
      <c r="AI585" s="14">
        <v>0.64147557454696302</v>
      </c>
      <c r="AJ585" s="14">
        <v>0.686959614396639</v>
      </c>
      <c r="AK585" s="14"/>
      <c r="AL585" s="14">
        <v>0.82331048771908399</v>
      </c>
      <c r="AM585" s="14">
        <v>0.78943284922674195</v>
      </c>
      <c r="AN585" s="14">
        <v>0.73937717662830305</v>
      </c>
      <c r="AO585" s="14">
        <v>0.80373756606981495</v>
      </c>
      <c r="AP585" s="14">
        <v>0.71970120463113896</v>
      </c>
      <c r="AQ585" s="14"/>
      <c r="AR585" s="14">
        <v>0.80133929676136095</v>
      </c>
      <c r="AS585" s="14">
        <v>0.82304443918103898</v>
      </c>
      <c r="AT585" s="14">
        <v>0.75882916893492602</v>
      </c>
      <c r="AU585" s="14">
        <v>0.80441028541703297</v>
      </c>
      <c r="AV585" s="14">
        <v>0.70101294613245202</v>
      </c>
      <c r="AW585" s="14">
        <v>0.68583987660425905</v>
      </c>
      <c r="AX585" s="14"/>
      <c r="AY585" s="14">
        <v>0.75534667101359398</v>
      </c>
      <c r="AZ585" s="14">
        <v>0.73256175476385199</v>
      </c>
      <c r="BA585" s="14">
        <v>0.77009874667481604</v>
      </c>
      <c r="BB585" s="14">
        <v>0.79035959086015095</v>
      </c>
      <c r="BC585" s="14">
        <v>0.84060329241194498</v>
      </c>
      <c r="BD585" s="14"/>
      <c r="BE585" s="14">
        <v>0.57866794375402797</v>
      </c>
      <c r="BF585" s="14">
        <v>0.59837071567923295</v>
      </c>
      <c r="BG585" s="14">
        <v>0.77493925705149902</v>
      </c>
      <c r="BH585" s="14">
        <v>0.71326811416466496</v>
      </c>
      <c r="BI585" s="14">
        <v>0.73582718548839399</v>
      </c>
      <c r="BJ585" s="14">
        <v>0.76647880416104197</v>
      </c>
      <c r="BK585" s="14">
        <v>0.69546867033567406</v>
      </c>
      <c r="BL585" s="14">
        <v>0.77317042567456695</v>
      </c>
      <c r="BM585" s="14">
        <v>0.83374074745108495</v>
      </c>
      <c r="BN585" s="14">
        <v>0.81276636895675103</v>
      </c>
      <c r="BO585" s="14">
        <v>0.75121717755723805</v>
      </c>
      <c r="BP585" s="14">
        <v>0.85397028085667304</v>
      </c>
      <c r="BQ585" s="14">
        <v>0.887732528275193</v>
      </c>
      <c r="BR585" s="14">
        <v>0.80957127299406195</v>
      </c>
      <c r="BS585" s="14">
        <v>0.79380728889928798</v>
      </c>
      <c r="BT585" s="14">
        <v>0.82142743487996195</v>
      </c>
      <c r="BU585" s="14"/>
      <c r="BV585" s="14">
        <v>0.80493230085483103</v>
      </c>
      <c r="BW585" s="14">
        <v>0.76641244350594095</v>
      </c>
      <c r="BX585" s="14"/>
      <c r="BY585" s="14">
        <v>0.78178138052660096</v>
      </c>
      <c r="BZ585" s="14"/>
      <c r="CA585" s="14">
        <v>0.74894101915931699</v>
      </c>
      <c r="CB585" s="14">
        <v>0.78089325648878505</v>
      </c>
      <c r="CC585" s="14">
        <v>0.77865408709454198</v>
      </c>
      <c r="CD585" s="14">
        <v>0.78598777700357103</v>
      </c>
      <c r="CE585" s="14">
        <v>0.83421762354957996</v>
      </c>
    </row>
    <row r="586" spans="2:83" x14ac:dyDescent="0.3">
      <c r="B586" t="s">
        <v>216</v>
      </c>
      <c r="C586" s="14">
        <v>4.4065183692919001E-2</v>
      </c>
      <c r="D586" s="14">
        <v>4.2784436825757902E-2</v>
      </c>
      <c r="E586" s="14">
        <v>4.5402161555143802E-2</v>
      </c>
      <c r="F586" s="14"/>
      <c r="G586" s="14">
        <v>6.2848750158814706E-2</v>
      </c>
      <c r="H586" s="14">
        <v>5.3793903265226102E-2</v>
      </c>
      <c r="I586" s="14">
        <v>5.6300103151500698E-2</v>
      </c>
      <c r="J586" s="14">
        <v>4.4294187201173202E-2</v>
      </c>
      <c r="K586" s="14">
        <v>5.0784707472028998E-2</v>
      </c>
      <c r="L586" s="14">
        <v>9.0881185880319296E-3</v>
      </c>
      <c r="M586" s="14"/>
      <c r="N586" s="14">
        <v>4.2923491260340903E-2</v>
      </c>
      <c r="O586" s="14">
        <v>4.6874515190408597E-2</v>
      </c>
      <c r="P586" s="14">
        <v>4.1276834084625402E-2</v>
      </c>
      <c r="Q586" s="14">
        <v>4.3730660456198202E-2</v>
      </c>
      <c r="R586" s="14"/>
      <c r="S586" s="14">
        <v>5.9667670380733798E-2</v>
      </c>
      <c r="T586" s="14">
        <v>6.0522625100094499E-2</v>
      </c>
      <c r="U586" s="14">
        <v>3.0245163230347299E-2</v>
      </c>
      <c r="V586" s="14">
        <v>4.4528304470296903E-2</v>
      </c>
      <c r="W586" s="14">
        <v>4.3803920043599502E-2</v>
      </c>
      <c r="X586" s="14">
        <v>4.6657808403411799E-2</v>
      </c>
      <c r="Y586" s="14">
        <v>2.3845302882769301E-2</v>
      </c>
      <c r="Z586" s="14">
        <v>4.6631206378678701E-2</v>
      </c>
      <c r="AA586" s="14">
        <v>3.9278887501891797E-2</v>
      </c>
      <c r="AB586" s="14">
        <v>5.1752573049989398E-2</v>
      </c>
      <c r="AC586" s="14">
        <v>1.8354546034281299E-2</v>
      </c>
      <c r="AD586" s="14">
        <v>1.57068305693208E-2</v>
      </c>
      <c r="AE586" s="14"/>
      <c r="AF586" s="14">
        <v>2.9674966602426901E-2</v>
      </c>
      <c r="AG586" s="14">
        <v>5.8897716176946502E-2</v>
      </c>
      <c r="AH586" s="14">
        <v>7.2651104638494904E-2</v>
      </c>
      <c r="AI586" s="14">
        <v>0</v>
      </c>
      <c r="AJ586" s="14">
        <v>4.7513055108573399E-2</v>
      </c>
      <c r="AK586" s="14"/>
      <c r="AL586" s="14">
        <v>3.3490798017230199E-2</v>
      </c>
      <c r="AM586" s="14">
        <v>5.2350337113661299E-2</v>
      </c>
      <c r="AN586" s="14">
        <v>5.0377519284196599E-2</v>
      </c>
      <c r="AO586" s="14">
        <v>2.62185066297521E-2</v>
      </c>
      <c r="AP586" s="14">
        <v>4.4836375353107999E-2</v>
      </c>
      <c r="AQ586" s="14"/>
      <c r="AR586" s="14">
        <v>5.4488014124737298E-2</v>
      </c>
      <c r="AS586" s="14">
        <v>4.2355098168988102E-2</v>
      </c>
      <c r="AT586" s="14">
        <v>4.0272059422990399E-2</v>
      </c>
      <c r="AU586" s="14">
        <v>2.8268694432288199E-2</v>
      </c>
      <c r="AV586" s="14">
        <v>7.2019270343827393E-2</v>
      </c>
      <c r="AW586" s="14">
        <v>1.8079143637224002E-2</v>
      </c>
      <c r="AX586" s="14"/>
      <c r="AY586" s="14">
        <v>3.6940906836304403E-2</v>
      </c>
      <c r="AZ586" s="14">
        <v>4.6692525070493297E-2</v>
      </c>
      <c r="BA586" s="14">
        <v>4.2180004521256101E-2</v>
      </c>
      <c r="BB586" s="14">
        <v>5.65910171197124E-2</v>
      </c>
      <c r="BC586" s="14">
        <v>4.8560935046728003E-2</v>
      </c>
      <c r="BD586" s="14"/>
      <c r="BE586" s="14">
        <v>8.2649625219940501E-2</v>
      </c>
      <c r="BF586" s="14">
        <v>0.11961104634090999</v>
      </c>
      <c r="BG586" s="14">
        <v>4.2625997025075302E-2</v>
      </c>
      <c r="BH586" s="14">
        <v>2.5961840746753E-2</v>
      </c>
      <c r="BI586" s="14">
        <v>4.7263078199077602E-2</v>
      </c>
      <c r="BJ586" s="14">
        <v>4.0412947532597401E-2</v>
      </c>
      <c r="BK586" s="14">
        <v>3.8692471168310601E-2</v>
      </c>
      <c r="BL586" s="14">
        <v>5.1820625602737598E-2</v>
      </c>
      <c r="BM586" s="14">
        <v>5.8653997886656602E-2</v>
      </c>
      <c r="BN586" s="14">
        <v>2.7122452112776502E-2</v>
      </c>
      <c r="BO586" s="14">
        <v>3.5898769871435698E-2</v>
      </c>
      <c r="BP586" s="14">
        <v>3.8116745794366802E-2</v>
      </c>
      <c r="BQ586" s="14">
        <v>3.5594093944244003E-2</v>
      </c>
      <c r="BR586" s="14">
        <v>3.3391451806397902E-2</v>
      </c>
      <c r="BS586" s="14">
        <v>4.1742272357960998E-2</v>
      </c>
      <c r="BT586" s="14">
        <v>8.6490775127365499E-2</v>
      </c>
      <c r="BU586" s="14"/>
      <c r="BV586" s="14">
        <v>5.46338866835826E-2</v>
      </c>
      <c r="BW586" s="14">
        <v>4.8958717923219597E-2</v>
      </c>
      <c r="BX586" s="14"/>
      <c r="BY586" s="14">
        <v>5.4204799891993199E-2</v>
      </c>
      <c r="BZ586" s="14"/>
      <c r="CA586" s="14">
        <v>3.6597734421954999E-2</v>
      </c>
      <c r="CB586" s="14">
        <v>4.6535440001876899E-2</v>
      </c>
      <c r="CC586" s="14">
        <v>4.4401313981140299E-2</v>
      </c>
      <c r="CD586" s="14">
        <v>6.6476842394350893E-2</v>
      </c>
      <c r="CE586" s="14">
        <v>6.63117037587303E-2</v>
      </c>
    </row>
    <row r="587" spans="2:83" x14ac:dyDescent="0.3">
      <c r="B587" t="s">
        <v>139</v>
      </c>
      <c r="C587" s="14">
        <v>0.72284131824850995</v>
      </c>
      <c r="D587" s="14">
        <v>0.76771792786259896</v>
      </c>
      <c r="E587" s="14">
        <v>0.67847845075500901</v>
      </c>
      <c r="F587" s="14"/>
      <c r="G587" s="14">
        <v>0.61405804854901802</v>
      </c>
      <c r="H587" s="14">
        <v>0.70095092573997997</v>
      </c>
      <c r="I587" s="14">
        <v>0.64856473329487996</v>
      </c>
      <c r="J587" s="14">
        <v>0.75361245887699602</v>
      </c>
      <c r="K587" s="14">
        <v>0.72911302078836404</v>
      </c>
      <c r="L587" s="14">
        <v>0.84359286880143902</v>
      </c>
      <c r="M587" s="14"/>
      <c r="N587" s="14">
        <v>0.76170497755642896</v>
      </c>
      <c r="O587" s="14">
        <v>0.72881390078718999</v>
      </c>
      <c r="P587" s="14">
        <v>0.73642480450255399</v>
      </c>
      <c r="Q587" s="14">
        <v>0.66711600003694305</v>
      </c>
      <c r="R587" s="14"/>
      <c r="S587" s="14">
        <v>0.69626715992810295</v>
      </c>
      <c r="T587" s="14">
        <v>0.68111289919915297</v>
      </c>
      <c r="U587" s="14">
        <v>0.74405097501977502</v>
      </c>
      <c r="V587" s="14">
        <v>0.71363153709368499</v>
      </c>
      <c r="W587" s="14">
        <v>0.71982252044091299</v>
      </c>
      <c r="X587" s="14">
        <v>0.72278410099179502</v>
      </c>
      <c r="Y587" s="14">
        <v>0.72605344710951003</v>
      </c>
      <c r="Z587" s="14">
        <v>0.74191392630216801</v>
      </c>
      <c r="AA587" s="14">
        <v>0.70218017694225698</v>
      </c>
      <c r="AB587" s="14">
        <v>0.75832514656005201</v>
      </c>
      <c r="AC587" s="14">
        <v>0.83832445346373297</v>
      </c>
      <c r="AD587" s="14">
        <v>0.74898806841721699</v>
      </c>
      <c r="AE587" s="14"/>
      <c r="AF587" s="14">
        <v>0.815269520936449</v>
      </c>
      <c r="AG587" s="14">
        <v>0.70538485383277605</v>
      </c>
      <c r="AH587" s="14">
        <v>0.65243761077999896</v>
      </c>
      <c r="AI587" s="14">
        <v>0.64147557454696302</v>
      </c>
      <c r="AJ587" s="14">
        <v>0.63944655928806504</v>
      </c>
      <c r="AK587" s="14"/>
      <c r="AL587" s="14">
        <v>0.78981968970185401</v>
      </c>
      <c r="AM587" s="14">
        <v>0.73708251211308096</v>
      </c>
      <c r="AN587" s="14">
        <v>0.68899965734410595</v>
      </c>
      <c r="AO587" s="14">
        <v>0.77751905944006205</v>
      </c>
      <c r="AP587" s="14">
        <v>0.67486482927803104</v>
      </c>
      <c r="AQ587" s="14"/>
      <c r="AR587" s="14">
        <v>0.74685128263662404</v>
      </c>
      <c r="AS587" s="14">
        <v>0.78068934101205101</v>
      </c>
      <c r="AT587" s="14">
        <v>0.71855710951193497</v>
      </c>
      <c r="AU587" s="14">
        <v>0.776141590984745</v>
      </c>
      <c r="AV587" s="14">
        <v>0.62899367578862397</v>
      </c>
      <c r="AW587" s="14">
        <v>0.66776073296703498</v>
      </c>
      <c r="AX587" s="14"/>
      <c r="AY587" s="14">
        <v>0.71840576417728896</v>
      </c>
      <c r="AZ587" s="14">
        <v>0.68586922969335795</v>
      </c>
      <c r="BA587" s="14">
        <v>0.72791874215356001</v>
      </c>
      <c r="BB587" s="14">
        <v>0.73376857374043802</v>
      </c>
      <c r="BC587" s="14">
        <v>0.792042357365217</v>
      </c>
      <c r="BD587" s="14"/>
      <c r="BE587" s="14">
        <v>0.49601831853408701</v>
      </c>
      <c r="BF587" s="14">
        <v>0.47875966933832298</v>
      </c>
      <c r="BG587" s="14">
        <v>0.73231326002642405</v>
      </c>
      <c r="BH587" s="14">
        <v>0.68730627341791195</v>
      </c>
      <c r="BI587" s="14">
        <v>0.68856410728931605</v>
      </c>
      <c r="BJ587" s="14">
        <v>0.72606585662844503</v>
      </c>
      <c r="BK587" s="14">
        <v>0.65677619916736296</v>
      </c>
      <c r="BL587" s="14">
        <v>0.72134980007183003</v>
      </c>
      <c r="BM587" s="14">
        <v>0.77508674956442802</v>
      </c>
      <c r="BN587" s="14">
        <v>0.78564391684397406</v>
      </c>
      <c r="BO587" s="14">
        <v>0.71531840768580202</v>
      </c>
      <c r="BP587" s="14">
        <v>0.81585353506230596</v>
      </c>
      <c r="BQ587" s="14">
        <v>0.85213843433094905</v>
      </c>
      <c r="BR587" s="14">
        <v>0.77617982118766404</v>
      </c>
      <c r="BS587" s="14">
        <v>0.75206501654132696</v>
      </c>
      <c r="BT587" s="14">
        <v>0.73493665975259703</v>
      </c>
      <c r="BU587" s="14"/>
      <c r="BV587" s="14">
        <v>0.75029841417124798</v>
      </c>
      <c r="BW587" s="14">
        <v>0.71745372558272102</v>
      </c>
      <c r="BX587" s="14"/>
      <c r="BY587" s="14">
        <v>0.72757658063460795</v>
      </c>
      <c r="BZ587" s="14"/>
      <c r="CA587" s="14">
        <v>0.71234328473736197</v>
      </c>
      <c r="CB587" s="14">
        <v>0.73435781648690901</v>
      </c>
      <c r="CC587" s="14">
        <v>0.73425277311340198</v>
      </c>
      <c r="CD587" s="14">
        <v>0.71951093460922</v>
      </c>
      <c r="CE587" s="14">
        <v>0.76790591979084999</v>
      </c>
    </row>
    <row r="588" spans="2:83" x14ac:dyDescent="0.3">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row>
    <row r="589" spans="2:83" x14ac:dyDescent="0.3">
      <c r="B589" s="6" t="s">
        <v>301</v>
      </c>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row>
    <row r="590" spans="2:83" x14ac:dyDescent="0.3">
      <c r="B590" s="24" t="s">
        <v>114</v>
      </c>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c r="CE590" s="14"/>
    </row>
    <row r="591" spans="2:83" x14ac:dyDescent="0.3">
      <c r="B591" t="s">
        <v>211</v>
      </c>
      <c r="C591" s="14">
        <v>0.31303972914361899</v>
      </c>
      <c r="D591" s="14">
        <v>0.39211191472613499</v>
      </c>
      <c r="E591" s="14">
        <v>0.235415029801197</v>
      </c>
      <c r="F591" s="14"/>
      <c r="G591" s="14">
        <v>0.24188277798788799</v>
      </c>
      <c r="H591" s="14">
        <v>0.30681886675172598</v>
      </c>
      <c r="I591" s="14">
        <v>0.302449480208762</v>
      </c>
      <c r="J591" s="14">
        <v>0.30999843865234</v>
      </c>
      <c r="K591" s="14">
        <v>0.32932268033423601</v>
      </c>
      <c r="L591" s="14">
        <v>0.36526863337914001</v>
      </c>
      <c r="M591" s="14"/>
      <c r="N591" s="14">
        <v>0.35394596051806898</v>
      </c>
      <c r="O591" s="14">
        <v>0.29630683225291399</v>
      </c>
      <c r="P591" s="14">
        <v>0.29220969456106599</v>
      </c>
      <c r="Q591" s="14">
        <v>0.30578756437139698</v>
      </c>
      <c r="R591" s="14"/>
      <c r="S591" s="14">
        <v>0.32337517467133597</v>
      </c>
      <c r="T591" s="14">
        <v>0.32792604286037602</v>
      </c>
      <c r="U591" s="14">
        <v>0.310836746024031</v>
      </c>
      <c r="V591" s="14">
        <v>0.278205219947259</v>
      </c>
      <c r="W591" s="14">
        <v>0.25978081165577699</v>
      </c>
      <c r="X591" s="14">
        <v>0.32695048794315701</v>
      </c>
      <c r="Y591" s="14">
        <v>0.34969266702567497</v>
      </c>
      <c r="Z591" s="14">
        <v>0.239794082194832</v>
      </c>
      <c r="AA591" s="14">
        <v>0.29112074596741899</v>
      </c>
      <c r="AB591" s="14">
        <v>0.33991960206634297</v>
      </c>
      <c r="AC591" s="14">
        <v>0.38551044314803701</v>
      </c>
      <c r="AD591" s="14">
        <v>0.27237804488172301</v>
      </c>
      <c r="AE591" s="14"/>
      <c r="AF591" s="14">
        <v>0.36108727150881598</v>
      </c>
      <c r="AG591" s="14">
        <v>0.33198480604534902</v>
      </c>
      <c r="AH591" s="14">
        <v>0.32019077537188501</v>
      </c>
      <c r="AI591" s="14">
        <v>0.33753252537733303</v>
      </c>
      <c r="AJ591" s="14">
        <v>0.19411348418011101</v>
      </c>
      <c r="AK591" s="14"/>
      <c r="AL591" s="14">
        <v>0.365511028165795</v>
      </c>
      <c r="AM591" s="14">
        <v>0.306344530832662</v>
      </c>
      <c r="AN591" s="14">
        <v>0.30400193444756002</v>
      </c>
      <c r="AO591" s="14">
        <v>0.40080544453668798</v>
      </c>
      <c r="AP591" s="14">
        <v>0.31847728990538898</v>
      </c>
      <c r="AQ591" s="14"/>
      <c r="AR591" s="14">
        <v>0.32816470664069403</v>
      </c>
      <c r="AS591" s="14">
        <v>0.34640033626223499</v>
      </c>
      <c r="AT591" s="14">
        <v>0.29398880786718601</v>
      </c>
      <c r="AU591" s="14">
        <v>0.37898234295453598</v>
      </c>
      <c r="AV591" s="14">
        <v>0.26273634752088898</v>
      </c>
      <c r="AW591" s="14">
        <v>0.23534860599339599</v>
      </c>
      <c r="AX591" s="14"/>
      <c r="AY591" s="14">
        <v>0.31709234838897399</v>
      </c>
      <c r="AZ591" s="14">
        <v>0.28251826063963997</v>
      </c>
      <c r="BA591" s="14">
        <v>0.30852575097263202</v>
      </c>
      <c r="BB591" s="14">
        <v>0.32316506551828</v>
      </c>
      <c r="BC591" s="14">
        <v>0.49500219502759601</v>
      </c>
      <c r="BD591" s="14"/>
      <c r="BE591" s="14">
        <v>0</v>
      </c>
      <c r="BF591" s="14">
        <v>0.27165725215570102</v>
      </c>
      <c r="BG591" s="14">
        <v>0.26427829004293202</v>
      </c>
      <c r="BH591" s="14">
        <v>0.30900889912858198</v>
      </c>
      <c r="BI591" s="14">
        <v>0.31002170926774297</v>
      </c>
      <c r="BJ591" s="14">
        <v>0.341523759188192</v>
      </c>
      <c r="BK591" s="14">
        <v>0.25503320077991098</v>
      </c>
      <c r="BL591" s="14">
        <v>0.31860833743614297</v>
      </c>
      <c r="BM591" s="14">
        <v>0.33606821151897198</v>
      </c>
      <c r="BN591" s="14">
        <v>0.34873409596065502</v>
      </c>
      <c r="BO591" s="14">
        <v>0.30288930594089902</v>
      </c>
      <c r="BP591" s="14">
        <v>0.35768637109439899</v>
      </c>
      <c r="BQ591" s="14">
        <v>0.38426415007928999</v>
      </c>
      <c r="BR591" s="14">
        <v>0.39245377276355398</v>
      </c>
      <c r="BS591" s="14">
        <v>0.45495697932849899</v>
      </c>
      <c r="BT591" s="14">
        <v>0.30701144012112302</v>
      </c>
      <c r="BU591" s="14"/>
      <c r="BV591" s="14">
        <v>0.32934158075664299</v>
      </c>
      <c r="BW591" s="14">
        <v>0.272188392129526</v>
      </c>
      <c r="BX591" s="14"/>
      <c r="BY591" s="14">
        <v>0.306302783438958</v>
      </c>
      <c r="BZ591" s="14"/>
      <c r="CA591" s="14">
        <v>0.29259503683639598</v>
      </c>
      <c r="CB591" s="14">
        <v>0.31266815078089799</v>
      </c>
      <c r="CC591" s="14">
        <v>0.32550442089868498</v>
      </c>
      <c r="CD591" s="14">
        <v>0.30160293984423803</v>
      </c>
      <c r="CE591" s="14">
        <v>0.49026694574575802</v>
      </c>
    </row>
    <row r="592" spans="2:83" x14ac:dyDescent="0.3">
      <c r="B592" t="s">
        <v>236</v>
      </c>
      <c r="C592" s="14">
        <v>0.45018957172861401</v>
      </c>
      <c r="D592" s="14">
        <v>0.428258476183353</v>
      </c>
      <c r="E592" s="14">
        <v>0.47155503892332601</v>
      </c>
      <c r="F592" s="14"/>
      <c r="G592" s="14">
        <v>0.409933851829</v>
      </c>
      <c r="H592" s="14">
        <v>0.43737949471953902</v>
      </c>
      <c r="I592" s="14">
        <v>0.412673967605656</v>
      </c>
      <c r="J592" s="14">
        <v>0.45014932319926299</v>
      </c>
      <c r="K592" s="14">
        <v>0.46286480237822297</v>
      </c>
      <c r="L592" s="14">
        <v>0.50915334545038504</v>
      </c>
      <c r="M592" s="14"/>
      <c r="N592" s="14">
        <v>0.43589325570306597</v>
      </c>
      <c r="O592" s="14">
        <v>0.45506275168854099</v>
      </c>
      <c r="P592" s="14">
        <v>0.50253213140025599</v>
      </c>
      <c r="Q592" s="14">
        <v>0.41451915665349498</v>
      </c>
      <c r="R592" s="14"/>
      <c r="S592" s="14">
        <v>0.39951200894713501</v>
      </c>
      <c r="T592" s="14">
        <v>0.43411452966945002</v>
      </c>
      <c r="U592" s="14">
        <v>0.49526699730406198</v>
      </c>
      <c r="V592" s="14">
        <v>0.46095638360371899</v>
      </c>
      <c r="W592" s="14">
        <v>0.49777123427522302</v>
      </c>
      <c r="X592" s="14">
        <v>0.43682102861418898</v>
      </c>
      <c r="Y592" s="14">
        <v>0.44722139792376803</v>
      </c>
      <c r="Z592" s="14">
        <v>0.52030926132274302</v>
      </c>
      <c r="AA592" s="14">
        <v>0.43933801862405703</v>
      </c>
      <c r="AB592" s="14">
        <v>0.46574642772698199</v>
      </c>
      <c r="AC592" s="14">
        <v>0.46465987701383998</v>
      </c>
      <c r="AD592" s="14">
        <v>0.417197412027425</v>
      </c>
      <c r="AE592" s="14"/>
      <c r="AF592" s="14">
        <v>0.47988607125710098</v>
      </c>
      <c r="AG592" s="14">
        <v>0.427845677862153</v>
      </c>
      <c r="AH592" s="14">
        <v>0.46746332473788799</v>
      </c>
      <c r="AI592" s="14">
        <v>0.29872755175972299</v>
      </c>
      <c r="AJ592" s="14">
        <v>0.481293887376462</v>
      </c>
      <c r="AK592" s="14"/>
      <c r="AL592" s="14">
        <v>0.46616555247290697</v>
      </c>
      <c r="AM592" s="14">
        <v>0.47375670724968599</v>
      </c>
      <c r="AN592" s="14">
        <v>0.47672378820698202</v>
      </c>
      <c r="AO592" s="14">
        <v>0.36582956945899903</v>
      </c>
      <c r="AP592" s="14">
        <v>0.43068535664834401</v>
      </c>
      <c r="AQ592" s="14"/>
      <c r="AR592" s="14">
        <v>0.450189609463364</v>
      </c>
      <c r="AS592" s="14">
        <v>0.49363287306104697</v>
      </c>
      <c r="AT592" s="14">
        <v>0.479557156101517</v>
      </c>
      <c r="AU592" s="14">
        <v>0.39290084891388299</v>
      </c>
      <c r="AV592" s="14">
        <v>0.42716404210361197</v>
      </c>
      <c r="AW592" s="14">
        <v>0.470862014846951</v>
      </c>
      <c r="AX592" s="14"/>
      <c r="AY592" s="14">
        <v>0.44777503814976699</v>
      </c>
      <c r="AZ592" s="14">
        <v>0.47173268447301298</v>
      </c>
      <c r="BA592" s="14">
        <v>0.43041572328714001</v>
      </c>
      <c r="BB592" s="14">
        <v>0.46021392477743001</v>
      </c>
      <c r="BC592" s="14">
        <v>0.34257018856878402</v>
      </c>
      <c r="BD592" s="14"/>
      <c r="BE592" s="14">
        <v>0.41782230601347897</v>
      </c>
      <c r="BF592" s="14">
        <v>0.40018850989562399</v>
      </c>
      <c r="BG592" s="14">
        <v>0.50038082015727803</v>
      </c>
      <c r="BH592" s="14">
        <v>0.42779396891440602</v>
      </c>
      <c r="BI592" s="14">
        <v>0.494453135371069</v>
      </c>
      <c r="BJ592" s="14">
        <v>0.42739465130606802</v>
      </c>
      <c r="BK592" s="14">
        <v>0.42022750157347699</v>
      </c>
      <c r="BL592" s="14">
        <v>0.470204859647187</v>
      </c>
      <c r="BM592" s="14">
        <v>0.46250177501607098</v>
      </c>
      <c r="BN592" s="14">
        <v>0.43482320531743202</v>
      </c>
      <c r="BO592" s="14">
        <v>0.43473817342501803</v>
      </c>
      <c r="BP592" s="14">
        <v>0.49824926322636498</v>
      </c>
      <c r="BQ592" s="14">
        <v>0.47526185562027101</v>
      </c>
      <c r="BR592" s="14">
        <v>0.40256855717383899</v>
      </c>
      <c r="BS592" s="14">
        <v>0.33850125118487201</v>
      </c>
      <c r="BT592" s="14">
        <v>0.48518387856891199</v>
      </c>
      <c r="BU592" s="14"/>
      <c r="BV592" s="14">
        <v>0.45685466604249297</v>
      </c>
      <c r="BW592" s="14">
        <v>0.49886029513366797</v>
      </c>
      <c r="BX592" s="14"/>
      <c r="BY592" s="14">
        <v>0.49254654775948598</v>
      </c>
      <c r="BZ592" s="14"/>
      <c r="CA592" s="14">
        <v>0.47335318479869898</v>
      </c>
      <c r="CB592" s="14">
        <v>0.47139311205845402</v>
      </c>
      <c r="CC592" s="14">
        <v>0.449775830241047</v>
      </c>
      <c r="CD592" s="14">
        <v>0.39676590926348798</v>
      </c>
      <c r="CE592" s="14">
        <v>0.330921277616054</v>
      </c>
    </row>
    <row r="593" spans="2:83" x14ac:dyDescent="0.3">
      <c r="B593" t="s">
        <v>237</v>
      </c>
      <c r="C593" s="14">
        <v>0.146138346246831</v>
      </c>
      <c r="D593" s="14">
        <v>0.12263190159853</v>
      </c>
      <c r="E593" s="14">
        <v>0.169377578480713</v>
      </c>
      <c r="F593" s="14"/>
      <c r="G593" s="14">
        <v>0.22267344752667201</v>
      </c>
      <c r="H593" s="14">
        <v>0.16415420631779801</v>
      </c>
      <c r="I593" s="14">
        <v>0.18087977364834801</v>
      </c>
      <c r="J593" s="14">
        <v>0.152503909403576</v>
      </c>
      <c r="K593" s="14">
        <v>0.113886527319996</v>
      </c>
      <c r="L593" s="14">
        <v>6.9221328974407498E-2</v>
      </c>
      <c r="M593" s="14"/>
      <c r="N593" s="14">
        <v>0.14219787102711001</v>
      </c>
      <c r="O593" s="14">
        <v>0.14746182454735399</v>
      </c>
      <c r="P593" s="14">
        <v>0.14282198576782601</v>
      </c>
      <c r="Q593" s="14">
        <v>0.15288665420571801</v>
      </c>
      <c r="R593" s="14"/>
      <c r="S593" s="14">
        <v>0.178507103146678</v>
      </c>
      <c r="T593" s="14">
        <v>0.14391487146291099</v>
      </c>
      <c r="U593" s="14">
        <v>0.12249236602321401</v>
      </c>
      <c r="V593" s="14">
        <v>0.157749725612194</v>
      </c>
      <c r="W593" s="14">
        <v>0.15498225171496599</v>
      </c>
      <c r="X593" s="14">
        <v>0.114479998990465</v>
      </c>
      <c r="Y593" s="14">
        <v>0.122777133397543</v>
      </c>
      <c r="Z593" s="14">
        <v>0.12891452503216699</v>
      </c>
      <c r="AA593" s="14">
        <v>0.164556648921384</v>
      </c>
      <c r="AB593" s="14">
        <v>0.11867194051074299</v>
      </c>
      <c r="AC593" s="14">
        <v>0.130325225487531</v>
      </c>
      <c r="AD593" s="14">
        <v>0.232988227544598</v>
      </c>
      <c r="AE593" s="14"/>
      <c r="AF593" s="14">
        <v>0.11363417791486501</v>
      </c>
      <c r="AG593" s="14">
        <v>0.14993540083204701</v>
      </c>
      <c r="AH593" s="14">
        <v>0.117269489913369</v>
      </c>
      <c r="AI593" s="14">
        <v>0.197174564942452</v>
      </c>
      <c r="AJ593" s="14">
        <v>0.153829549131554</v>
      </c>
      <c r="AK593" s="14"/>
      <c r="AL593" s="14">
        <v>0.111706374044371</v>
      </c>
      <c r="AM593" s="14">
        <v>0.13239429108890699</v>
      </c>
      <c r="AN593" s="14">
        <v>0.15015071558298801</v>
      </c>
      <c r="AO593" s="14">
        <v>0.16283278036197199</v>
      </c>
      <c r="AP593" s="14">
        <v>0.196608557479832</v>
      </c>
      <c r="AQ593" s="14"/>
      <c r="AR593" s="14">
        <v>0.133482562775946</v>
      </c>
      <c r="AS593" s="14">
        <v>0.108964286602245</v>
      </c>
      <c r="AT593" s="14">
        <v>0.16691807682194401</v>
      </c>
      <c r="AU593" s="14">
        <v>0.15017128265971599</v>
      </c>
      <c r="AV593" s="14">
        <v>0.19771430791957301</v>
      </c>
      <c r="AW593" s="14">
        <v>0.15219134530645101</v>
      </c>
      <c r="AX593" s="14"/>
      <c r="AY593" s="14">
        <v>0.13552318925512399</v>
      </c>
      <c r="AZ593" s="14">
        <v>0.153888006635617</v>
      </c>
      <c r="BA593" s="14">
        <v>0.16455994460929799</v>
      </c>
      <c r="BB593" s="14">
        <v>0.13708279544570601</v>
      </c>
      <c r="BC593" s="14">
        <v>8.4390278054556594E-2</v>
      </c>
      <c r="BD593" s="14"/>
      <c r="BE593" s="14">
        <v>0.45271652838656601</v>
      </c>
      <c r="BF593" s="14">
        <v>0.178739521941958</v>
      </c>
      <c r="BG593" s="14">
        <v>0.14351792334866501</v>
      </c>
      <c r="BH593" s="14">
        <v>0.17399768381486999</v>
      </c>
      <c r="BI593" s="14">
        <v>8.0734118644828698E-2</v>
      </c>
      <c r="BJ593" s="14">
        <v>0.16642560202814599</v>
      </c>
      <c r="BK593" s="14">
        <v>0.18153901275818701</v>
      </c>
      <c r="BL593" s="14">
        <v>0.14720287046070599</v>
      </c>
      <c r="BM593" s="14">
        <v>0.107163794027706</v>
      </c>
      <c r="BN593" s="14">
        <v>0.14339826402250999</v>
      </c>
      <c r="BO593" s="14">
        <v>0.16165308746529899</v>
      </c>
      <c r="BP593" s="14">
        <v>9.8238896939410097E-2</v>
      </c>
      <c r="BQ593" s="14">
        <v>8.0134008268807899E-2</v>
      </c>
      <c r="BR593" s="14">
        <v>0.169997131343576</v>
      </c>
      <c r="BS593" s="14">
        <v>0.14801931537098101</v>
      </c>
      <c r="BT593" s="14">
        <v>0.140842334049715</v>
      </c>
      <c r="BU593" s="14"/>
      <c r="BV593" s="14">
        <v>0.12693633329232801</v>
      </c>
      <c r="BW593" s="14">
        <v>0.140500668391737</v>
      </c>
      <c r="BX593" s="14"/>
      <c r="BY593" s="14">
        <v>0.15254124274924799</v>
      </c>
      <c r="BZ593" s="14"/>
      <c r="CA593" s="14">
        <v>0.152262899202563</v>
      </c>
      <c r="CB593" s="14">
        <v>0.121278139469861</v>
      </c>
      <c r="CC593" s="14">
        <v>0.13687448165548</v>
      </c>
      <c r="CD593" s="14">
        <v>0.240471232942646</v>
      </c>
      <c r="CE593" s="14">
        <v>8.7674238161384796E-2</v>
      </c>
    </row>
    <row r="594" spans="2:83" x14ac:dyDescent="0.3">
      <c r="B594" t="s">
        <v>238</v>
      </c>
      <c r="C594" s="14">
        <v>2.7798227074010601E-2</v>
      </c>
      <c r="D594" s="14">
        <v>2.3488978579187501E-2</v>
      </c>
      <c r="E594" s="14">
        <v>3.20604658402329E-2</v>
      </c>
      <c r="F594" s="14"/>
      <c r="G594" s="14">
        <v>4.6868408785822498E-2</v>
      </c>
      <c r="H594" s="14">
        <v>3.7081276176149702E-2</v>
      </c>
      <c r="I594" s="14">
        <v>2.3999376752533299E-2</v>
      </c>
      <c r="J594" s="14">
        <v>3.3543972256821798E-2</v>
      </c>
      <c r="K594" s="14">
        <v>2.7240930320196501E-2</v>
      </c>
      <c r="L594" s="14">
        <v>6.4019536786569702E-3</v>
      </c>
      <c r="M594" s="14"/>
      <c r="N594" s="14">
        <v>2.3344869345544701E-2</v>
      </c>
      <c r="O594" s="14">
        <v>3.84018745502651E-2</v>
      </c>
      <c r="P594" s="14">
        <v>1.4244183582231E-2</v>
      </c>
      <c r="Q594" s="14">
        <v>3.2047779032416401E-2</v>
      </c>
      <c r="R594" s="14"/>
      <c r="S594" s="14">
        <v>4.82586830382776E-2</v>
      </c>
      <c r="T594" s="14">
        <v>2.7206471899305799E-2</v>
      </c>
      <c r="U594" s="14">
        <v>1.24032916249811E-2</v>
      </c>
      <c r="V594" s="14">
        <v>3.9149774728440501E-2</v>
      </c>
      <c r="W594" s="14">
        <v>3.8235749659366401E-2</v>
      </c>
      <c r="X594" s="14">
        <v>1.89212256951964E-2</v>
      </c>
      <c r="Y594" s="14">
        <v>5.6655766589635099E-3</v>
      </c>
      <c r="Z594" s="14">
        <v>6.6734250195450498E-2</v>
      </c>
      <c r="AA594" s="14">
        <v>2.6903607558856801E-2</v>
      </c>
      <c r="AB594" s="14">
        <v>2.2470850084502898E-2</v>
      </c>
      <c r="AC594" s="14">
        <v>0</v>
      </c>
      <c r="AD594" s="14">
        <v>1.64493399941192E-2</v>
      </c>
      <c r="AE594" s="14"/>
      <c r="AF594" s="14">
        <v>1.57152609900152E-2</v>
      </c>
      <c r="AG594" s="14">
        <v>2.7181251863597301E-2</v>
      </c>
      <c r="AH594" s="14">
        <v>3.82531641908758E-2</v>
      </c>
      <c r="AI594" s="14">
        <v>0.13936442013584399</v>
      </c>
      <c r="AJ594" s="14">
        <v>4.7742681986181597E-2</v>
      </c>
      <c r="AK594" s="14"/>
      <c r="AL594" s="14">
        <v>1.50170225125126E-2</v>
      </c>
      <c r="AM594" s="14">
        <v>3.08388179367825E-2</v>
      </c>
      <c r="AN594" s="14">
        <v>1.10032742049599E-2</v>
      </c>
      <c r="AO594" s="14">
        <v>3.5673472624045098E-2</v>
      </c>
      <c r="AP594" s="14">
        <v>2.6004715221848499E-2</v>
      </c>
      <c r="AQ594" s="14"/>
      <c r="AR594" s="14">
        <v>3.6325388417736498E-2</v>
      </c>
      <c r="AS594" s="14">
        <v>2.5193363526708298E-2</v>
      </c>
      <c r="AT594" s="14">
        <v>1.7807318688713901E-2</v>
      </c>
      <c r="AU594" s="14">
        <v>3.7995074292658998E-2</v>
      </c>
      <c r="AV594" s="14">
        <v>3.0817212305752399E-2</v>
      </c>
      <c r="AW594" s="14">
        <v>8.77539432000248E-3</v>
      </c>
      <c r="AX594" s="14"/>
      <c r="AY594" s="14">
        <v>3.4800903902915403E-2</v>
      </c>
      <c r="AZ594" s="14">
        <v>2.1443542459452701E-2</v>
      </c>
      <c r="BA594" s="14">
        <v>2.7774691381226999E-2</v>
      </c>
      <c r="BB594" s="14">
        <v>2.7355114889509698E-2</v>
      </c>
      <c r="BC594" s="14">
        <v>6.0379929926567502E-2</v>
      </c>
      <c r="BD594" s="14"/>
      <c r="BE594" s="14">
        <v>0</v>
      </c>
      <c r="BF594" s="14">
        <v>1.54467748650728E-2</v>
      </c>
      <c r="BG594" s="14">
        <v>2.7013955972300899E-2</v>
      </c>
      <c r="BH594" s="14">
        <v>1.6796287611575301E-2</v>
      </c>
      <c r="BI594" s="14">
        <v>2.35541171577121E-2</v>
      </c>
      <c r="BJ594" s="14">
        <v>1.36357237188543E-2</v>
      </c>
      <c r="BK594" s="14">
        <v>4.7768105267197498E-2</v>
      </c>
      <c r="BL594" s="14">
        <v>3.7818372401187399E-2</v>
      </c>
      <c r="BM594" s="14">
        <v>2.06750542983762E-2</v>
      </c>
      <c r="BN594" s="14">
        <v>3.9098833806966903E-2</v>
      </c>
      <c r="BO594" s="14">
        <v>4.2820043705530997E-2</v>
      </c>
      <c r="BP594" s="14">
        <v>0</v>
      </c>
      <c r="BQ594" s="14">
        <v>4.4874275500432999E-2</v>
      </c>
      <c r="BR594" s="14">
        <v>0</v>
      </c>
      <c r="BS594" s="14">
        <v>0</v>
      </c>
      <c r="BT594" s="14">
        <v>5.23924186500958E-2</v>
      </c>
      <c r="BU594" s="14"/>
      <c r="BV594" s="14">
        <v>2.86164851591061E-2</v>
      </c>
      <c r="BW594" s="14">
        <v>3.4139515497980798E-2</v>
      </c>
      <c r="BX594" s="14"/>
      <c r="BY594" s="14">
        <v>2.3809802288700801E-2</v>
      </c>
      <c r="BZ594" s="14"/>
      <c r="CA594" s="14">
        <v>2.2928131501604901E-2</v>
      </c>
      <c r="CB594" s="14">
        <v>4.35328114728614E-2</v>
      </c>
      <c r="CC594" s="14">
        <v>2.5498880660153701E-2</v>
      </c>
      <c r="CD594" s="14">
        <v>2.78336147196903E-2</v>
      </c>
      <c r="CE594" s="14">
        <v>3.4855278669634199E-2</v>
      </c>
    </row>
    <row r="595" spans="2:83" x14ac:dyDescent="0.3">
      <c r="B595" t="s">
        <v>214</v>
      </c>
      <c r="C595" s="14">
        <v>1.2228377362905401E-2</v>
      </c>
      <c r="D595" s="14">
        <v>9.3999625194268605E-3</v>
      </c>
      <c r="E595" s="14">
        <v>1.50141383960941E-2</v>
      </c>
      <c r="F595" s="14"/>
      <c r="G595" s="14">
        <v>2.0879391857099298E-2</v>
      </c>
      <c r="H595" s="14">
        <v>1.5020641559541701E-2</v>
      </c>
      <c r="I595" s="14">
        <v>9.5109063796440293E-3</v>
      </c>
      <c r="J595" s="14">
        <v>5.7379720890170603E-3</v>
      </c>
      <c r="K595" s="14">
        <v>1.6876089072333102E-2</v>
      </c>
      <c r="L595" s="14">
        <v>8.5773090029293807E-3</v>
      </c>
      <c r="M595" s="14"/>
      <c r="N595" s="14">
        <v>1.21986598057434E-2</v>
      </c>
      <c r="O595" s="14">
        <v>1.6543403525034101E-2</v>
      </c>
      <c r="P595" s="14">
        <v>9.8334993524756692E-3</v>
      </c>
      <c r="Q595" s="14">
        <v>8.1400048356685198E-3</v>
      </c>
      <c r="R595" s="14"/>
      <c r="S595" s="14">
        <v>1.1340246261308E-2</v>
      </c>
      <c r="T595" s="14">
        <v>7.7891973507619302E-3</v>
      </c>
      <c r="U595" s="14">
        <v>6.3500854829987904E-3</v>
      </c>
      <c r="V595" s="14">
        <v>1.2925176225040899E-2</v>
      </c>
      <c r="W595" s="14">
        <v>0</v>
      </c>
      <c r="X595" s="14">
        <v>2.3132059384280101E-2</v>
      </c>
      <c r="Y595" s="14">
        <v>0</v>
      </c>
      <c r="Z595" s="14">
        <v>1.0430999861011699E-2</v>
      </c>
      <c r="AA595" s="14">
        <v>2.7597557439421501E-2</v>
      </c>
      <c r="AB595" s="14">
        <v>2.1591120412511201E-2</v>
      </c>
      <c r="AC595" s="14">
        <v>0</v>
      </c>
      <c r="AD595" s="14">
        <v>1.57068305693208E-2</v>
      </c>
      <c r="AE595" s="14"/>
      <c r="AF595" s="14">
        <v>5.2667292014643404E-3</v>
      </c>
      <c r="AG595" s="14">
        <v>1.7792276667347999E-2</v>
      </c>
      <c r="AH595" s="14">
        <v>1.4404592018590401E-2</v>
      </c>
      <c r="AI595" s="14">
        <v>0</v>
      </c>
      <c r="AJ595" s="14">
        <v>1.1752930705969901E-2</v>
      </c>
      <c r="AK595" s="14"/>
      <c r="AL595" s="14">
        <v>7.8073383549109301E-3</v>
      </c>
      <c r="AM595" s="14">
        <v>1.7108815642925601E-2</v>
      </c>
      <c r="AN595" s="14">
        <v>1.9277801451342599E-2</v>
      </c>
      <c r="AO595" s="14">
        <v>0</v>
      </c>
      <c r="AP595" s="14">
        <v>0</v>
      </c>
      <c r="AQ595" s="14"/>
      <c r="AR595" s="14">
        <v>1.64479229358372E-2</v>
      </c>
      <c r="AS595" s="14">
        <v>2.6184680653537598E-3</v>
      </c>
      <c r="AT595" s="14">
        <v>1.0306473158894301E-2</v>
      </c>
      <c r="AU595" s="14">
        <v>8.6296255013848903E-3</v>
      </c>
      <c r="AV595" s="14">
        <v>2.7882334779336999E-2</v>
      </c>
      <c r="AW595" s="14">
        <v>8.8921872315584592E-3</v>
      </c>
      <c r="AX595" s="14"/>
      <c r="AY595" s="14">
        <v>6.9226807540382299E-3</v>
      </c>
      <c r="AZ595" s="14">
        <v>1.3743117121723001E-2</v>
      </c>
      <c r="BA595" s="14">
        <v>1.6720673823221299E-2</v>
      </c>
      <c r="BB595" s="14">
        <v>1.33191107882584E-2</v>
      </c>
      <c r="BC595" s="14">
        <v>1.7657408422496201E-2</v>
      </c>
      <c r="BD595" s="14"/>
      <c r="BE595" s="14">
        <v>6.3827843749476906E-2</v>
      </c>
      <c r="BF595" s="14">
        <v>1.9752333754793901E-2</v>
      </c>
      <c r="BG595" s="14">
        <v>1.4787011987025801E-2</v>
      </c>
      <c r="BH595" s="14">
        <v>0</v>
      </c>
      <c r="BI595" s="14">
        <v>0</v>
      </c>
      <c r="BJ595" s="14">
        <v>1.1322639307949699E-2</v>
      </c>
      <c r="BK595" s="14">
        <v>3.2344125062994E-2</v>
      </c>
      <c r="BL595" s="14">
        <v>7.0407054801651303E-3</v>
      </c>
      <c r="BM595" s="14">
        <v>1.0068284889175501E-2</v>
      </c>
      <c r="BN595" s="14">
        <v>9.6345720920227706E-3</v>
      </c>
      <c r="BO595" s="14">
        <v>6.4673277116671802E-3</v>
      </c>
      <c r="BP595" s="14">
        <v>1.78574989847297E-2</v>
      </c>
      <c r="BQ595" s="14">
        <v>0</v>
      </c>
      <c r="BR595" s="14">
        <v>3.4980538719031097E-2</v>
      </c>
      <c r="BS595" s="14">
        <v>1.7836110382201099E-2</v>
      </c>
      <c r="BT595" s="14">
        <v>1.45699286101541E-2</v>
      </c>
      <c r="BU595" s="14"/>
      <c r="BV595" s="14">
        <v>1.8482808482427102E-2</v>
      </c>
      <c r="BW595" s="14">
        <v>1.5068106501611099E-2</v>
      </c>
      <c r="BX595" s="14"/>
      <c r="BY595" s="14">
        <v>8.1018095218035793E-3</v>
      </c>
      <c r="BZ595" s="14"/>
      <c r="CA595" s="14">
        <v>4.87373478750783E-3</v>
      </c>
      <c r="CB595" s="14">
        <v>1.0616012421628801E-2</v>
      </c>
      <c r="CC595" s="14">
        <v>1.87562552336814E-2</v>
      </c>
      <c r="CD595" s="14">
        <v>6.27860950069665E-3</v>
      </c>
      <c r="CE595" s="14">
        <v>2.3352335624150001E-2</v>
      </c>
    </row>
    <row r="596" spans="2:83" x14ac:dyDescent="0.3">
      <c r="B596" t="s">
        <v>110</v>
      </c>
      <c r="C596" s="14">
        <v>5.0605748444020403E-2</v>
      </c>
      <c r="D596" s="14">
        <v>2.4108766393367499E-2</v>
      </c>
      <c r="E596" s="14">
        <v>7.6577748558436506E-2</v>
      </c>
      <c r="F596" s="14"/>
      <c r="G596" s="14">
        <v>5.7762122013517901E-2</v>
      </c>
      <c r="H596" s="14">
        <v>3.9545514475245701E-2</v>
      </c>
      <c r="I596" s="14">
        <v>7.0486495405056998E-2</v>
      </c>
      <c r="J596" s="14">
        <v>4.8066384398981601E-2</v>
      </c>
      <c r="K596" s="14">
        <v>4.9808970575015397E-2</v>
      </c>
      <c r="L596" s="14">
        <v>4.1377429514481201E-2</v>
      </c>
      <c r="M596" s="14"/>
      <c r="N596" s="14">
        <v>3.2419383600466201E-2</v>
      </c>
      <c r="O596" s="14">
        <v>4.6223313435892102E-2</v>
      </c>
      <c r="P596" s="14">
        <v>3.8358505336145599E-2</v>
      </c>
      <c r="Q596" s="14">
        <v>8.6618840901305005E-2</v>
      </c>
      <c r="R596" s="14"/>
      <c r="S596" s="14">
        <v>3.9006783935264903E-2</v>
      </c>
      <c r="T596" s="14">
        <v>5.9048886757195801E-2</v>
      </c>
      <c r="U596" s="14">
        <v>5.2650513540713199E-2</v>
      </c>
      <c r="V596" s="14">
        <v>5.1013719883346E-2</v>
      </c>
      <c r="W596" s="14">
        <v>4.9229952694667803E-2</v>
      </c>
      <c r="X596" s="14">
        <v>7.9695199372712397E-2</v>
      </c>
      <c r="Y596" s="14">
        <v>7.4643224994050697E-2</v>
      </c>
      <c r="Z596" s="14">
        <v>3.3816881393795697E-2</v>
      </c>
      <c r="AA596" s="14">
        <v>5.0483421488862097E-2</v>
      </c>
      <c r="AB596" s="14">
        <v>3.16000591989175E-2</v>
      </c>
      <c r="AC596" s="14">
        <v>1.9504454350592199E-2</v>
      </c>
      <c r="AD596" s="14">
        <v>4.5280144982813103E-2</v>
      </c>
      <c r="AE596" s="14"/>
      <c r="AF596" s="14">
        <v>2.4410489127737699E-2</v>
      </c>
      <c r="AG596" s="14">
        <v>4.5260586729505801E-2</v>
      </c>
      <c r="AH596" s="14">
        <v>4.2418653767392102E-2</v>
      </c>
      <c r="AI596" s="14">
        <v>2.7200937784649201E-2</v>
      </c>
      <c r="AJ596" s="14">
        <v>0.11126746661972201</v>
      </c>
      <c r="AK596" s="14"/>
      <c r="AL596" s="14">
        <v>3.3792684449503597E-2</v>
      </c>
      <c r="AM596" s="14">
        <v>3.9556837249037899E-2</v>
      </c>
      <c r="AN596" s="14">
        <v>3.8842486106167702E-2</v>
      </c>
      <c r="AO596" s="14">
        <v>3.4858733018296402E-2</v>
      </c>
      <c r="AP596" s="14">
        <v>2.8224080744585999E-2</v>
      </c>
      <c r="AQ596" s="14"/>
      <c r="AR596" s="14">
        <v>3.5389809766422697E-2</v>
      </c>
      <c r="AS596" s="14">
        <v>2.3190672482410999E-2</v>
      </c>
      <c r="AT596" s="14">
        <v>3.14221673617451E-2</v>
      </c>
      <c r="AU596" s="14">
        <v>3.1320825677820997E-2</v>
      </c>
      <c r="AV596" s="14">
        <v>5.3685755370836502E-2</v>
      </c>
      <c r="AW596" s="14">
        <v>0.123930452301641</v>
      </c>
      <c r="AX596" s="14"/>
      <c r="AY596" s="14">
        <v>5.7885839549181202E-2</v>
      </c>
      <c r="AZ596" s="14">
        <v>5.6674388670554597E-2</v>
      </c>
      <c r="BA596" s="14">
        <v>5.2003215926482403E-2</v>
      </c>
      <c r="BB596" s="14">
        <v>3.88639885808163E-2</v>
      </c>
      <c r="BC596" s="14">
        <v>0</v>
      </c>
      <c r="BD596" s="14"/>
      <c r="BE596" s="14">
        <v>6.5633321850478196E-2</v>
      </c>
      <c r="BF596" s="14">
        <v>0.11421560738685101</v>
      </c>
      <c r="BG596" s="14">
        <v>5.0021998491798898E-2</v>
      </c>
      <c r="BH596" s="14">
        <v>7.2403160530566293E-2</v>
      </c>
      <c r="BI596" s="14">
        <v>9.1236919558647503E-2</v>
      </c>
      <c r="BJ596" s="14">
        <v>3.9697624450789698E-2</v>
      </c>
      <c r="BK596" s="14">
        <v>6.3088054558234102E-2</v>
      </c>
      <c r="BL596" s="14">
        <v>1.9124854574612202E-2</v>
      </c>
      <c r="BM596" s="14">
        <v>6.3522880249699307E-2</v>
      </c>
      <c r="BN596" s="14">
        <v>2.4311028800413401E-2</v>
      </c>
      <c r="BO596" s="14">
        <v>5.14320617515861E-2</v>
      </c>
      <c r="BP596" s="14">
        <v>2.7967969755095901E-2</v>
      </c>
      <c r="BQ596" s="14">
        <v>1.54657105311976E-2</v>
      </c>
      <c r="BR596" s="14">
        <v>0</v>
      </c>
      <c r="BS596" s="14">
        <v>4.0686343733446699E-2</v>
      </c>
      <c r="BT596" s="14">
        <v>0</v>
      </c>
      <c r="BU596" s="14"/>
      <c r="BV596" s="14">
        <v>3.9768126267003698E-2</v>
      </c>
      <c r="BW596" s="14">
        <v>3.9243022345476601E-2</v>
      </c>
      <c r="BX596" s="14"/>
      <c r="BY596" s="14">
        <v>1.66978142418037E-2</v>
      </c>
      <c r="BZ596" s="14"/>
      <c r="CA596" s="14">
        <v>5.3987012873228997E-2</v>
      </c>
      <c r="CB596" s="14">
        <v>4.0511773796296197E-2</v>
      </c>
      <c r="CC596" s="14">
        <v>4.3590131310952802E-2</v>
      </c>
      <c r="CD596" s="14">
        <v>2.70476937292406E-2</v>
      </c>
      <c r="CE596" s="14">
        <v>3.2929924183019502E-2</v>
      </c>
    </row>
    <row r="597" spans="2:83" x14ac:dyDescent="0.3">
      <c r="B597" t="s">
        <v>215</v>
      </c>
      <c r="C597" s="14">
        <v>0.76322930087223195</v>
      </c>
      <c r="D597" s="14">
        <v>0.82037039090948805</v>
      </c>
      <c r="E597" s="14">
        <v>0.70697006872452295</v>
      </c>
      <c r="F597" s="14"/>
      <c r="G597" s="14">
        <v>0.65181662981688804</v>
      </c>
      <c r="H597" s="14">
        <v>0.74419836147126495</v>
      </c>
      <c r="I597" s="14">
        <v>0.71512344781441795</v>
      </c>
      <c r="J597" s="14">
        <v>0.76014776185160404</v>
      </c>
      <c r="K597" s="14">
        <v>0.79218748271245898</v>
      </c>
      <c r="L597" s="14">
        <v>0.87442197882952499</v>
      </c>
      <c r="M597" s="14"/>
      <c r="N597" s="14">
        <v>0.78983921622113495</v>
      </c>
      <c r="O597" s="14">
        <v>0.75136958394145503</v>
      </c>
      <c r="P597" s="14">
        <v>0.79474182596132203</v>
      </c>
      <c r="Q597" s="14">
        <v>0.72030672102489202</v>
      </c>
      <c r="R597" s="14"/>
      <c r="S597" s="14">
        <v>0.72288718361847104</v>
      </c>
      <c r="T597" s="14">
        <v>0.76204057252982604</v>
      </c>
      <c r="U597" s="14">
        <v>0.80610374332809298</v>
      </c>
      <c r="V597" s="14">
        <v>0.73916160355097904</v>
      </c>
      <c r="W597" s="14">
        <v>0.75755204593100001</v>
      </c>
      <c r="X597" s="14">
        <v>0.76377151655734599</v>
      </c>
      <c r="Y597" s="14">
        <v>0.79691406494944295</v>
      </c>
      <c r="Z597" s="14">
        <v>0.76010334351757503</v>
      </c>
      <c r="AA597" s="14">
        <v>0.73045876459147496</v>
      </c>
      <c r="AB597" s="14">
        <v>0.80566602979332502</v>
      </c>
      <c r="AC597" s="14">
        <v>0.85017032016187699</v>
      </c>
      <c r="AD597" s="14">
        <v>0.68957545690914801</v>
      </c>
      <c r="AE597" s="14"/>
      <c r="AF597" s="14">
        <v>0.84097334276591695</v>
      </c>
      <c r="AG597" s="14">
        <v>0.75983048390750196</v>
      </c>
      <c r="AH597" s="14">
        <v>0.78765410010977199</v>
      </c>
      <c r="AI597" s="14">
        <v>0.63626007713705601</v>
      </c>
      <c r="AJ597" s="14">
        <v>0.67540737155657204</v>
      </c>
      <c r="AK597" s="14"/>
      <c r="AL597" s="14">
        <v>0.83167658063870198</v>
      </c>
      <c r="AM597" s="14">
        <v>0.78010123808234799</v>
      </c>
      <c r="AN597" s="14">
        <v>0.78072572265454199</v>
      </c>
      <c r="AO597" s="14">
        <v>0.76663501399568601</v>
      </c>
      <c r="AP597" s="14">
        <v>0.74916264655373299</v>
      </c>
      <c r="AQ597" s="14"/>
      <c r="AR597" s="14">
        <v>0.77835431610405803</v>
      </c>
      <c r="AS597" s="14">
        <v>0.84003320932328196</v>
      </c>
      <c r="AT597" s="14">
        <v>0.77354596396870301</v>
      </c>
      <c r="AU597" s="14">
        <v>0.77188319186841903</v>
      </c>
      <c r="AV597" s="14">
        <v>0.68990038962450095</v>
      </c>
      <c r="AW597" s="14">
        <v>0.70621062084034703</v>
      </c>
      <c r="AX597" s="14"/>
      <c r="AY597" s="14">
        <v>0.76486738653874098</v>
      </c>
      <c r="AZ597" s="14">
        <v>0.754250945112653</v>
      </c>
      <c r="BA597" s="14">
        <v>0.73894147425977097</v>
      </c>
      <c r="BB597" s="14">
        <v>0.78337899029571001</v>
      </c>
      <c r="BC597" s="14">
        <v>0.83757238359637998</v>
      </c>
      <c r="BD597" s="14"/>
      <c r="BE597" s="14">
        <v>0.41782230601347897</v>
      </c>
      <c r="BF597" s="14">
        <v>0.67184576205132396</v>
      </c>
      <c r="BG597" s="14">
        <v>0.76465911020021005</v>
      </c>
      <c r="BH597" s="14">
        <v>0.736802868042988</v>
      </c>
      <c r="BI597" s="14">
        <v>0.80447484463881203</v>
      </c>
      <c r="BJ597" s="14">
        <v>0.76891841049426002</v>
      </c>
      <c r="BK597" s="14">
        <v>0.67526070235338798</v>
      </c>
      <c r="BL597" s="14">
        <v>0.78881319708332998</v>
      </c>
      <c r="BM597" s="14">
        <v>0.79856998653504296</v>
      </c>
      <c r="BN597" s="14">
        <v>0.78355730127808698</v>
      </c>
      <c r="BO597" s="14">
        <v>0.73762747936591699</v>
      </c>
      <c r="BP597" s="14">
        <v>0.85593563432076403</v>
      </c>
      <c r="BQ597" s="14">
        <v>0.85952600569956195</v>
      </c>
      <c r="BR597" s="14">
        <v>0.79502232993739397</v>
      </c>
      <c r="BS597" s="14">
        <v>0.79345823051337105</v>
      </c>
      <c r="BT597" s="14">
        <v>0.79219531869003501</v>
      </c>
      <c r="BU597" s="14"/>
      <c r="BV597" s="14">
        <v>0.78619624679913502</v>
      </c>
      <c r="BW597" s="14">
        <v>0.77104868726319498</v>
      </c>
      <c r="BX597" s="14"/>
      <c r="BY597" s="14">
        <v>0.79884933119844304</v>
      </c>
      <c r="BZ597" s="14"/>
      <c r="CA597" s="14">
        <v>0.76594822163509502</v>
      </c>
      <c r="CB597" s="14">
        <v>0.78406126283935196</v>
      </c>
      <c r="CC597" s="14">
        <v>0.77528025113973198</v>
      </c>
      <c r="CD597" s="14">
        <v>0.69836884910772701</v>
      </c>
      <c r="CE597" s="14">
        <v>0.82118822336181196</v>
      </c>
    </row>
    <row r="598" spans="2:83" x14ac:dyDescent="0.3">
      <c r="B598" t="s">
        <v>216</v>
      </c>
      <c r="C598" s="14">
        <v>4.0026604436915997E-2</v>
      </c>
      <c r="D598" s="14">
        <v>3.2888941098614399E-2</v>
      </c>
      <c r="E598" s="14">
        <v>4.7074604236326999E-2</v>
      </c>
      <c r="F598" s="14"/>
      <c r="G598" s="14">
        <v>6.7747800642921796E-2</v>
      </c>
      <c r="H598" s="14">
        <v>5.2101917735691401E-2</v>
      </c>
      <c r="I598" s="14">
        <v>3.3510283132177299E-2</v>
      </c>
      <c r="J598" s="14">
        <v>3.9281944345838801E-2</v>
      </c>
      <c r="K598" s="14">
        <v>4.4117019392529599E-2</v>
      </c>
      <c r="L598" s="14">
        <v>1.49792626815863E-2</v>
      </c>
      <c r="M598" s="14"/>
      <c r="N598" s="14">
        <v>3.5543529151288E-2</v>
      </c>
      <c r="O598" s="14">
        <v>5.4945278075299198E-2</v>
      </c>
      <c r="P598" s="14">
        <v>2.40776829347066E-2</v>
      </c>
      <c r="Q598" s="14">
        <v>4.0187783868084997E-2</v>
      </c>
      <c r="R598" s="14"/>
      <c r="S598" s="14">
        <v>5.9598929299585698E-2</v>
      </c>
      <c r="T598" s="14">
        <v>3.4995669250067703E-2</v>
      </c>
      <c r="U598" s="14">
        <v>1.8753377107979901E-2</v>
      </c>
      <c r="V598" s="14">
        <v>5.20749509534814E-2</v>
      </c>
      <c r="W598" s="14">
        <v>3.8235749659366401E-2</v>
      </c>
      <c r="X598" s="14">
        <v>4.2053285079476498E-2</v>
      </c>
      <c r="Y598" s="14">
        <v>5.6655766589635099E-3</v>
      </c>
      <c r="Z598" s="14">
        <v>7.7165250056462201E-2</v>
      </c>
      <c r="AA598" s="14">
        <v>5.4501164998278298E-2</v>
      </c>
      <c r="AB598" s="14">
        <v>4.4061970497014102E-2</v>
      </c>
      <c r="AC598" s="14">
        <v>0</v>
      </c>
      <c r="AD598" s="14">
        <v>3.2156170563440098E-2</v>
      </c>
      <c r="AE598" s="14"/>
      <c r="AF598" s="14">
        <v>2.0981990191479501E-2</v>
      </c>
      <c r="AG598" s="14">
        <v>4.49735285309453E-2</v>
      </c>
      <c r="AH598" s="14">
        <v>5.2657756209466201E-2</v>
      </c>
      <c r="AI598" s="14">
        <v>0.13936442013584399</v>
      </c>
      <c r="AJ598" s="14">
        <v>5.9495612692151499E-2</v>
      </c>
      <c r="AK598" s="14"/>
      <c r="AL598" s="14">
        <v>2.28243608674236E-2</v>
      </c>
      <c r="AM598" s="14">
        <v>4.7947633579708097E-2</v>
      </c>
      <c r="AN598" s="14">
        <v>3.02810756563025E-2</v>
      </c>
      <c r="AO598" s="14">
        <v>3.5673472624045098E-2</v>
      </c>
      <c r="AP598" s="14">
        <v>2.6004715221848499E-2</v>
      </c>
      <c r="AQ598" s="14"/>
      <c r="AR598" s="14">
        <v>5.2773311353573701E-2</v>
      </c>
      <c r="AS598" s="14">
        <v>2.7811831592061999E-2</v>
      </c>
      <c r="AT598" s="14">
        <v>2.8113791847608201E-2</v>
      </c>
      <c r="AU598" s="14">
        <v>4.6624699794043899E-2</v>
      </c>
      <c r="AV598" s="14">
        <v>5.8699547085089399E-2</v>
      </c>
      <c r="AW598" s="14">
        <v>1.7667581551560899E-2</v>
      </c>
      <c r="AX598" s="14"/>
      <c r="AY598" s="14">
        <v>4.1723584656953597E-2</v>
      </c>
      <c r="AZ598" s="14">
        <v>3.5186659581175603E-2</v>
      </c>
      <c r="BA598" s="14">
        <v>4.4495365204448301E-2</v>
      </c>
      <c r="BB598" s="14">
        <v>4.06742256777681E-2</v>
      </c>
      <c r="BC598" s="14">
        <v>7.8037338349063706E-2</v>
      </c>
      <c r="BD598" s="14"/>
      <c r="BE598" s="14">
        <v>6.3827843749476906E-2</v>
      </c>
      <c r="BF598" s="14">
        <v>3.5199108619866699E-2</v>
      </c>
      <c r="BG598" s="14">
        <v>4.1800967959326703E-2</v>
      </c>
      <c r="BH598" s="14">
        <v>1.6796287611575301E-2</v>
      </c>
      <c r="BI598" s="14">
        <v>2.35541171577121E-2</v>
      </c>
      <c r="BJ598" s="14">
        <v>2.4958363026804001E-2</v>
      </c>
      <c r="BK598" s="14">
        <v>8.0112230330191506E-2</v>
      </c>
      <c r="BL598" s="14">
        <v>4.4859077881352599E-2</v>
      </c>
      <c r="BM598" s="14">
        <v>3.0743339187551701E-2</v>
      </c>
      <c r="BN598" s="14">
        <v>4.8733405898989703E-2</v>
      </c>
      <c r="BO598" s="14">
        <v>4.9287371417198203E-2</v>
      </c>
      <c r="BP598" s="14">
        <v>1.78574989847297E-2</v>
      </c>
      <c r="BQ598" s="14">
        <v>4.4874275500432999E-2</v>
      </c>
      <c r="BR598" s="14">
        <v>3.4980538719031097E-2</v>
      </c>
      <c r="BS598" s="14">
        <v>1.7836110382201099E-2</v>
      </c>
      <c r="BT598" s="14">
        <v>6.6962347260249896E-2</v>
      </c>
      <c r="BU598" s="14"/>
      <c r="BV598" s="14">
        <v>4.7099293641533299E-2</v>
      </c>
      <c r="BW598" s="14">
        <v>4.9207621999591902E-2</v>
      </c>
      <c r="BX598" s="14"/>
      <c r="BY598" s="14">
        <v>3.1911611810504399E-2</v>
      </c>
      <c r="BZ598" s="14"/>
      <c r="CA598" s="14">
        <v>2.7801866289112701E-2</v>
      </c>
      <c r="CB598" s="14">
        <v>5.4148823894490203E-2</v>
      </c>
      <c r="CC598" s="14">
        <v>4.4255135893835097E-2</v>
      </c>
      <c r="CD598" s="14">
        <v>3.4112224220386997E-2</v>
      </c>
      <c r="CE598" s="14">
        <v>5.8207614293784203E-2</v>
      </c>
    </row>
    <row r="599" spans="2:83" x14ac:dyDescent="0.3">
      <c r="B599" t="s">
        <v>139</v>
      </c>
      <c r="C599" s="14">
        <v>0.72320269643531598</v>
      </c>
      <c r="D599" s="14">
        <v>0.78748144981087398</v>
      </c>
      <c r="E599" s="14">
        <v>0.65989546448819603</v>
      </c>
      <c r="F599" s="14"/>
      <c r="G599" s="14">
        <v>0.58406882917396596</v>
      </c>
      <c r="H599" s="14">
        <v>0.692096443735574</v>
      </c>
      <c r="I599" s="14">
        <v>0.68161316468223998</v>
      </c>
      <c r="J599" s="14">
        <v>0.72086581750576495</v>
      </c>
      <c r="K599" s="14">
        <v>0.74807046331992999</v>
      </c>
      <c r="L599" s="14">
        <v>0.85944271614793899</v>
      </c>
      <c r="M599" s="14"/>
      <c r="N599" s="14">
        <v>0.75429568706984695</v>
      </c>
      <c r="O599" s="14">
        <v>0.696424305866156</v>
      </c>
      <c r="P599" s="14">
        <v>0.77066414302661501</v>
      </c>
      <c r="Q599" s="14">
        <v>0.68011893715680705</v>
      </c>
      <c r="R599" s="14"/>
      <c r="S599" s="14">
        <v>0.66328825431888605</v>
      </c>
      <c r="T599" s="14">
        <v>0.72704490327975801</v>
      </c>
      <c r="U599" s="14">
        <v>0.78735036622011301</v>
      </c>
      <c r="V599" s="14">
        <v>0.68708665259749802</v>
      </c>
      <c r="W599" s="14">
        <v>0.71931629627163396</v>
      </c>
      <c r="X599" s="14">
        <v>0.72171823147786995</v>
      </c>
      <c r="Y599" s="14">
        <v>0.79124848829048</v>
      </c>
      <c r="Z599" s="14">
        <v>0.68293809346111201</v>
      </c>
      <c r="AA599" s="14">
        <v>0.67595759959319701</v>
      </c>
      <c r="AB599" s="14">
        <v>0.76160405929631103</v>
      </c>
      <c r="AC599" s="14">
        <v>0.85017032016187699</v>
      </c>
      <c r="AD599" s="14">
        <v>0.65741928634570801</v>
      </c>
      <c r="AE599" s="14"/>
      <c r="AF599" s="14">
        <v>0.819991352574438</v>
      </c>
      <c r="AG599" s="14">
        <v>0.71485695537655702</v>
      </c>
      <c r="AH599" s="14">
        <v>0.73499634390030599</v>
      </c>
      <c r="AI599" s="14">
        <v>0.49689565700121202</v>
      </c>
      <c r="AJ599" s="14">
        <v>0.61591175886442096</v>
      </c>
      <c r="AK599" s="14"/>
      <c r="AL599" s="14">
        <v>0.80885221977127897</v>
      </c>
      <c r="AM599" s="14">
        <v>0.732153604502639</v>
      </c>
      <c r="AN599" s="14">
        <v>0.75044464699823898</v>
      </c>
      <c r="AO599" s="14">
        <v>0.73096154137164104</v>
      </c>
      <c r="AP599" s="14">
        <v>0.723157931331885</v>
      </c>
      <c r="AQ599" s="14"/>
      <c r="AR599" s="14">
        <v>0.72558100475048404</v>
      </c>
      <c r="AS599" s="14">
        <v>0.81222137773122005</v>
      </c>
      <c r="AT599" s="14">
        <v>0.74543217212109503</v>
      </c>
      <c r="AU599" s="14">
        <v>0.72525849207437498</v>
      </c>
      <c r="AV599" s="14">
        <v>0.631200842539411</v>
      </c>
      <c r="AW599" s="14">
        <v>0.68854303928878702</v>
      </c>
      <c r="AX599" s="14"/>
      <c r="AY599" s="14">
        <v>0.72314380188178695</v>
      </c>
      <c r="AZ599" s="14">
        <v>0.71906428553147705</v>
      </c>
      <c r="BA599" s="14">
        <v>0.694446109055323</v>
      </c>
      <c r="BB599" s="14">
        <v>0.74270476461794199</v>
      </c>
      <c r="BC599" s="14">
        <v>0.75953504524731597</v>
      </c>
      <c r="BD599" s="14"/>
      <c r="BE599" s="14">
        <v>0.353994462264002</v>
      </c>
      <c r="BF599" s="14">
        <v>0.63664665343145799</v>
      </c>
      <c r="BG599" s="14">
        <v>0.72285814224088296</v>
      </c>
      <c r="BH599" s="14">
        <v>0.72000658043141297</v>
      </c>
      <c r="BI599" s="14">
        <v>0.78092072748109997</v>
      </c>
      <c r="BJ599" s="14">
        <v>0.74396004746745603</v>
      </c>
      <c r="BK599" s="14">
        <v>0.59514847202319598</v>
      </c>
      <c r="BL599" s="14">
        <v>0.74395411920197696</v>
      </c>
      <c r="BM599" s="14">
        <v>0.76782664734749095</v>
      </c>
      <c r="BN599" s="14">
        <v>0.73482389537909798</v>
      </c>
      <c r="BO599" s="14">
        <v>0.68834010794871903</v>
      </c>
      <c r="BP599" s="14">
        <v>0.83807813533603503</v>
      </c>
      <c r="BQ599" s="14">
        <v>0.81465173019912895</v>
      </c>
      <c r="BR599" s="14">
        <v>0.76004179121836202</v>
      </c>
      <c r="BS599" s="14">
        <v>0.77562212013117005</v>
      </c>
      <c r="BT599" s="14">
        <v>0.72523297142978504</v>
      </c>
      <c r="BU599" s="14"/>
      <c r="BV599" s="14">
        <v>0.73909695315760204</v>
      </c>
      <c r="BW599" s="14">
        <v>0.72184106526360303</v>
      </c>
      <c r="BX599" s="14"/>
      <c r="BY599" s="14">
        <v>0.76693771938793898</v>
      </c>
      <c r="BZ599" s="14"/>
      <c r="CA599" s="14">
        <v>0.73814635534598205</v>
      </c>
      <c r="CB599" s="14">
        <v>0.72991243894486202</v>
      </c>
      <c r="CC599" s="14">
        <v>0.73102511524589697</v>
      </c>
      <c r="CD599" s="14">
        <v>0.66425662488734005</v>
      </c>
      <c r="CE599" s="14">
        <v>0.762980609068027</v>
      </c>
    </row>
    <row r="600" spans="2:83" x14ac:dyDescent="0.3">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row>
    <row r="601" spans="2:83" x14ac:dyDescent="0.3">
      <c r="B601" s="6" t="s">
        <v>302</v>
      </c>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row>
    <row r="602" spans="2:83" x14ac:dyDescent="0.3">
      <c r="B602" s="24" t="s">
        <v>114</v>
      </c>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row>
    <row r="603" spans="2:83" x14ac:dyDescent="0.3">
      <c r="B603" t="s">
        <v>211</v>
      </c>
      <c r="C603" s="14">
        <v>5.8720689359363303E-2</v>
      </c>
      <c r="D603" s="14">
        <v>7.9323291931544901E-2</v>
      </c>
      <c r="E603" s="14">
        <v>3.8718576455790903E-2</v>
      </c>
      <c r="F603" s="14"/>
      <c r="G603" s="14">
        <v>0.12494117602322501</v>
      </c>
      <c r="H603" s="14">
        <v>8.8288087470895907E-2</v>
      </c>
      <c r="I603" s="14">
        <v>6.9860611542839096E-2</v>
      </c>
      <c r="J603" s="14">
        <v>4.3072773684284103E-2</v>
      </c>
      <c r="K603" s="14">
        <v>1.64575305097386E-2</v>
      </c>
      <c r="L603" s="14">
        <v>2.2965557666823299E-2</v>
      </c>
      <c r="M603" s="14"/>
      <c r="N603" s="14">
        <v>8.7711907074842194E-2</v>
      </c>
      <c r="O603" s="14">
        <v>5.2772285574729502E-2</v>
      </c>
      <c r="P603" s="14">
        <v>4.2687305863794697E-2</v>
      </c>
      <c r="Q603" s="14">
        <v>4.9027866022948903E-2</v>
      </c>
      <c r="R603" s="14"/>
      <c r="S603" s="14">
        <v>7.1179280554399205E-2</v>
      </c>
      <c r="T603" s="14">
        <v>5.7903233030308997E-2</v>
      </c>
      <c r="U603" s="14">
        <v>5.1006715405222898E-2</v>
      </c>
      <c r="V603" s="14">
        <v>6.8615199209007896E-2</v>
      </c>
      <c r="W603" s="14">
        <v>3.7933968101692299E-2</v>
      </c>
      <c r="X603" s="14">
        <v>5.2926997759248397E-2</v>
      </c>
      <c r="Y603" s="14">
        <v>4.8756224911143703E-2</v>
      </c>
      <c r="Z603" s="14">
        <v>9.5519970227278803E-2</v>
      </c>
      <c r="AA603" s="14">
        <v>6.65107938633408E-2</v>
      </c>
      <c r="AB603" s="14">
        <v>4.3888394141057302E-2</v>
      </c>
      <c r="AC603" s="14">
        <v>6.5200214581764199E-2</v>
      </c>
      <c r="AD603" s="14">
        <v>4.32394936635489E-2</v>
      </c>
      <c r="AE603" s="14"/>
      <c r="AF603" s="14">
        <v>5.14506212263744E-2</v>
      </c>
      <c r="AG603" s="14">
        <v>9.6751235934899094E-2</v>
      </c>
      <c r="AH603" s="14">
        <v>4.2773426958125797E-2</v>
      </c>
      <c r="AI603" s="14">
        <v>0</v>
      </c>
      <c r="AJ603" s="14">
        <v>2.3078211748554501E-2</v>
      </c>
      <c r="AK603" s="14"/>
      <c r="AL603" s="14">
        <v>5.8036117242538002E-2</v>
      </c>
      <c r="AM603" s="14">
        <v>9.2279748361212999E-2</v>
      </c>
      <c r="AN603" s="14">
        <v>3.4468412870465898E-2</v>
      </c>
      <c r="AO603" s="14">
        <v>3.9419992650231897E-2</v>
      </c>
      <c r="AP603" s="14">
        <v>4.1393733380045997E-2</v>
      </c>
      <c r="AQ603" s="14"/>
      <c r="AR603" s="14">
        <v>0.10489142005943899</v>
      </c>
      <c r="AS603" s="14">
        <v>6.1260538368855401E-2</v>
      </c>
      <c r="AT603" s="14">
        <v>3.4558636238823597E-2</v>
      </c>
      <c r="AU603" s="14">
        <v>4.7356063902111299E-2</v>
      </c>
      <c r="AV603" s="14">
        <v>5.5887459826383899E-2</v>
      </c>
      <c r="AW603" s="14">
        <v>1.7285762622193501E-2</v>
      </c>
      <c r="AX603" s="14"/>
      <c r="AY603" s="14">
        <v>2.1395997174576499E-2</v>
      </c>
      <c r="AZ603" s="14">
        <v>4.9446389080852297E-2</v>
      </c>
      <c r="BA603" s="14">
        <v>7.9053096313706397E-2</v>
      </c>
      <c r="BB603" s="14">
        <v>9.0377066337924999E-2</v>
      </c>
      <c r="BC603" s="14">
        <v>0.20287604198888401</v>
      </c>
      <c r="BD603" s="14"/>
      <c r="BE603" s="14">
        <v>9.7017793991071299E-2</v>
      </c>
      <c r="BF603" s="14">
        <v>5.7231465409510102E-2</v>
      </c>
      <c r="BG603" s="14">
        <v>4.0835641128404501E-2</v>
      </c>
      <c r="BH603" s="14">
        <v>6.5062193890783507E-2</v>
      </c>
      <c r="BI603" s="14">
        <v>4.5649055596E-2</v>
      </c>
      <c r="BJ603" s="14">
        <v>5.1667356333313402E-2</v>
      </c>
      <c r="BK603" s="14">
        <v>4.3700229903816903E-2</v>
      </c>
      <c r="BL603" s="14">
        <v>4.1164626451183503E-2</v>
      </c>
      <c r="BM603" s="14">
        <v>4.8421466880138098E-2</v>
      </c>
      <c r="BN603" s="14">
        <v>5.9024835926330101E-2</v>
      </c>
      <c r="BO603" s="14">
        <v>5.1053931183544801E-2</v>
      </c>
      <c r="BP603" s="14">
        <v>4.4868689993542502E-2</v>
      </c>
      <c r="BQ603" s="14">
        <v>8.7136492771877294E-2</v>
      </c>
      <c r="BR603" s="14">
        <v>9.38412265627417E-2</v>
      </c>
      <c r="BS603" s="14">
        <v>0.130110346838924</v>
      </c>
      <c r="BT603" s="14">
        <v>0.14834639765402399</v>
      </c>
      <c r="BU603" s="14"/>
      <c r="BV603" s="14">
        <v>0.109069987864389</v>
      </c>
      <c r="BW603" s="14">
        <v>6.7342212841436405E-2</v>
      </c>
      <c r="BX603" s="14"/>
      <c r="BY603" s="14">
        <v>0.150231664591959</v>
      </c>
      <c r="BZ603" s="14"/>
      <c r="CA603" s="14">
        <v>3.3236939358422299E-2</v>
      </c>
      <c r="CB603" s="14">
        <v>2.8457708864073498E-2</v>
      </c>
      <c r="CC603" s="14">
        <v>5.9189585885871802E-2</v>
      </c>
      <c r="CD603" s="14">
        <v>0.14085412591601801</v>
      </c>
      <c r="CE603" s="14">
        <v>0.41585447879229098</v>
      </c>
    </row>
    <row r="604" spans="2:83" x14ac:dyDescent="0.3">
      <c r="B604" t="s">
        <v>236</v>
      </c>
      <c r="C604" s="14">
        <v>0.20460728392451</v>
      </c>
      <c r="D604" s="14">
        <v>0.23308915319631299</v>
      </c>
      <c r="E604" s="14">
        <v>0.17719757480551901</v>
      </c>
      <c r="F604" s="14"/>
      <c r="G604" s="14">
        <v>0.24918358150731101</v>
      </c>
      <c r="H604" s="14">
        <v>0.29001514794514299</v>
      </c>
      <c r="I604" s="14">
        <v>0.22738370145903</v>
      </c>
      <c r="J604" s="14">
        <v>0.18876992443609</v>
      </c>
      <c r="K604" s="14">
        <v>0.15507496713291199</v>
      </c>
      <c r="L604" s="14">
        <v>0.13328224256207399</v>
      </c>
      <c r="M604" s="14"/>
      <c r="N604" s="14">
        <v>0.243024729551989</v>
      </c>
      <c r="O604" s="14">
        <v>0.20660753673478399</v>
      </c>
      <c r="P604" s="14">
        <v>0.20387387993677</v>
      </c>
      <c r="Q604" s="14">
        <v>0.16625431610879299</v>
      </c>
      <c r="R604" s="14"/>
      <c r="S604" s="14">
        <v>0.209496933877791</v>
      </c>
      <c r="T604" s="14">
        <v>0.19193452574353501</v>
      </c>
      <c r="U604" s="14">
        <v>0.17327984681945699</v>
      </c>
      <c r="V604" s="14">
        <v>0.23289873513921</v>
      </c>
      <c r="W604" s="14">
        <v>0.19296709835924999</v>
      </c>
      <c r="X604" s="14">
        <v>0.188447635041749</v>
      </c>
      <c r="Y604" s="14">
        <v>0.21448102715106299</v>
      </c>
      <c r="Z604" s="14">
        <v>0.26266217612727899</v>
      </c>
      <c r="AA604" s="14">
        <v>0.18798915465159399</v>
      </c>
      <c r="AB604" s="14">
        <v>0.22708850029083799</v>
      </c>
      <c r="AC604" s="14">
        <v>0.176818339925363</v>
      </c>
      <c r="AD604" s="14">
        <v>0.24621747298319799</v>
      </c>
      <c r="AE604" s="14"/>
      <c r="AF604" s="14">
        <v>0.22951762335359199</v>
      </c>
      <c r="AG604" s="14">
        <v>0.20277879518653799</v>
      </c>
      <c r="AH604" s="14">
        <v>0.14232234636805299</v>
      </c>
      <c r="AI604" s="14">
        <v>0.22985171484740599</v>
      </c>
      <c r="AJ604" s="14">
        <v>0.19577102778515099</v>
      </c>
      <c r="AK604" s="14"/>
      <c r="AL604" s="14">
        <v>0.22728370794387301</v>
      </c>
      <c r="AM604" s="14">
        <v>0.22664504052852699</v>
      </c>
      <c r="AN604" s="14">
        <v>0.12414273677813201</v>
      </c>
      <c r="AO604" s="14">
        <v>0.27676792371648301</v>
      </c>
      <c r="AP604" s="14">
        <v>0.124789430189681</v>
      </c>
      <c r="AQ604" s="14"/>
      <c r="AR604" s="14">
        <v>0.225744698961204</v>
      </c>
      <c r="AS604" s="14">
        <v>0.24573746731965601</v>
      </c>
      <c r="AT604" s="14">
        <v>0.142685722772283</v>
      </c>
      <c r="AU604" s="14">
        <v>0.27167221611711301</v>
      </c>
      <c r="AV604" s="14">
        <v>0.14263837108927799</v>
      </c>
      <c r="AW604" s="14">
        <v>0.12837122274541399</v>
      </c>
      <c r="AX604" s="14"/>
      <c r="AY604" s="14">
        <v>0.191458788375654</v>
      </c>
      <c r="AZ604" s="14">
        <v>0.18189804772405199</v>
      </c>
      <c r="BA604" s="14">
        <v>0.220046384271949</v>
      </c>
      <c r="BB604" s="14">
        <v>0.26066727168669501</v>
      </c>
      <c r="BC604" s="14">
        <v>0.29196010492170099</v>
      </c>
      <c r="BD604" s="14"/>
      <c r="BE604" s="14">
        <v>0.13729885070294101</v>
      </c>
      <c r="BF604" s="14">
        <v>0.110118111892592</v>
      </c>
      <c r="BG604" s="14">
        <v>0.13395949292189399</v>
      </c>
      <c r="BH604" s="14">
        <v>0.16653063058388901</v>
      </c>
      <c r="BI604" s="14">
        <v>0.21954859787019801</v>
      </c>
      <c r="BJ604" s="14">
        <v>0.18179986577614499</v>
      </c>
      <c r="BK604" s="14">
        <v>0.18287089708703599</v>
      </c>
      <c r="BL604" s="14">
        <v>0.170364697043969</v>
      </c>
      <c r="BM604" s="14">
        <v>0.221545822623503</v>
      </c>
      <c r="BN604" s="14">
        <v>0.23123889052726099</v>
      </c>
      <c r="BO604" s="14">
        <v>0.20221348957913601</v>
      </c>
      <c r="BP604" s="14">
        <v>0.29005957079672201</v>
      </c>
      <c r="BQ604" s="14">
        <v>0.253768672949504</v>
      </c>
      <c r="BR604" s="14">
        <v>0.243230216318534</v>
      </c>
      <c r="BS604" s="14">
        <v>0.252106943346326</v>
      </c>
      <c r="BT604" s="14">
        <v>0.35255867635131699</v>
      </c>
      <c r="BU604" s="14"/>
      <c r="BV604" s="14">
        <v>0.23030323899354299</v>
      </c>
      <c r="BW604" s="14">
        <v>0.22121173779675499</v>
      </c>
      <c r="BX604" s="14"/>
      <c r="BY604" s="14">
        <v>0.35497412970678799</v>
      </c>
      <c r="BZ604" s="14"/>
      <c r="CA604" s="14">
        <v>0.17967912704390801</v>
      </c>
      <c r="CB604" s="14">
        <v>0.178527206858348</v>
      </c>
      <c r="CC604" s="14">
        <v>0.22020223942304901</v>
      </c>
      <c r="CD604" s="14">
        <v>0.33515386934568098</v>
      </c>
      <c r="CE604" s="14">
        <v>0.310652428277641</v>
      </c>
    </row>
    <row r="605" spans="2:83" x14ac:dyDescent="0.3">
      <c r="B605" t="s">
        <v>237</v>
      </c>
      <c r="C605" s="14">
        <v>0.33471233920633697</v>
      </c>
      <c r="D605" s="14">
        <v>0.31758038986443399</v>
      </c>
      <c r="E605" s="14">
        <v>0.35209699855538501</v>
      </c>
      <c r="F605" s="14"/>
      <c r="G605" s="14">
        <v>0.318324779766327</v>
      </c>
      <c r="H605" s="14">
        <v>0.25526807157921599</v>
      </c>
      <c r="I605" s="14">
        <v>0.32243204735929698</v>
      </c>
      <c r="J605" s="14">
        <v>0.33282201426921998</v>
      </c>
      <c r="K605" s="14">
        <v>0.388319668533399</v>
      </c>
      <c r="L605" s="14">
        <v>0.38568931467200201</v>
      </c>
      <c r="M605" s="14"/>
      <c r="N605" s="14">
        <v>0.30183649405051999</v>
      </c>
      <c r="O605" s="14">
        <v>0.32202452599410297</v>
      </c>
      <c r="P605" s="14">
        <v>0.35710256840822902</v>
      </c>
      <c r="Q605" s="14">
        <v>0.35869187756441301</v>
      </c>
      <c r="R605" s="14"/>
      <c r="S605" s="14">
        <v>0.33214036553862902</v>
      </c>
      <c r="T605" s="14">
        <v>0.35194758865063103</v>
      </c>
      <c r="U605" s="14">
        <v>0.35340270423458497</v>
      </c>
      <c r="V605" s="14">
        <v>0.314148165674836</v>
      </c>
      <c r="W605" s="14">
        <v>0.41808410531274998</v>
      </c>
      <c r="X605" s="14">
        <v>0.329195462629161</v>
      </c>
      <c r="Y605" s="14">
        <v>0.34303932646388602</v>
      </c>
      <c r="Z605" s="14">
        <v>0.28025390607692902</v>
      </c>
      <c r="AA605" s="14">
        <v>0.32871812726531502</v>
      </c>
      <c r="AB605" s="14">
        <v>0.30865385530068301</v>
      </c>
      <c r="AC605" s="14">
        <v>0.294272519947269</v>
      </c>
      <c r="AD605" s="14">
        <v>0.32494236267311699</v>
      </c>
      <c r="AE605" s="14"/>
      <c r="AF605" s="14">
        <v>0.37101179563671799</v>
      </c>
      <c r="AG605" s="14">
        <v>0.27382301778874901</v>
      </c>
      <c r="AH605" s="14">
        <v>0.38405015739959902</v>
      </c>
      <c r="AI605" s="14">
        <v>0.41002262472685602</v>
      </c>
      <c r="AJ605" s="14">
        <v>0.377243751382349</v>
      </c>
      <c r="AK605" s="14"/>
      <c r="AL605" s="14">
        <v>0.38287185442735</v>
      </c>
      <c r="AM605" s="14">
        <v>0.28445587853469101</v>
      </c>
      <c r="AN605" s="14">
        <v>0.37531074675826198</v>
      </c>
      <c r="AO605" s="14">
        <v>0.34114396181781798</v>
      </c>
      <c r="AP605" s="14">
        <v>0.271007258868812</v>
      </c>
      <c r="AQ605" s="14"/>
      <c r="AR605" s="14">
        <v>0.267174225008252</v>
      </c>
      <c r="AS605" s="14">
        <v>0.36484683980626897</v>
      </c>
      <c r="AT605" s="14">
        <v>0.34058836348069998</v>
      </c>
      <c r="AU605" s="14">
        <v>0.365203994905763</v>
      </c>
      <c r="AV605" s="14">
        <v>0.25729483868798703</v>
      </c>
      <c r="AW605" s="14">
        <v>0.40623902756632302</v>
      </c>
      <c r="AX605" s="14"/>
      <c r="AY605" s="14">
        <v>0.426238104355667</v>
      </c>
      <c r="AZ605" s="14">
        <v>0.34966791943951198</v>
      </c>
      <c r="BA605" s="14">
        <v>0.31080170997560702</v>
      </c>
      <c r="BB605" s="14">
        <v>0.21815470142076501</v>
      </c>
      <c r="BC605" s="14">
        <v>0.19000026527321001</v>
      </c>
      <c r="BD605" s="14"/>
      <c r="BE605" s="14">
        <v>0.49214848985623499</v>
      </c>
      <c r="BF605" s="14">
        <v>0.394840723802245</v>
      </c>
      <c r="BG605" s="14">
        <v>0.37989528400986</v>
      </c>
      <c r="BH605" s="14">
        <v>0.35314171134107097</v>
      </c>
      <c r="BI605" s="14">
        <v>0.36486934248256397</v>
      </c>
      <c r="BJ605" s="14">
        <v>0.35324355808172597</v>
      </c>
      <c r="BK605" s="14">
        <v>0.35515375965639601</v>
      </c>
      <c r="BL605" s="14">
        <v>0.34349989672708497</v>
      </c>
      <c r="BM605" s="14">
        <v>0.31632441042353898</v>
      </c>
      <c r="BN605" s="14">
        <v>0.31636212727288099</v>
      </c>
      <c r="BO605" s="14">
        <v>0.33946701675105201</v>
      </c>
      <c r="BP605" s="14">
        <v>0.28065084065273899</v>
      </c>
      <c r="BQ605" s="14">
        <v>0.30659357114657398</v>
      </c>
      <c r="BR605" s="14">
        <v>0.31861797368617001</v>
      </c>
      <c r="BS605" s="14">
        <v>0.165928145717881</v>
      </c>
      <c r="BT605" s="14">
        <v>0.21585340999427299</v>
      </c>
      <c r="BU605" s="14"/>
      <c r="BV605" s="14">
        <v>0.26282484789919303</v>
      </c>
      <c r="BW605" s="14">
        <v>0.316583150733523</v>
      </c>
      <c r="BX605" s="14"/>
      <c r="BY605" s="14">
        <v>0.296522268025182</v>
      </c>
      <c r="BZ605" s="14"/>
      <c r="CA605" s="14">
        <v>0.35527684695130701</v>
      </c>
      <c r="CB605" s="14">
        <v>0.34673348574441898</v>
      </c>
      <c r="CC605" s="14">
        <v>0.33036259918545602</v>
      </c>
      <c r="CD605" s="14">
        <v>0.28641703318681899</v>
      </c>
      <c r="CE605" s="14">
        <v>0.104392337893151</v>
      </c>
    </row>
    <row r="606" spans="2:83" x14ac:dyDescent="0.3">
      <c r="B606" t="s">
        <v>238</v>
      </c>
      <c r="C606" s="14">
        <v>0.19966097908713101</v>
      </c>
      <c r="D606" s="14">
        <v>0.205057418504864</v>
      </c>
      <c r="E606" s="14">
        <v>0.19478316053520101</v>
      </c>
      <c r="F606" s="14"/>
      <c r="G606" s="14">
        <v>0.14272759326086201</v>
      </c>
      <c r="H606" s="14">
        <v>0.17189055334702799</v>
      </c>
      <c r="I606" s="14">
        <v>0.16130475934536001</v>
      </c>
      <c r="J606" s="14">
        <v>0.23153529039082801</v>
      </c>
      <c r="K606" s="14">
        <v>0.21120023422727399</v>
      </c>
      <c r="L606" s="14">
        <v>0.25735901907242098</v>
      </c>
      <c r="M606" s="14"/>
      <c r="N606" s="14">
        <v>0.19931335746428799</v>
      </c>
      <c r="O606" s="14">
        <v>0.229984993088378</v>
      </c>
      <c r="P606" s="14">
        <v>0.18465842354350301</v>
      </c>
      <c r="Q606" s="14">
        <v>0.17650405887307599</v>
      </c>
      <c r="R606" s="14"/>
      <c r="S606" s="14">
        <v>0.209413396977087</v>
      </c>
      <c r="T606" s="14">
        <v>0.17799228557006699</v>
      </c>
      <c r="U606" s="14">
        <v>0.239283126272399</v>
      </c>
      <c r="V606" s="14">
        <v>0.21612582555325899</v>
      </c>
      <c r="W606" s="14">
        <v>0.20130118710751199</v>
      </c>
      <c r="X606" s="14">
        <v>0.193244294183992</v>
      </c>
      <c r="Y606" s="14">
        <v>0.18101610256510101</v>
      </c>
      <c r="Z606" s="14">
        <v>0.188236031924294</v>
      </c>
      <c r="AA606" s="14">
        <v>0.19478818873008799</v>
      </c>
      <c r="AB606" s="14">
        <v>0.18858091330240501</v>
      </c>
      <c r="AC606" s="14">
        <v>0.22580256634633</v>
      </c>
      <c r="AD606" s="14">
        <v>0.181381762964786</v>
      </c>
      <c r="AE606" s="14"/>
      <c r="AF606" s="14">
        <v>0.19321438986637701</v>
      </c>
      <c r="AG606" s="14">
        <v>0.21501519810024</v>
      </c>
      <c r="AH606" s="14">
        <v>0.207366948216471</v>
      </c>
      <c r="AI606" s="14">
        <v>0.142088152199911</v>
      </c>
      <c r="AJ606" s="14">
        <v>0.17678926323934299</v>
      </c>
      <c r="AK606" s="14"/>
      <c r="AL606" s="14">
        <v>0.19353798262220001</v>
      </c>
      <c r="AM606" s="14">
        <v>0.210565418682437</v>
      </c>
      <c r="AN606" s="14">
        <v>0.219371675183691</v>
      </c>
      <c r="AO606" s="14">
        <v>0.15896047043720701</v>
      </c>
      <c r="AP606" s="14">
        <v>0.220576264902939</v>
      </c>
      <c r="AQ606" s="14"/>
      <c r="AR606" s="14">
        <v>0.20242883667563999</v>
      </c>
      <c r="AS606" s="14">
        <v>0.17961010428077501</v>
      </c>
      <c r="AT606" s="14">
        <v>0.28072868246744698</v>
      </c>
      <c r="AU606" s="14">
        <v>0.16323709159599101</v>
      </c>
      <c r="AV606" s="14">
        <v>0.24800358571928999</v>
      </c>
      <c r="AW606" s="14">
        <v>0.17983686174404101</v>
      </c>
      <c r="AX606" s="14"/>
      <c r="AY606" s="14">
        <v>0.18494664568670099</v>
      </c>
      <c r="AZ606" s="14">
        <v>0.18712490076535401</v>
      </c>
      <c r="BA606" s="14">
        <v>0.20567629008441901</v>
      </c>
      <c r="BB606" s="14">
        <v>0.210844359040531</v>
      </c>
      <c r="BC606" s="14">
        <v>0.25678831076933001</v>
      </c>
      <c r="BD606" s="14"/>
      <c r="BE606" s="14">
        <v>6.6091331706967404E-2</v>
      </c>
      <c r="BF606" s="14">
        <v>0.15884444968887801</v>
      </c>
      <c r="BG606" s="14">
        <v>0.212126845482179</v>
      </c>
      <c r="BH606" s="14">
        <v>0.18429857619392701</v>
      </c>
      <c r="BI606" s="14">
        <v>0.18670110595063599</v>
      </c>
      <c r="BJ606" s="14">
        <v>0.16490436477609</v>
      </c>
      <c r="BK606" s="14">
        <v>0.207863023821653</v>
      </c>
      <c r="BL606" s="14">
        <v>0.244363087605768</v>
      </c>
      <c r="BM606" s="14">
        <v>0.20421166842871299</v>
      </c>
      <c r="BN606" s="14">
        <v>0.204176446710121</v>
      </c>
      <c r="BO606" s="14">
        <v>0.26219513053299198</v>
      </c>
      <c r="BP606" s="14">
        <v>0.13696081946682401</v>
      </c>
      <c r="BQ606" s="14">
        <v>0.22266505738658701</v>
      </c>
      <c r="BR606" s="14">
        <v>0.25246869117337201</v>
      </c>
      <c r="BS606" s="14">
        <v>0.188301756616569</v>
      </c>
      <c r="BT606" s="14">
        <v>0.187933129318377</v>
      </c>
      <c r="BU606" s="14"/>
      <c r="BV606" s="14">
        <v>0.203735453670087</v>
      </c>
      <c r="BW606" s="14">
        <v>0.22070955599876699</v>
      </c>
      <c r="BX606" s="14"/>
      <c r="BY606" s="14">
        <v>9.0287557179918904E-2</v>
      </c>
      <c r="BZ606" s="14"/>
      <c r="CA606" s="14">
        <v>0.20075140402181499</v>
      </c>
      <c r="CB606" s="14">
        <v>0.263010847271828</v>
      </c>
      <c r="CC606" s="14">
        <v>0.194270473297113</v>
      </c>
      <c r="CD606" s="14">
        <v>0.137443907781232</v>
      </c>
      <c r="CE606" s="14">
        <v>9.0463288693572202E-2</v>
      </c>
    </row>
    <row r="607" spans="2:83" x14ac:dyDescent="0.3">
      <c r="B607" t="s">
        <v>214</v>
      </c>
      <c r="C607" s="14">
        <v>0.10453804356627699</v>
      </c>
      <c r="D607" s="14">
        <v>0.115507760166077</v>
      </c>
      <c r="E607" s="14">
        <v>9.2070937318527404E-2</v>
      </c>
      <c r="F607" s="14"/>
      <c r="G607" s="14">
        <v>8.3590852322586201E-2</v>
      </c>
      <c r="H607" s="14">
        <v>0.123368035135429</v>
      </c>
      <c r="I607" s="14">
        <v>9.0256762019452999E-2</v>
      </c>
      <c r="J607" s="14">
        <v>0.10164759891941701</v>
      </c>
      <c r="K607" s="14">
        <v>0.151782997852622</v>
      </c>
      <c r="L607" s="14">
        <v>8.5160098211558996E-2</v>
      </c>
      <c r="M607" s="14"/>
      <c r="N607" s="14">
        <v>0.10935318994683201</v>
      </c>
      <c r="O607" s="14">
        <v>0.12485289718556</v>
      </c>
      <c r="P607" s="14">
        <v>0.106173148167012</v>
      </c>
      <c r="Q607" s="14">
        <v>7.9116650560665594E-2</v>
      </c>
      <c r="R607" s="14"/>
      <c r="S607" s="14">
        <v>0.10736887263108</v>
      </c>
      <c r="T607" s="14">
        <v>0.11274456198890299</v>
      </c>
      <c r="U607" s="14">
        <v>0.100540237142421</v>
      </c>
      <c r="V607" s="14">
        <v>6.9645110587771897E-2</v>
      </c>
      <c r="W607" s="14">
        <v>6.7767715945056706E-2</v>
      </c>
      <c r="X607" s="14">
        <v>0.11655404754776499</v>
      </c>
      <c r="Y607" s="14">
        <v>6.5010916562369694E-2</v>
      </c>
      <c r="Z607" s="14">
        <v>9.3529373300582294E-2</v>
      </c>
      <c r="AA607" s="14">
        <v>0.121830633977574</v>
      </c>
      <c r="AB607" s="14">
        <v>0.13321480541803701</v>
      </c>
      <c r="AC607" s="14">
        <v>0.16194290371277101</v>
      </c>
      <c r="AD607" s="14">
        <v>9.5252412258707897E-2</v>
      </c>
      <c r="AE607" s="14"/>
      <c r="AF607" s="14">
        <v>7.6302725156206105E-2</v>
      </c>
      <c r="AG607" s="14">
        <v>0.137954574060806</v>
      </c>
      <c r="AH607" s="14">
        <v>0.15927814788932501</v>
      </c>
      <c r="AI607" s="14">
        <v>0.132448626548309</v>
      </c>
      <c r="AJ607" s="14">
        <v>5.96957862283444E-2</v>
      </c>
      <c r="AK607" s="14"/>
      <c r="AL607" s="14">
        <v>6.7113502578557596E-2</v>
      </c>
      <c r="AM607" s="14">
        <v>0.110394813577086</v>
      </c>
      <c r="AN607" s="14">
        <v>0.15434186370012701</v>
      </c>
      <c r="AO607" s="14">
        <v>7.9043377289056596E-2</v>
      </c>
      <c r="AP607" s="14">
        <v>0.235524357845488</v>
      </c>
      <c r="AQ607" s="14"/>
      <c r="AR607" s="14">
        <v>0.13625592716099799</v>
      </c>
      <c r="AS607" s="14">
        <v>7.2002109233406497E-2</v>
      </c>
      <c r="AT607" s="14">
        <v>0.13376191394876399</v>
      </c>
      <c r="AU607" s="14">
        <v>6.6871676745204695E-2</v>
      </c>
      <c r="AV607" s="14">
        <v>0.198322916833055</v>
      </c>
      <c r="AW607" s="14">
        <v>7.5791648544447393E-2</v>
      </c>
      <c r="AX607" s="14"/>
      <c r="AY607" s="14">
        <v>5.63107503943178E-2</v>
      </c>
      <c r="AZ607" s="14">
        <v>0.10240541140689199</v>
      </c>
      <c r="BA607" s="14">
        <v>0.118218865128601</v>
      </c>
      <c r="BB607" s="14">
        <v>0.14673747964434999</v>
      </c>
      <c r="BC607" s="14">
        <v>5.8375277046874501E-2</v>
      </c>
      <c r="BD607" s="14"/>
      <c r="BE607" s="14">
        <v>0</v>
      </c>
      <c r="BF607" s="14">
        <v>0.11603063404769801</v>
      </c>
      <c r="BG607" s="14">
        <v>8.6982594158348997E-2</v>
      </c>
      <c r="BH607" s="14">
        <v>0.110061019931205</v>
      </c>
      <c r="BI607" s="14">
        <v>5.7838528208120098E-2</v>
      </c>
      <c r="BJ607" s="14">
        <v>0.13991321408632901</v>
      </c>
      <c r="BK607" s="14">
        <v>0.101867512719457</v>
      </c>
      <c r="BL607" s="14">
        <v>0.102357651847616</v>
      </c>
      <c r="BM607" s="14">
        <v>0.11430738531754001</v>
      </c>
      <c r="BN607" s="14">
        <v>7.9882430519891898E-2</v>
      </c>
      <c r="BO607" s="14">
        <v>7.6799358599984893E-2</v>
      </c>
      <c r="BP607" s="14">
        <v>0.20843442762289699</v>
      </c>
      <c r="BQ607" s="14">
        <v>8.9053308680930796E-2</v>
      </c>
      <c r="BR607" s="14">
        <v>7.6168795016407997E-2</v>
      </c>
      <c r="BS607" s="14">
        <v>0.16007788289561001</v>
      </c>
      <c r="BT607" s="14">
        <v>9.5308386682008597E-2</v>
      </c>
      <c r="BU607" s="14"/>
      <c r="BV607" s="14">
        <v>0.125186371218378</v>
      </c>
      <c r="BW607" s="14">
        <v>8.8425800329670998E-2</v>
      </c>
      <c r="BX607" s="14"/>
      <c r="BY607" s="14">
        <v>4.6838940280923301E-2</v>
      </c>
      <c r="BZ607" s="14"/>
      <c r="CA607" s="14">
        <v>0.11684385395077</v>
      </c>
      <c r="CB607" s="14">
        <v>0.11249655938554599</v>
      </c>
      <c r="CC607" s="14">
        <v>0.10379021044165899</v>
      </c>
      <c r="CD607" s="14">
        <v>6.7139893516749899E-2</v>
      </c>
      <c r="CE607" s="14">
        <v>4.5707542160324799E-2</v>
      </c>
    </row>
    <row r="608" spans="2:83" x14ac:dyDescent="0.3">
      <c r="B608" t="s">
        <v>110</v>
      </c>
      <c r="C608" s="14">
        <v>9.7760664856382504E-2</v>
      </c>
      <c r="D608" s="14">
        <v>4.9441986336767101E-2</v>
      </c>
      <c r="E608" s="14">
        <v>0.14513275232957701</v>
      </c>
      <c r="F608" s="14"/>
      <c r="G608" s="14">
        <v>8.1232017119688193E-2</v>
      </c>
      <c r="H608" s="14">
        <v>7.1170104522288599E-2</v>
      </c>
      <c r="I608" s="14">
        <v>0.12876211827402101</v>
      </c>
      <c r="J608" s="14">
        <v>0.102152398300162</v>
      </c>
      <c r="K608" s="14">
        <v>7.7164601744054998E-2</v>
      </c>
      <c r="L608" s="14">
        <v>0.11554376781512</v>
      </c>
      <c r="M608" s="14"/>
      <c r="N608" s="14">
        <v>5.8760321911528697E-2</v>
      </c>
      <c r="O608" s="14">
        <v>6.3757761422445894E-2</v>
      </c>
      <c r="P608" s="14">
        <v>0.105504674080691</v>
      </c>
      <c r="Q608" s="14">
        <v>0.17040523087010301</v>
      </c>
      <c r="R608" s="14"/>
      <c r="S608" s="14">
        <v>7.0401150421014802E-2</v>
      </c>
      <c r="T608" s="14">
        <v>0.107477805016555</v>
      </c>
      <c r="U608" s="14">
        <v>8.2487370125915602E-2</v>
      </c>
      <c r="V608" s="14">
        <v>9.8566963835915206E-2</v>
      </c>
      <c r="W608" s="14">
        <v>8.1945925173738901E-2</v>
      </c>
      <c r="X608" s="14">
        <v>0.119631562838086</v>
      </c>
      <c r="Y608" s="14">
        <v>0.14769640234643699</v>
      </c>
      <c r="Z608" s="14">
        <v>7.9798542343637799E-2</v>
      </c>
      <c r="AA608" s="14">
        <v>0.100163101512089</v>
      </c>
      <c r="AB608" s="14">
        <v>9.8573531546979495E-2</v>
      </c>
      <c r="AC608" s="14">
        <v>7.5963455486502296E-2</v>
      </c>
      <c r="AD608" s="14">
        <v>0.108966495456643</v>
      </c>
      <c r="AE608" s="14"/>
      <c r="AF608" s="14">
        <v>7.8502844760732202E-2</v>
      </c>
      <c r="AG608" s="14">
        <v>7.3677178928767406E-2</v>
      </c>
      <c r="AH608" s="14">
        <v>6.4208973168426497E-2</v>
      </c>
      <c r="AI608" s="14">
        <v>8.5588881677517797E-2</v>
      </c>
      <c r="AJ608" s="14">
        <v>0.167421959616259</v>
      </c>
      <c r="AK608" s="14"/>
      <c r="AL608" s="14">
        <v>7.1156835185481798E-2</v>
      </c>
      <c r="AM608" s="14">
        <v>7.5659100316046002E-2</v>
      </c>
      <c r="AN608" s="14">
        <v>9.2364564709321695E-2</v>
      </c>
      <c r="AO608" s="14">
        <v>0.10466427408920299</v>
      </c>
      <c r="AP608" s="14">
        <v>0.106708954813034</v>
      </c>
      <c r="AQ608" s="14"/>
      <c r="AR608" s="14">
        <v>6.3504892134466695E-2</v>
      </c>
      <c r="AS608" s="14">
        <v>7.6542940991038505E-2</v>
      </c>
      <c r="AT608" s="14">
        <v>6.7676681091982605E-2</v>
      </c>
      <c r="AU608" s="14">
        <v>8.5658956733816793E-2</v>
      </c>
      <c r="AV608" s="14">
        <v>9.7852827844005799E-2</v>
      </c>
      <c r="AW608" s="14">
        <v>0.19247547677758001</v>
      </c>
      <c r="AX608" s="14"/>
      <c r="AY608" s="14">
        <v>0.119649714013084</v>
      </c>
      <c r="AZ608" s="14">
        <v>0.129457331583338</v>
      </c>
      <c r="BA608" s="14">
        <v>6.6203654225717598E-2</v>
      </c>
      <c r="BB608" s="14">
        <v>7.3219121869734893E-2</v>
      </c>
      <c r="BC608" s="14">
        <v>0</v>
      </c>
      <c r="BD608" s="14"/>
      <c r="BE608" s="14">
        <v>0.20744353374278501</v>
      </c>
      <c r="BF608" s="14">
        <v>0.16293461515907601</v>
      </c>
      <c r="BG608" s="14">
        <v>0.146200142299313</v>
      </c>
      <c r="BH608" s="14">
        <v>0.120905868059124</v>
      </c>
      <c r="BI608" s="14">
        <v>0.12539336989248101</v>
      </c>
      <c r="BJ608" s="14">
        <v>0.108471640946396</v>
      </c>
      <c r="BK608" s="14">
        <v>0.10854457681164099</v>
      </c>
      <c r="BL608" s="14">
        <v>9.8250040324378396E-2</v>
      </c>
      <c r="BM608" s="14">
        <v>9.5189246326567001E-2</v>
      </c>
      <c r="BN608" s="14">
        <v>0.109315269043515</v>
      </c>
      <c r="BO608" s="14">
        <v>6.8271073353290301E-2</v>
      </c>
      <c r="BP608" s="14">
        <v>3.9025651467275803E-2</v>
      </c>
      <c r="BQ608" s="14">
        <v>4.0782897064526397E-2</v>
      </c>
      <c r="BR608" s="14">
        <v>1.5673097242774499E-2</v>
      </c>
      <c r="BS608" s="14">
        <v>0.10347492458469</v>
      </c>
      <c r="BT608" s="14">
        <v>0</v>
      </c>
      <c r="BU608" s="14"/>
      <c r="BV608" s="14">
        <v>6.8880100354410098E-2</v>
      </c>
      <c r="BW608" s="14">
        <v>8.5727542299847401E-2</v>
      </c>
      <c r="BX608" s="14"/>
      <c r="BY608" s="14">
        <v>6.1145440215228303E-2</v>
      </c>
      <c r="BZ608" s="14"/>
      <c r="CA608" s="14">
        <v>0.11421182867377799</v>
      </c>
      <c r="CB608" s="14">
        <v>7.0774191875785306E-2</v>
      </c>
      <c r="CC608" s="14">
        <v>9.2184891766851906E-2</v>
      </c>
      <c r="CD608" s="14">
        <v>3.2991170253499E-2</v>
      </c>
      <c r="CE608" s="14">
        <v>3.2929924183019502E-2</v>
      </c>
    </row>
    <row r="609" spans="2:83" x14ac:dyDescent="0.3">
      <c r="B609" t="s">
        <v>215</v>
      </c>
      <c r="C609" s="14">
        <v>0.26332797328387297</v>
      </c>
      <c r="D609" s="14">
        <v>0.31241244512785799</v>
      </c>
      <c r="E609" s="14">
        <v>0.215916151261309</v>
      </c>
      <c r="F609" s="14"/>
      <c r="G609" s="14">
        <v>0.37412475753053598</v>
      </c>
      <c r="H609" s="14">
        <v>0.378303235416039</v>
      </c>
      <c r="I609" s="14">
        <v>0.29724431300186899</v>
      </c>
      <c r="J609" s="14">
        <v>0.231842698120374</v>
      </c>
      <c r="K609" s="14">
        <v>0.17153249764264999</v>
      </c>
      <c r="L609" s="14">
        <v>0.156247800228898</v>
      </c>
      <c r="M609" s="14"/>
      <c r="N609" s="14">
        <v>0.330736636626831</v>
      </c>
      <c r="O609" s="14">
        <v>0.25937982230951301</v>
      </c>
      <c r="P609" s="14">
        <v>0.24656118580056499</v>
      </c>
      <c r="Q609" s="14">
        <v>0.21528218213174199</v>
      </c>
      <c r="R609" s="14"/>
      <c r="S609" s="14">
        <v>0.28067621443218999</v>
      </c>
      <c r="T609" s="14">
        <v>0.24983775877384401</v>
      </c>
      <c r="U609" s="14">
        <v>0.22428656222467999</v>
      </c>
      <c r="V609" s="14">
        <v>0.30151393434821799</v>
      </c>
      <c r="W609" s="14">
        <v>0.23090106646094199</v>
      </c>
      <c r="X609" s="14">
        <v>0.241374632800997</v>
      </c>
      <c r="Y609" s="14">
        <v>0.26323725206220699</v>
      </c>
      <c r="Z609" s="14">
        <v>0.35818214635455797</v>
      </c>
      <c r="AA609" s="14">
        <v>0.25449994851493501</v>
      </c>
      <c r="AB609" s="14">
        <v>0.27097689443189599</v>
      </c>
      <c r="AC609" s="14">
        <v>0.242018554507127</v>
      </c>
      <c r="AD609" s="14">
        <v>0.28945696664674703</v>
      </c>
      <c r="AE609" s="14"/>
      <c r="AF609" s="14">
        <v>0.280968244579966</v>
      </c>
      <c r="AG609" s="14">
        <v>0.299530031121437</v>
      </c>
      <c r="AH609" s="14">
        <v>0.18509577332617899</v>
      </c>
      <c r="AI609" s="14">
        <v>0.22985171484740599</v>
      </c>
      <c r="AJ609" s="14">
        <v>0.218849239533705</v>
      </c>
      <c r="AK609" s="14"/>
      <c r="AL609" s="14">
        <v>0.28531982518641102</v>
      </c>
      <c r="AM609" s="14">
        <v>0.31892478888974002</v>
      </c>
      <c r="AN609" s="14">
        <v>0.15861114964859699</v>
      </c>
      <c r="AO609" s="14">
        <v>0.31618791636671401</v>
      </c>
      <c r="AP609" s="14">
        <v>0.16618316356972701</v>
      </c>
      <c r="AQ609" s="14"/>
      <c r="AR609" s="14">
        <v>0.33063611902064299</v>
      </c>
      <c r="AS609" s="14">
        <v>0.30699800568851099</v>
      </c>
      <c r="AT609" s="14">
        <v>0.177244359011106</v>
      </c>
      <c r="AU609" s="14">
        <v>0.31902828001922401</v>
      </c>
      <c r="AV609" s="14">
        <v>0.198525830915662</v>
      </c>
      <c r="AW609" s="14">
        <v>0.14565698536760799</v>
      </c>
      <c r="AX609" s="14"/>
      <c r="AY609" s="14">
        <v>0.21285478555023099</v>
      </c>
      <c r="AZ609" s="14">
        <v>0.23134443680490399</v>
      </c>
      <c r="BA609" s="14">
        <v>0.299099480585655</v>
      </c>
      <c r="BB609" s="14">
        <v>0.35104433802461998</v>
      </c>
      <c r="BC609" s="14">
        <v>0.49483614691058603</v>
      </c>
      <c r="BD609" s="14"/>
      <c r="BE609" s="14">
        <v>0.23431664469401201</v>
      </c>
      <c r="BF609" s="14">
        <v>0.16734957730210201</v>
      </c>
      <c r="BG609" s="14">
        <v>0.17479513405029801</v>
      </c>
      <c r="BH609" s="14">
        <v>0.231592824474673</v>
      </c>
      <c r="BI609" s="14">
        <v>0.265197653466198</v>
      </c>
      <c r="BJ609" s="14">
        <v>0.233467222109459</v>
      </c>
      <c r="BK609" s="14">
        <v>0.22657112699085299</v>
      </c>
      <c r="BL609" s="14">
        <v>0.21152932349515299</v>
      </c>
      <c r="BM609" s="14">
        <v>0.26996728950364102</v>
      </c>
      <c r="BN609" s="14">
        <v>0.290263726453591</v>
      </c>
      <c r="BO609" s="14">
        <v>0.25326742076268099</v>
      </c>
      <c r="BP609" s="14">
        <v>0.334928260790264</v>
      </c>
      <c r="BQ609" s="14">
        <v>0.34090516572138202</v>
      </c>
      <c r="BR609" s="14">
        <v>0.337071442881276</v>
      </c>
      <c r="BS609" s="14">
        <v>0.38221729018525002</v>
      </c>
      <c r="BT609" s="14">
        <v>0.50090507400534101</v>
      </c>
      <c r="BU609" s="14"/>
      <c r="BV609" s="14">
        <v>0.33937322685793198</v>
      </c>
      <c r="BW609" s="14">
        <v>0.288553950638192</v>
      </c>
      <c r="BX609" s="14"/>
      <c r="BY609" s="14">
        <v>0.50520579429874701</v>
      </c>
      <c r="BZ609" s="14"/>
      <c r="CA609" s="14">
        <v>0.21291606640232999</v>
      </c>
      <c r="CB609" s="14">
        <v>0.206984915722421</v>
      </c>
      <c r="CC609" s="14">
        <v>0.27939182530892098</v>
      </c>
      <c r="CD609" s="14">
        <v>0.47600799526169901</v>
      </c>
      <c r="CE609" s="14">
        <v>0.72650690706993204</v>
      </c>
    </row>
    <row r="610" spans="2:83" x14ac:dyDescent="0.3">
      <c r="B610" t="s">
        <v>216</v>
      </c>
      <c r="C610" s="14">
        <v>0.30419902265340798</v>
      </c>
      <c r="D610" s="14">
        <v>0.32056517867094098</v>
      </c>
      <c r="E610" s="14">
        <v>0.28685409785372901</v>
      </c>
      <c r="F610" s="14"/>
      <c r="G610" s="14">
        <v>0.22631844558344899</v>
      </c>
      <c r="H610" s="14">
        <v>0.29525858848245701</v>
      </c>
      <c r="I610" s="14">
        <v>0.25156152136481302</v>
      </c>
      <c r="J610" s="14">
        <v>0.33318288931024398</v>
      </c>
      <c r="K610" s="14">
        <v>0.36298323207989602</v>
      </c>
      <c r="L610" s="14">
        <v>0.34251911728397999</v>
      </c>
      <c r="M610" s="14"/>
      <c r="N610" s="14">
        <v>0.30866654741111998</v>
      </c>
      <c r="O610" s="14">
        <v>0.35483789027393797</v>
      </c>
      <c r="P610" s="14">
        <v>0.29083157171051499</v>
      </c>
      <c r="Q610" s="14">
        <v>0.25562070943374199</v>
      </c>
      <c r="R610" s="14"/>
      <c r="S610" s="14">
        <v>0.31678226960816602</v>
      </c>
      <c r="T610" s="14">
        <v>0.29073684755897</v>
      </c>
      <c r="U610" s="14">
        <v>0.339823363414819</v>
      </c>
      <c r="V610" s="14">
        <v>0.28577093614103</v>
      </c>
      <c r="W610" s="14">
        <v>0.26906890305256898</v>
      </c>
      <c r="X610" s="14">
        <v>0.30979834173175702</v>
      </c>
      <c r="Y610" s="14">
        <v>0.24602701912747099</v>
      </c>
      <c r="Z610" s="14">
        <v>0.28176540522487598</v>
      </c>
      <c r="AA610" s="14">
        <v>0.31661882270766101</v>
      </c>
      <c r="AB610" s="14">
        <v>0.32179571872044199</v>
      </c>
      <c r="AC610" s="14">
        <v>0.38774547005910098</v>
      </c>
      <c r="AD610" s="14">
        <v>0.27663417522349398</v>
      </c>
      <c r="AE610" s="14"/>
      <c r="AF610" s="14">
        <v>0.26951711502258302</v>
      </c>
      <c r="AG610" s="14">
        <v>0.35296977216104702</v>
      </c>
      <c r="AH610" s="14">
        <v>0.36664509610579599</v>
      </c>
      <c r="AI610" s="14">
        <v>0.27453677874822002</v>
      </c>
      <c r="AJ610" s="14">
        <v>0.236485049467687</v>
      </c>
      <c r="AK610" s="14"/>
      <c r="AL610" s="14">
        <v>0.26065148520075698</v>
      </c>
      <c r="AM610" s="14">
        <v>0.32096023225952303</v>
      </c>
      <c r="AN610" s="14">
        <v>0.37371353888381798</v>
      </c>
      <c r="AO610" s="14">
        <v>0.23800384772626401</v>
      </c>
      <c r="AP610" s="14">
        <v>0.456100622748427</v>
      </c>
      <c r="AQ610" s="14"/>
      <c r="AR610" s="14">
        <v>0.33868476383663798</v>
      </c>
      <c r="AS610" s="14">
        <v>0.251612213514181</v>
      </c>
      <c r="AT610" s="14">
        <v>0.414490596416211</v>
      </c>
      <c r="AU610" s="14">
        <v>0.23010876834119601</v>
      </c>
      <c r="AV610" s="14">
        <v>0.44632650255234502</v>
      </c>
      <c r="AW610" s="14">
        <v>0.25562851028848799</v>
      </c>
      <c r="AX610" s="14"/>
      <c r="AY610" s="14">
        <v>0.24125739608101801</v>
      </c>
      <c r="AZ610" s="14">
        <v>0.28953031217224601</v>
      </c>
      <c r="BA610" s="14">
        <v>0.32389515521301998</v>
      </c>
      <c r="BB610" s="14">
        <v>0.35758183868488103</v>
      </c>
      <c r="BC610" s="14">
        <v>0.31516358781620502</v>
      </c>
      <c r="BD610" s="14"/>
      <c r="BE610" s="14">
        <v>6.6091331706967404E-2</v>
      </c>
      <c r="BF610" s="14">
        <v>0.27487508373657599</v>
      </c>
      <c r="BG610" s="14">
        <v>0.299109439640528</v>
      </c>
      <c r="BH610" s="14">
        <v>0.29435959612513202</v>
      </c>
      <c r="BI610" s="14">
        <v>0.24453963415875599</v>
      </c>
      <c r="BJ610" s="14">
        <v>0.304817578862419</v>
      </c>
      <c r="BK610" s="14">
        <v>0.30973053654110999</v>
      </c>
      <c r="BL610" s="14">
        <v>0.346720739453384</v>
      </c>
      <c r="BM610" s="14">
        <v>0.318519053746253</v>
      </c>
      <c r="BN610" s="14">
        <v>0.284058877230013</v>
      </c>
      <c r="BO610" s="14">
        <v>0.33899448913297697</v>
      </c>
      <c r="BP610" s="14">
        <v>0.34539524708972102</v>
      </c>
      <c r="BQ610" s="14">
        <v>0.31171836606751802</v>
      </c>
      <c r="BR610" s="14">
        <v>0.32863748618978</v>
      </c>
      <c r="BS610" s="14">
        <v>0.34837963951217898</v>
      </c>
      <c r="BT610" s="14">
        <v>0.283241516000385</v>
      </c>
      <c r="BU610" s="14"/>
      <c r="BV610" s="14">
        <v>0.328921824888465</v>
      </c>
      <c r="BW610" s="14">
        <v>0.30913535632843803</v>
      </c>
      <c r="BX610" s="14"/>
      <c r="BY610" s="14">
        <v>0.13712649746084199</v>
      </c>
      <c r="BZ610" s="14"/>
      <c r="CA610" s="14">
        <v>0.31759525797258498</v>
      </c>
      <c r="CB610" s="14">
        <v>0.37550740665737398</v>
      </c>
      <c r="CC610" s="14">
        <v>0.29806068373877098</v>
      </c>
      <c r="CD610" s="14">
        <v>0.20458380129798201</v>
      </c>
      <c r="CE610" s="14">
        <v>0.136170830853897</v>
      </c>
    </row>
    <row r="611" spans="2:83" x14ac:dyDescent="0.3">
      <c r="B611" t="s">
        <v>139</v>
      </c>
      <c r="C611" s="14">
        <v>-4.0871049369534201E-2</v>
      </c>
      <c r="D611" s="14">
        <v>-8.1527335430837105E-3</v>
      </c>
      <c r="E611" s="14">
        <v>-7.0937946592419407E-2</v>
      </c>
      <c r="F611" s="14"/>
      <c r="G611" s="14">
        <v>0.14780631194708799</v>
      </c>
      <c r="H611" s="14">
        <v>8.3044646933582003E-2</v>
      </c>
      <c r="I611" s="14">
        <v>4.56827916370562E-2</v>
      </c>
      <c r="J611" s="14">
        <v>-0.10134019118987</v>
      </c>
      <c r="K611" s="14">
        <v>-0.191450734437246</v>
      </c>
      <c r="L611" s="14">
        <v>-0.18627131705508301</v>
      </c>
      <c r="M611" s="14"/>
      <c r="N611" s="14">
        <v>2.2070089215710999E-2</v>
      </c>
      <c r="O611" s="14">
        <v>-9.54580679644252E-2</v>
      </c>
      <c r="P611" s="14">
        <v>-4.4270385909949903E-2</v>
      </c>
      <c r="Q611" s="14">
        <v>-4.0338527301999799E-2</v>
      </c>
      <c r="R611" s="14"/>
      <c r="S611" s="14">
        <v>-3.6106055175976599E-2</v>
      </c>
      <c r="T611" s="14">
        <v>-4.0899088785125701E-2</v>
      </c>
      <c r="U611" s="14">
        <v>-0.115536801190139</v>
      </c>
      <c r="V611" s="14">
        <v>1.57429982071874E-2</v>
      </c>
      <c r="W611" s="14">
        <v>-3.8167836591626703E-2</v>
      </c>
      <c r="X611" s="14">
        <v>-6.84237089307594E-2</v>
      </c>
      <c r="Y611" s="14">
        <v>1.72102329347361E-2</v>
      </c>
      <c r="Z611" s="14">
        <v>7.64167411296819E-2</v>
      </c>
      <c r="AA611" s="14">
        <v>-6.2118874192726499E-2</v>
      </c>
      <c r="AB611" s="14">
        <v>-5.0818824288546401E-2</v>
      </c>
      <c r="AC611" s="14">
        <v>-0.14572691555197401</v>
      </c>
      <c r="AD611" s="14">
        <v>1.2822791423253301E-2</v>
      </c>
      <c r="AE611" s="14"/>
      <c r="AF611" s="14">
        <v>1.1451129557382899E-2</v>
      </c>
      <c r="AG611" s="14">
        <v>-5.3439741039609398E-2</v>
      </c>
      <c r="AH611" s="14">
        <v>-0.18154932277961799</v>
      </c>
      <c r="AI611" s="14">
        <v>-4.4685063900813803E-2</v>
      </c>
      <c r="AJ611" s="14">
        <v>-1.7635809933982099E-2</v>
      </c>
      <c r="AK611" s="14"/>
      <c r="AL611" s="14">
        <v>2.4668339985653299E-2</v>
      </c>
      <c r="AM611" s="14">
        <v>-2.0354433697823398E-3</v>
      </c>
      <c r="AN611" s="14">
        <v>-0.21510238923522099</v>
      </c>
      <c r="AO611" s="14">
        <v>7.8184068640450494E-2</v>
      </c>
      <c r="AP611" s="14">
        <v>-0.28991745917869999</v>
      </c>
      <c r="AQ611" s="14"/>
      <c r="AR611" s="14">
        <v>-8.0486448159955998E-3</v>
      </c>
      <c r="AS611" s="14">
        <v>5.5385792174329602E-2</v>
      </c>
      <c r="AT611" s="14">
        <v>-0.237246237405105</v>
      </c>
      <c r="AU611" s="14">
        <v>8.8919511678028001E-2</v>
      </c>
      <c r="AV611" s="14">
        <v>-0.24780067163668301</v>
      </c>
      <c r="AW611" s="14">
        <v>-0.10997152492088</v>
      </c>
      <c r="AX611" s="14"/>
      <c r="AY611" s="14">
        <v>-2.84026105307877E-2</v>
      </c>
      <c r="AZ611" s="14">
        <v>-5.8185875367341697E-2</v>
      </c>
      <c r="BA611" s="14">
        <v>-2.4795674627365E-2</v>
      </c>
      <c r="BB611" s="14">
        <v>-6.5375006602609899E-3</v>
      </c>
      <c r="BC611" s="14">
        <v>0.17967255909438101</v>
      </c>
      <c r="BD611" s="14"/>
      <c r="BE611" s="14">
        <v>0.16822531298704499</v>
      </c>
      <c r="BF611" s="14">
        <v>-0.10752550643447401</v>
      </c>
      <c r="BG611" s="14">
        <v>-0.12431430559023</v>
      </c>
      <c r="BH611" s="14">
        <v>-6.2766771650459505E-2</v>
      </c>
      <c r="BI611" s="14">
        <v>2.0658019307442599E-2</v>
      </c>
      <c r="BJ611" s="14">
        <v>-7.1350356752960101E-2</v>
      </c>
      <c r="BK611" s="14">
        <v>-8.3159409550257093E-2</v>
      </c>
      <c r="BL611" s="14">
        <v>-0.135191415958231</v>
      </c>
      <c r="BM611" s="14">
        <v>-4.8551764242611803E-2</v>
      </c>
      <c r="BN611" s="14">
        <v>6.2048492235777797E-3</v>
      </c>
      <c r="BO611" s="14">
        <v>-8.5727068370295798E-2</v>
      </c>
      <c r="BP611" s="14">
        <v>-1.0466986299456501E-2</v>
      </c>
      <c r="BQ611" s="14">
        <v>2.9186799653864198E-2</v>
      </c>
      <c r="BR611" s="14">
        <v>8.4339566914960994E-3</v>
      </c>
      <c r="BS611" s="14">
        <v>3.3837650673070901E-2</v>
      </c>
      <c r="BT611" s="14">
        <v>0.21766355800495599</v>
      </c>
      <c r="BU611" s="14"/>
      <c r="BV611" s="14">
        <v>1.04514019694661E-2</v>
      </c>
      <c r="BW611" s="14">
        <v>-2.05814056902461E-2</v>
      </c>
      <c r="BX611" s="14"/>
      <c r="BY611" s="14">
        <v>0.36807929683790502</v>
      </c>
      <c r="BZ611" s="14"/>
      <c r="CA611" s="14">
        <v>-0.104679191570255</v>
      </c>
      <c r="CB611" s="14">
        <v>-0.168522490934953</v>
      </c>
      <c r="CC611" s="14">
        <v>-1.8668858429850301E-2</v>
      </c>
      <c r="CD611" s="14">
        <v>0.27142419396371698</v>
      </c>
      <c r="CE611" s="14">
        <v>0.59033607621603501</v>
      </c>
    </row>
    <row r="612" spans="2:83" x14ac:dyDescent="0.3">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row>
    <row r="613" spans="2:83" x14ac:dyDescent="0.3">
      <c r="B613" s="6" t="s">
        <v>303</v>
      </c>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c r="CD613" s="14"/>
      <c r="CE613" s="14"/>
    </row>
    <row r="614" spans="2:83" x14ac:dyDescent="0.3">
      <c r="B614" s="24" t="s">
        <v>114</v>
      </c>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row>
    <row r="615" spans="2:83" x14ac:dyDescent="0.3">
      <c r="B615" t="s">
        <v>211</v>
      </c>
      <c r="C615" s="14">
        <v>5.4324582741240197E-2</v>
      </c>
      <c r="D615" s="14">
        <v>7.6681700173209105E-2</v>
      </c>
      <c r="E615" s="14">
        <v>3.2600667553662303E-2</v>
      </c>
      <c r="F615" s="14"/>
      <c r="G615" s="14">
        <v>9.1247450248972697E-2</v>
      </c>
      <c r="H615" s="14">
        <v>0.12081887041032199</v>
      </c>
      <c r="I615" s="14">
        <v>5.3971233642428E-2</v>
      </c>
      <c r="J615" s="14">
        <v>3.2791374548543903E-2</v>
      </c>
      <c r="K615" s="14">
        <v>1.03146089175668E-2</v>
      </c>
      <c r="L615" s="14">
        <v>2.31271814752942E-2</v>
      </c>
      <c r="M615" s="14"/>
      <c r="N615" s="14">
        <v>8.9036591051522507E-2</v>
      </c>
      <c r="O615" s="14">
        <v>4.0686969078543397E-2</v>
      </c>
      <c r="P615" s="14">
        <v>4.6459001198676797E-2</v>
      </c>
      <c r="Q615" s="14">
        <v>3.9173654867922902E-2</v>
      </c>
      <c r="R615" s="14"/>
      <c r="S615" s="14">
        <v>7.1612626662411902E-2</v>
      </c>
      <c r="T615" s="14">
        <v>5.6290644140899099E-2</v>
      </c>
      <c r="U615" s="14">
        <v>2.75519014204017E-2</v>
      </c>
      <c r="V615" s="14">
        <v>7.1800712932107796E-2</v>
      </c>
      <c r="W615" s="14">
        <v>2.37452696821269E-2</v>
      </c>
      <c r="X615" s="14">
        <v>5.8302091411214299E-2</v>
      </c>
      <c r="Y615" s="14">
        <v>5.3165615865723798E-2</v>
      </c>
      <c r="Z615" s="14">
        <v>6.8261665289380297E-2</v>
      </c>
      <c r="AA615" s="14">
        <v>5.4920352714641602E-2</v>
      </c>
      <c r="AB615" s="14">
        <v>6.1749379656539198E-2</v>
      </c>
      <c r="AC615" s="14">
        <v>3.2970146358330801E-2</v>
      </c>
      <c r="AD615" s="14">
        <v>3.8585030443580498E-2</v>
      </c>
      <c r="AE615" s="14"/>
      <c r="AF615" s="14">
        <v>5.2175026103904801E-2</v>
      </c>
      <c r="AG615" s="14">
        <v>8.5995594674246695E-2</v>
      </c>
      <c r="AH615" s="14">
        <v>4.1628522202008099E-2</v>
      </c>
      <c r="AI615" s="14">
        <v>0</v>
      </c>
      <c r="AJ615" s="14">
        <v>3.4324579421607597E-2</v>
      </c>
      <c r="AK615" s="14"/>
      <c r="AL615" s="14">
        <v>5.7818458728874901E-2</v>
      </c>
      <c r="AM615" s="14">
        <v>7.5872746531853399E-2</v>
      </c>
      <c r="AN615" s="14">
        <v>3.7507342371939999E-2</v>
      </c>
      <c r="AO615" s="14">
        <v>6.7591159183422997E-2</v>
      </c>
      <c r="AP615" s="14">
        <v>3.10497020959184E-2</v>
      </c>
      <c r="AQ615" s="14"/>
      <c r="AR615" s="14">
        <v>8.7085994912237299E-2</v>
      </c>
      <c r="AS615" s="14">
        <v>6.5798305642445307E-2</v>
      </c>
      <c r="AT615" s="14">
        <v>4.3023779786351801E-2</v>
      </c>
      <c r="AU615" s="14">
        <v>5.4678791768128003E-2</v>
      </c>
      <c r="AV615" s="14">
        <v>3.6221090569677303E-2</v>
      </c>
      <c r="AW615" s="14">
        <v>1.68002978642912E-2</v>
      </c>
      <c r="AX615" s="14"/>
      <c r="AY615" s="14">
        <v>2.3646057829982699E-2</v>
      </c>
      <c r="AZ615" s="14">
        <v>4.4116051516584001E-2</v>
      </c>
      <c r="BA615" s="14">
        <v>6.1483350755513602E-2</v>
      </c>
      <c r="BB615" s="14">
        <v>0.105934386513412</v>
      </c>
      <c r="BC615" s="14">
        <v>0.196191233701072</v>
      </c>
      <c r="BD615" s="14"/>
      <c r="BE615" s="14">
        <v>0</v>
      </c>
      <c r="BF615" s="14">
        <v>8.1950350304444405E-2</v>
      </c>
      <c r="BG615" s="14">
        <v>3.3832456666551901E-2</v>
      </c>
      <c r="BH615" s="14">
        <v>5.6815493955358801E-2</v>
      </c>
      <c r="BI615" s="14">
        <v>2.9487417297502198E-2</v>
      </c>
      <c r="BJ615" s="14">
        <v>3.2764942848551797E-2</v>
      </c>
      <c r="BK615" s="14">
        <v>3.6008769356304801E-2</v>
      </c>
      <c r="BL615" s="14">
        <v>3.94637461954132E-2</v>
      </c>
      <c r="BM615" s="14">
        <v>5.6892242502658202E-2</v>
      </c>
      <c r="BN615" s="14">
        <v>5.3786966626279901E-2</v>
      </c>
      <c r="BO615" s="14">
        <v>4.5339482305560501E-2</v>
      </c>
      <c r="BP615" s="14">
        <v>2.9531129017914302E-2</v>
      </c>
      <c r="BQ615" s="14">
        <v>9.1056522526443806E-2</v>
      </c>
      <c r="BR615" s="14">
        <v>0.10772865950698</v>
      </c>
      <c r="BS615" s="14">
        <v>0.15687141207597499</v>
      </c>
      <c r="BT615" s="14">
        <v>0.15502673386522001</v>
      </c>
      <c r="BU615" s="14"/>
      <c r="BV615" s="14">
        <v>8.8632763023237596E-2</v>
      </c>
      <c r="BW615" s="14">
        <v>5.6921059486136197E-2</v>
      </c>
      <c r="BX615" s="14"/>
      <c r="BY615" s="14">
        <v>0.13576820713364501</v>
      </c>
      <c r="BZ615" s="14"/>
      <c r="CA615" s="14">
        <v>3.0982943478770401E-2</v>
      </c>
      <c r="CB615" s="14">
        <v>1.5248213940251E-2</v>
      </c>
      <c r="CC615" s="14">
        <v>5.8851870598623401E-2</v>
      </c>
      <c r="CD615" s="14">
        <v>0.15716532630625299</v>
      </c>
      <c r="CE615" s="14">
        <v>0.35515641234909401</v>
      </c>
    </row>
    <row r="616" spans="2:83" x14ac:dyDescent="0.3">
      <c r="B616" t="s">
        <v>236</v>
      </c>
      <c r="C616" s="14">
        <v>0.200459471645691</v>
      </c>
      <c r="D616" s="14">
        <v>0.232483441001685</v>
      </c>
      <c r="E616" s="14">
        <v>0.16958297334474701</v>
      </c>
      <c r="F616" s="14"/>
      <c r="G616" s="14">
        <v>0.29059236574483599</v>
      </c>
      <c r="H616" s="14">
        <v>0.30778257332925202</v>
      </c>
      <c r="I616" s="14">
        <v>0.236581090436014</v>
      </c>
      <c r="J616" s="14">
        <v>0.16494283192407</v>
      </c>
      <c r="K616" s="14">
        <v>0.137582717528724</v>
      </c>
      <c r="L616" s="14">
        <v>9.5303502222758296E-2</v>
      </c>
      <c r="M616" s="14"/>
      <c r="N616" s="14">
        <v>0.265638490318784</v>
      </c>
      <c r="O616" s="14">
        <v>0.20749435409040501</v>
      </c>
      <c r="P616" s="14">
        <v>0.16421620458048</v>
      </c>
      <c r="Q616" s="14">
        <v>0.15522499737639001</v>
      </c>
      <c r="R616" s="14"/>
      <c r="S616" s="14">
        <v>0.24449668355972001</v>
      </c>
      <c r="T616" s="14">
        <v>0.13625473807584201</v>
      </c>
      <c r="U616" s="14">
        <v>0.16137352467208799</v>
      </c>
      <c r="V616" s="14">
        <v>0.15666418536051399</v>
      </c>
      <c r="W616" s="14">
        <v>0.254132918377943</v>
      </c>
      <c r="X616" s="14">
        <v>0.209500936719691</v>
      </c>
      <c r="Y616" s="14">
        <v>0.18564445933447299</v>
      </c>
      <c r="Z616" s="14">
        <v>0.26244365693354799</v>
      </c>
      <c r="AA616" s="14">
        <v>0.26161665205353402</v>
      </c>
      <c r="AB616" s="14">
        <v>0.212927366797594</v>
      </c>
      <c r="AC616" s="14">
        <v>0.13858229620309701</v>
      </c>
      <c r="AD616" s="14">
        <v>0.15529514772879499</v>
      </c>
      <c r="AE616" s="14"/>
      <c r="AF616" s="14">
        <v>0.19977357450380401</v>
      </c>
      <c r="AG616" s="14">
        <v>0.23434195323691001</v>
      </c>
      <c r="AH616" s="14">
        <v>0.15628266835655699</v>
      </c>
      <c r="AI616" s="14">
        <v>0.15850122311595399</v>
      </c>
      <c r="AJ616" s="14">
        <v>0.15810808281863301</v>
      </c>
      <c r="AK616" s="14"/>
      <c r="AL616" s="14">
        <v>0.198544769452623</v>
      </c>
      <c r="AM616" s="14">
        <v>0.240010965588176</v>
      </c>
      <c r="AN616" s="14">
        <v>0.115473052308569</v>
      </c>
      <c r="AO616" s="14">
        <v>0.216521414875742</v>
      </c>
      <c r="AP616" s="14">
        <v>0.152340142986684</v>
      </c>
      <c r="AQ616" s="14"/>
      <c r="AR616" s="14">
        <v>0.27413815137659198</v>
      </c>
      <c r="AS616" s="14">
        <v>0.209822512130133</v>
      </c>
      <c r="AT616" s="14">
        <v>0.154486340910059</v>
      </c>
      <c r="AU616" s="14">
        <v>0.21734206533793099</v>
      </c>
      <c r="AV616" s="14">
        <v>0.150326263455592</v>
      </c>
      <c r="AW616" s="14">
        <v>0.134687741242769</v>
      </c>
      <c r="AX616" s="14"/>
      <c r="AY616" s="14">
        <v>0.16197928369230899</v>
      </c>
      <c r="AZ616" s="14">
        <v>0.18284806054835201</v>
      </c>
      <c r="BA616" s="14">
        <v>0.242886333156172</v>
      </c>
      <c r="BB616" s="14">
        <v>0.25975055413468301</v>
      </c>
      <c r="BC616" s="14">
        <v>0.30847037565023899</v>
      </c>
      <c r="BD616" s="14"/>
      <c r="BE616" s="14">
        <v>0.41035872674489099</v>
      </c>
      <c r="BF616" s="14">
        <v>0.129170239759617</v>
      </c>
      <c r="BG616" s="14">
        <v>0.116264600886351</v>
      </c>
      <c r="BH616" s="14">
        <v>0.13245477046840501</v>
      </c>
      <c r="BI616" s="14">
        <v>0.196619587473784</v>
      </c>
      <c r="BJ616" s="14">
        <v>0.19424674497106101</v>
      </c>
      <c r="BK616" s="14">
        <v>0.20309674860344801</v>
      </c>
      <c r="BL616" s="14">
        <v>0.163250434003854</v>
      </c>
      <c r="BM616" s="14">
        <v>0.14751175838168701</v>
      </c>
      <c r="BN616" s="14">
        <v>0.17179284356748301</v>
      </c>
      <c r="BO616" s="14">
        <v>0.23717586288842801</v>
      </c>
      <c r="BP616" s="14">
        <v>0.261127031943236</v>
      </c>
      <c r="BQ616" s="14">
        <v>0.30161308149725402</v>
      </c>
      <c r="BR616" s="14">
        <v>0.18415682888461901</v>
      </c>
      <c r="BS616" s="14">
        <v>0.24507486903931899</v>
      </c>
      <c r="BT616" s="14">
        <v>0.38866165495043098</v>
      </c>
      <c r="BU616" s="14"/>
      <c r="BV616" s="14">
        <v>0.27036198834653002</v>
      </c>
      <c r="BW616" s="14">
        <v>0.194932412184881</v>
      </c>
      <c r="BX616" s="14"/>
      <c r="BY616" s="14">
        <v>0.35249735072334698</v>
      </c>
      <c r="BZ616" s="14"/>
      <c r="CA616" s="14">
        <v>0.12839061779567201</v>
      </c>
      <c r="CB616" s="14">
        <v>0.16614783446706999</v>
      </c>
      <c r="CC616" s="14">
        <v>0.245533097360115</v>
      </c>
      <c r="CD616" s="14">
        <v>0.37399195833536297</v>
      </c>
      <c r="CE616" s="14">
        <v>0.30326658223504099</v>
      </c>
    </row>
    <row r="617" spans="2:83" x14ac:dyDescent="0.3">
      <c r="B617" t="s">
        <v>237</v>
      </c>
      <c r="C617" s="14">
        <v>0.23969455910658599</v>
      </c>
      <c r="D617" s="14">
        <v>0.25345534536311998</v>
      </c>
      <c r="E617" s="14">
        <v>0.22672793623058801</v>
      </c>
      <c r="F617" s="14"/>
      <c r="G617" s="14">
        <v>0.168380625928615</v>
      </c>
      <c r="H617" s="14">
        <v>0.20662177698820899</v>
      </c>
      <c r="I617" s="14">
        <v>0.24188956730193101</v>
      </c>
      <c r="J617" s="14">
        <v>0.24489092070055901</v>
      </c>
      <c r="K617" s="14">
        <v>0.27973939697455102</v>
      </c>
      <c r="L617" s="14">
        <v>0.28085843866393201</v>
      </c>
      <c r="M617" s="14"/>
      <c r="N617" s="14">
        <v>0.20929551798316001</v>
      </c>
      <c r="O617" s="14">
        <v>0.228000270762793</v>
      </c>
      <c r="P617" s="14">
        <v>0.26261196008665599</v>
      </c>
      <c r="Q617" s="14">
        <v>0.26543388227899201</v>
      </c>
      <c r="R617" s="14"/>
      <c r="S617" s="14">
        <v>0.16810667457247</v>
      </c>
      <c r="T617" s="14">
        <v>0.236795353348079</v>
      </c>
      <c r="U617" s="14">
        <v>0.21850306428382199</v>
      </c>
      <c r="V617" s="14">
        <v>0.25611347865149198</v>
      </c>
      <c r="W617" s="14">
        <v>0.26335038337518502</v>
      </c>
      <c r="X617" s="14">
        <v>0.244694027050636</v>
      </c>
      <c r="Y617" s="14">
        <v>0.25966413719153603</v>
      </c>
      <c r="Z617" s="14">
        <v>0.29038176067569899</v>
      </c>
      <c r="AA617" s="14">
        <v>0.235022517080477</v>
      </c>
      <c r="AB617" s="14">
        <v>0.25912239970988699</v>
      </c>
      <c r="AC617" s="14">
        <v>0.25546367037712098</v>
      </c>
      <c r="AD617" s="14">
        <v>0.33453309186784103</v>
      </c>
      <c r="AE617" s="14"/>
      <c r="AF617" s="14">
        <v>0.25886372829585802</v>
      </c>
      <c r="AG617" s="14">
        <v>0.19061874714611399</v>
      </c>
      <c r="AH617" s="14">
        <v>0.24655814580201199</v>
      </c>
      <c r="AI617" s="14">
        <v>0.22504132448912501</v>
      </c>
      <c r="AJ617" s="14">
        <v>0.296704966895733</v>
      </c>
      <c r="AK617" s="14"/>
      <c r="AL617" s="14">
        <v>0.26669495965533602</v>
      </c>
      <c r="AM617" s="14">
        <v>0.205011295793604</v>
      </c>
      <c r="AN617" s="14">
        <v>0.24267898219044201</v>
      </c>
      <c r="AO617" s="14">
        <v>0.260001582795374</v>
      </c>
      <c r="AP617" s="14">
        <v>0.21240407995230101</v>
      </c>
      <c r="AQ617" s="14"/>
      <c r="AR617" s="14">
        <v>0.181224757383733</v>
      </c>
      <c r="AS617" s="14">
        <v>0.26782105401810502</v>
      </c>
      <c r="AT617" s="14">
        <v>0.22432972994074599</v>
      </c>
      <c r="AU617" s="14">
        <v>0.25494390016006602</v>
      </c>
      <c r="AV617" s="14">
        <v>0.23805409004876801</v>
      </c>
      <c r="AW617" s="14">
        <v>0.25677474176112502</v>
      </c>
      <c r="AX617" s="14"/>
      <c r="AY617" s="14">
        <v>0.273526419116987</v>
      </c>
      <c r="AZ617" s="14">
        <v>0.24549939900194001</v>
      </c>
      <c r="BA617" s="14">
        <v>0.224777743367712</v>
      </c>
      <c r="BB617" s="14">
        <v>0.193096418231617</v>
      </c>
      <c r="BC617" s="14">
        <v>3.7094411648549E-2</v>
      </c>
      <c r="BD617" s="14"/>
      <c r="BE617" s="14">
        <v>9.7017793991071299E-2</v>
      </c>
      <c r="BF617" s="14">
        <v>0.25152276147706398</v>
      </c>
      <c r="BG617" s="14">
        <v>0.27993925480213</v>
      </c>
      <c r="BH617" s="14">
        <v>0.25690673973552097</v>
      </c>
      <c r="BI617" s="14">
        <v>0.20278378857129101</v>
      </c>
      <c r="BJ617" s="14">
        <v>0.27107087357823401</v>
      </c>
      <c r="BK617" s="14">
        <v>0.24406370759062401</v>
      </c>
      <c r="BL617" s="14">
        <v>0.26845372954882502</v>
      </c>
      <c r="BM617" s="14">
        <v>0.24558913883508501</v>
      </c>
      <c r="BN617" s="14">
        <v>0.21709291355594301</v>
      </c>
      <c r="BO617" s="14">
        <v>0.265213840925276</v>
      </c>
      <c r="BP617" s="14">
        <v>0.26162997572626301</v>
      </c>
      <c r="BQ617" s="14">
        <v>0.16726094452646301</v>
      </c>
      <c r="BR617" s="14">
        <v>0.25250564708791101</v>
      </c>
      <c r="BS617" s="14">
        <v>0.179337111308113</v>
      </c>
      <c r="BT617" s="14">
        <v>0.138558889504103</v>
      </c>
      <c r="BU617" s="14"/>
      <c r="BV617" s="14">
        <v>0.18083686559787601</v>
      </c>
      <c r="BW617" s="14">
        <v>0.24091612678558</v>
      </c>
      <c r="BX617" s="14"/>
      <c r="BY617" s="14">
        <v>0.21668080717913599</v>
      </c>
      <c r="BZ617" s="14"/>
      <c r="CA617" s="14">
        <v>0.27217950635639399</v>
      </c>
      <c r="CB617" s="14">
        <v>0.26351453837042699</v>
      </c>
      <c r="CC617" s="14">
        <v>0.22011920820203201</v>
      </c>
      <c r="CD617" s="14">
        <v>0.19775579942714999</v>
      </c>
      <c r="CE617" s="14">
        <v>9.7216836924467198E-2</v>
      </c>
    </row>
    <row r="618" spans="2:83" x14ac:dyDescent="0.3">
      <c r="B618" t="s">
        <v>238</v>
      </c>
      <c r="C618" s="14">
        <v>0.26845142848042303</v>
      </c>
      <c r="D618" s="14">
        <v>0.24167672305583099</v>
      </c>
      <c r="E618" s="14">
        <v>0.29512175871489199</v>
      </c>
      <c r="F618" s="14"/>
      <c r="G618" s="14">
        <v>0.22649354662431201</v>
      </c>
      <c r="H618" s="14">
        <v>0.17392543694854001</v>
      </c>
      <c r="I618" s="14">
        <v>0.23595132140497099</v>
      </c>
      <c r="J618" s="14">
        <v>0.31013704024517702</v>
      </c>
      <c r="K618" s="14">
        <v>0.31909603377085399</v>
      </c>
      <c r="L618" s="14">
        <v>0.33159886439630898</v>
      </c>
      <c r="M618" s="14"/>
      <c r="N618" s="14">
        <v>0.26341543480163299</v>
      </c>
      <c r="O618" s="14">
        <v>0.25827968323802802</v>
      </c>
      <c r="P618" s="14">
        <v>0.26580191597352198</v>
      </c>
      <c r="Q618" s="14">
        <v>0.28671585010553702</v>
      </c>
      <c r="R618" s="14"/>
      <c r="S618" s="14">
        <v>0.27469863873419698</v>
      </c>
      <c r="T618" s="14">
        <v>0.30418949710606902</v>
      </c>
      <c r="U618" s="14">
        <v>0.33903802778453501</v>
      </c>
      <c r="V618" s="14">
        <v>0.28572111562327102</v>
      </c>
      <c r="W618" s="14">
        <v>0.22821183369369299</v>
      </c>
      <c r="X618" s="14">
        <v>0.24754697768358599</v>
      </c>
      <c r="Y618" s="14">
        <v>0.30346984328632598</v>
      </c>
      <c r="Z618" s="14">
        <v>0.19646377014998501</v>
      </c>
      <c r="AA618" s="14">
        <v>0.216462597029526</v>
      </c>
      <c r="AB618" s="14">
        <v>0.25005496124035298</v>
      </c>
      <c r="AC618" s="14">
        <v>0.297075216849846</v>
      </c>
      <c r="AD618" s="14">
        <v>0.202771644779388</v>
      </c>
      <c r="AE618" s="14"/>
      <c r="AF618" s="14">
        <v>0.27858702276765901</v>
      </c>
      <c r="AG618" s="14">
        <v>0.26377469567492001</v>
      </c>
      <c r="AH618" s="14">
        <v>0.31321485106450703</v>
      </c>
      <c r="AI618" s="14">
        <v>0.28983694295372497</v>
      </c>
      <c r="AJ618" s="14">
        <v>0.21204959541726801</v>
      </c>
      <c r="AK618" s="14"/>
      <c r="AL618" s="14">
        <v>0.27481270872248298</v>
      </c>
      <c r="AM618" s="14">
        <v>0.27859540350221501</v>
      </c>
      <c r="AN618" s="14">
        <v>0.36351899579263303</v>
      </c>
      <c r="AO618" s="14">
        <v>0.205003874770258</v>
      </c>
      <c r="AP618" s="14">
        <v>0.232362826310827</v>
      </c>
      <c r="AQ618" s="14"/>
      <c r="AR618" s="14">
        <v>0.24363574012088199</v>
      </c>
      <c r="AS618" s="14">
        <v>0.289265769371439</v>
      </c>
      <c r="AT618" s="14">
        <v>0.37333092267989798</v>
      </c>
      <c r="AU618" s="14">
        <v>0.240248849292267</v>
      </c>
      <c r="AV618" s="14">
        <v>0.25791377184230802</v>
      </c>
      <c r="AW618" s="14">
        <v>0.27792082150140401</v>
      </c>
      <c r="AX618" s="14"/>
      <c r="AY618" s="14">
        <v>0.28435188466745598</v>
      </c>
      <c r="AZ618" s="14">
        <v>0.27992083180877297</v>
      </c>
      <c r="BA618" s="14">
        <v>0.25345813213548302</v>
      </c>
      <c r="BB618" s="14">
        <v>0.23585573220174899</v>
      </c>
      <c r="BC618" s="14">
        <v>0.35376165326723802</v>
      </c>
      <c r="BD618" s="14"/>
      <c r="BE618" s="14">
        <v>0.22003237994497299</v>
      </c>
      <c r="BF618" s="14">
        <v>0.20541927206792099</v>
      </c>
      <c r="BG618" s="14">
        <v>0.326156661510556</v>
      </c>
      <c r="BH618" s="14">
        <v>0.28796996212992299</v>
      </c>
      <c r="BI618" s="14">
        <v>0.28989029031915198</v>
      </c>
      <c r="BJ618" s="14">
        <v>0.268331634042625</v>
      </c>
      <c r="BK618" s="14">
        <v>0.25388625502749501</v>
      </c>
      <c r="BL618" s="14">
        <v>0.27539286662687801</v>
      </c>
      <c r="BM618" s="14">
        <v>0.33873565784734999</v>
      </c>
      <c r="BN618" s="14">
        <v>0.261242863273698</v>
      </c>
      <c r="BO618" s="14">
        <v>0.26559863511224202</v>
      </c>
      <c r="BP618" s="14">
        <v>0.18634108771383101</v>
      </c>
      <c r="BQ618" s="14">
        <v>0.31621376268426599</v>
      </c>
      <c r="BR618" s="14">
        <v>0.26208521535690799</v>
      </c>
      <c r="BS618" s="14">
        <v>0.129130564040049</v>
      </c>
      <c r="BT618" s="14">
        <v>0.24528506521558499</v>
      </c>
      <c r="BU618" s="14"/>
      <c r="BV618" s="14">
        <v>0.24852961095305601</v>
      </c>
      <c r="BW618" s="14">
        <v>0.32325032158620498</v>
      </c>
      <c r="BX618" s="14"/>
      <c r="BY618" s="14">
        <v>0.212344831040093</v>
      </c>
      <c r="BZ618" s="14"/>
      <c r="CA618" s="14">
        <v>0.289647390948015</v>
      </c>
      <c r="CB618" s="14">
        <v>0.28873440221045299</v>
      </c>
      <c r="CC618" s="14">
        <v>0.26419133838019998</v>
      </c>
      <c r="CD618" s="14">
        <v>0.162878926450131</v>
      </c>
      <c r="CE618" s="14">
        <v>0.21143024430837801</v>
      </c>
    </row>
    <row r="619" spans="2:83" x14ac:dyDescent="0.3">
      <c r="B619" t="s">
        <v>214</v>
      </c>
      <c r="C619" s="14">
        <v>0.180106214648829</v>
      </c>
      <c r="D619" s="14">
        <v>0.16181197524004501</v>
      </c>
      <c r="E619" s="14">
        <v>0.19739092551708501</v>
      </c>
      <c r="F619" s="14"/>
      <c r="G619" s="14">
        <v>0.15146712973559301</v>
      </c>
      <c r="H619" s="14">
        <v>0.14852022254133501</v>
      </c>
      <c r="I619" s="14">
        <v>0.161208261010545</v>
      </c>
      <c r="J619" s="14">
        <v>0.19102737876887799</v>
      </c>
      <c r="K619" s="14">
        <v>0.20208749921466701</v>
      </c>
      <c r="L619" s="14">
        <v>0.216428908913709</v>
      </c>
      <c r="M619" s="14"/>
      <c r="N619" s="14">
        <v>0.13167554672920201</v>
      </c>
      <c r="O619" s="14">
        <v>0.227632099231835</v>
      </c>
      <c r="P619" s="14">
        <v>0.198012735042434</v>
      </c>
      <c r="Q619" s="14">
        <v>0.16341208454674899</v>
      </c>
      <c r="R619" s="14"/>
      <c r="S619" s="14">
        <v>0.19503433949690099</v>
      </c>
      <c r="T619" s="14">
        <v>0.19545707168609999</v>
      </c>
      <c r="U619" s="14">
        <v>0.20190033583207401</v>
      </c>
      <c r="V619" s="14">
        <v>0.171218631133424</v>
      </c>
      <c r="W619" s="14">
        <v>0.16909885209053499</v>
      </c>
      <c r="X619" s="14">
        <v>0.14465248862527599</v>
      </c>
      <c r="Y619" s="14">
        <v>0.14191154744676501</v>
      </c>
      <c r="Z619" s="14">
        <v>0.14863226555759201</v>
      </c>
      <c r="AA619" s="14">
        <v>0.176206488698917</v>
      </c>
      <c r="AB619" s="14">
        <v>0.16352453691003499</v>
      </c>
      <c r="AC619" s="14">
        <v>0.24769823542724401</v>
      </c>
      <c r="AD619" s="14">
        <v>0.23924177076690301</v>
      </c>
      <c r="AE619" s="14"/>
      <c r="AF619" s="14">
        <v>0.170590066127602</v>
      </c>
      <c r="AG619" s="14">
        <v>0.183471021342059</v>
      </c>
      <c r="AH619" s="14">
        <v>0.19944958915661501</v>
      </c>
      <c r="AI619" s="14">
        <v>0.29941957165654598</v>
      </c>
      <c r="AJ619" s="14">
        <v>0.170254125787699</v>
      </c>
      <c r="AK619" s="14"/>
      <c r="AL619" s="14">
        <v>0.16010907018210699</v>
      </c>
      <c r="AM619" s="14">
        <v>0.15921798912274801</v>
      </c>
      <c r="AN619" s="14">
        <v>0.18827878524507899</v>
      </c>
      <c r="AO619" s="14">
        <v>0.19751558216483101</v>
      </c>
      <c r="AP619" s="14">
        <v>0.31783916810534901</v>
      </c>
      <c r="AQ619" s="14"/>
      <c r="AR619" s="14">
        <v>0.17769875656262399</v>
      </c>
      <c r="AS619" s="14">
        <v>0.13801742071020201</v>
      </c>
      <c r="AT619" s="14">
        <v>0.16822377001890901</v>
      </c>
      <c r="AU619" s="14">
        <v>0.18920913736843301</v>
      </c>
      <c r="AV619" s="14">
        <v>0.26661662692218802</v>
      </c>
      <c r="AW619" s="14">
        <v>0.15795854556709699</v>
      </c>
      <c r="AX619" s="14"/>
      <c r="AY619" s="14">
        <v>0.187984588132111</v>
      </c>
      <c r="AZ619" s="14">
        <v>0.17794050067637501</v>
      </c>
      <c r="BA619" s="14">
        <v>0.172320432986872</v>
      </c>
      <c r="BB619" s="14">
        <v>0.16263449886807399</v>
      </c>
      <c r="BC619" s="14">
        <v>0.104482325732902</v>
      </c>
      <c r="BD619" s="14"/>
      <c r="BE619" s="14">
        <v>0.12897540932575599</v>
      </c>
      <c r="BF619" s="14">
        <v>0.17165396457214099</v>
      </c>
      <c r="BG619" s="14">
        <v>0.201183684198455</v>
      </c>
      <c r="BH619" s="14">
        <v>0.211181432312048</v>
      </c>
      <c r="BI619" s="14">
        <v>0.19296541828032901</v>
      </c>
      <c r="BJ619" s="14">
        <v>0.188388951098382</v>
      </c>
      <c r="BK619" s="14">
        <v>0.18460364874108201</v>
      </c>
      <c r="BL619" s="14">
        <v>0.20521713634104799</v>
      </c>
      <c r="BM619" s="14">
        <v>0.17166603242370901</v>
      </c>
      <c r="BN619" s="14">
        <v>0.23271366112200001</v>
      </c>
      <c r="BO619" s="14">
        <v>0.13677087574004801</v>
      </c>
      <c r="BP619" s="14">
        <v>0.24177626728825499</v>
      </c>
      <c r="BQ619" s="14">
        <v>9.4956795421501997E-2</v>
      </c>
      <c r="BR619" s="14">
        <v>0.15740138245333599</v>
      </c>
      <c r="BS619" s="14">
        <v>0.228299951646184</v>
      </c>
      <c r="BT619" s="14">
        <v>7.2467656464660593E-2</v>
      </c>
      <c r="BU619" s="14"/>
      <c r="BV619" s="14">
        <v>0.170941568078845</v>
      </c>
      <c r="BW619" s="14">
        <v>0.141805660574292</v>
      </c>
      <c r="BX619" s="14"/>
      <c r="BY619" s="14">
        <v>5.8773729157061701E-2</v>
      </c>
      <c r="BZ619" s="14"/>
      <c r="CA619" s="14">
        <v>0.223476490363585</v>
      </c>
      <c r="CB619" s="14">
        <v>0.22155107655297099</v>
      </c>
      <c r="CC619" s="14">
        <v>0.154748997789006</v>
      </c>
      <c r="CD619" s="14">
        <v>8.1932379238261702E-2</v>
      </c>
      <c r="CE619" s="14">
        <v>0</v>
      </c>
    </row>
    <row r="620" spans="2:83" x14ac:dyDescent="0.3">
      <c r="B620" t="s">
        <v>110</v>
      </c>
      <c r="C620" s="14">
        <v>5.6963743377231403E-2</v>
      </c>
      <c r="D620" s="14">
        <v>3.3890815166109797E-2</v>
      </c>
      <c r="E620" s="14">
        <v>7.8575738639026602E-2</v>
      </c>
      <c r="F620" s="14"/>
      <c r="G620" s="14">
        <v>7.1818881717670993E-2</v>
      </c>
      <c r="H620" s="14">
        <v>4.2331119782341699E-2</v>
      </c>
      <c r="I620" s="14">
        <v>7.0398526204110703E-2</v>
      </c>
      <c r="J620" s="14">
        <v>5.6210453812772197E-2</v>
      </c>
      <c r="K620" s="14">
        <v>5.11797435936363E-2</v>
      </c>
      <c r="L620" s="14">
        <v>5.2683104327997901E-2</v>
      </c>
      <c r="M620" s="14"/>
      <c r="N620" s="14">
        <v>4.0938419115697899E-2</v>
      </c>
      <c r="O620" s="14">
        <v>3.7906623598396499E-2</v>
      </c>
      <c r="P620" s="14">
        <v>6.2898183118231796E-2</v>
      </c>
      <c r="Q620" s="14">
        <v>9.0039530824408895E-2</v>
      </c>
      <c r="R620" s="14"/>
      <c r="S620" s="14">
        <v>4.6051036974299797E-2</v>
      </c>
      <c r="T620" s="14">
        <v>7.1012695643010798E-2</v>
      </c>
      <c r="U620" s="14">
        <v>5.1633146007079203E-2</v>
      </c>
      <c r="V620" s="14">
        <v>5.8481876299191E-2</v>
      </c>
      <c r="W620" s="14">
        <v>6.1460742780517802E-2</v>
      </c>
      <c r="X620" s="14">
        <v>9.5303478509596307E-2</v>
      </c>
      <c r="Y620" s="14">
        <v>5.61443968751765E-2</v>
      </c>
      <c r="Z620" s="14">
        <v>3.3816881393795697E-2</v>
      </c>
      <c r="AA620" s="14">
        <v>5.5771392422905103E-2</v>
      </c>
      <c r="AB620" s="14">
        <v>5.26213556855918E-2</v>
      </c>
      <c r="AC620" s="14">
        <v>2.8210434784361599E-2</v>
      </c>
      <c r="AD620" s="14">
        <v>2.9573314413492299E-2</v>
      </c>
      <c r="AE620" s="14"/>
      <c r="AF620" s="14">
        <v>4.0010582201172297E-2</v>
      </c>
      <c r="AG620" s="14">
        <v>4.17979879257495E-2</v>
      </c>
      <c r="AH620" s="14">
        <v>4.2866223418301E-2</v>
      </c>
      <c r="AI620" s="14">
        <v>2.7200937784649201E-2</v>
      </c>
      <c r="AJ620" s="14">
        <v>0.128558649659059</v>
      </c>
      <c r="AK620" s="14"/>
      <c r="AL620" s="14">
        <v>4.2020033258575999E-2</v>
      </c>
      <c r="AM620" s="14">
        <v>4.1291599461403303E-2</v>
      </c>
      <c r="AN620" s="14">
        <v>5.2542842091336299E-2</v>
      </c>
      <c r="AO620" s="14">
        <v>5.3366386210371597E-2</v>
      </c>
      <c r="AP620" s="14">
        <v>5.4004080548919899E-2</v>
      </c>
      <c r="AQ620" s="14"/>
      <c r="AR620" s="14">
        <v>3.62165996439315E-2</v>
      </c>
      <c r="AS620" s="14">
        <v>2.9274938127675398E-2</v>
      </c>
      <c r="AT620" s="14">
        <v>3.6605456664037299E-2</v>
      </c>
      <c r="AU620" s="14">
        <v>4.3577256073174503E-2</v>
      </c>
      <c r="AV620" s="14">
        <v>5.08681571614669E-2</v>
      </c>
      <c r="AW620" s="14">
        <v>0.15585785206331301</v>
      </c>
      <c r="AX620" s="14"/>
      <c r="AY620" s="14">
        <v>6.8511766561154E-2</v>
      </c>
      <c r="AZ620" s="14">
        <v>6.9675156447976894E-2</v>
      </c>
      <c r="BA620" s="14">
        <v>4.50740075982482E-2</v>
      </c>
      <c r="BB620" s="14">
        <v>4.27284100504641E-2</v>
      </c>
      <c r="BC620" s="14">
        <v>0</v>
      </c>
      <c r="BD620" s="14"/>
      <c r="BE620" s="14">
        <v>0.14361568999330801</v>
      </c>
      <c r="BF620" s="14">
        <v>0.160283411818812</v>
      </c>
      <c r="BG620" s="14">
        <v>4.2623341935956398E-2</v>
      </c>
      <c r="BH620" s="14">
        <v>5.4671601398743802E-2</v>
      </c>
      <c r="BI620" s="14">
        <v>8.8253498057941193E-2</v>
      </c>
      <c r="BJ620" s="14">
        <v>4.51968534611462E-2</v>
      </c>
      <c r="BK620" s="14">
        <v>7.8340870681045796E-2</v>
      </c>
      <c r="BL620" s="14">
        <v>4.8222087283981502E-2</v>
      </c>
      <c r="BM620" s="14">
        <v>3.9605170009510901E-2</v>
      </c>
      <c r="BN620" s="14">
        <v>6.3370751854595106E-2</v>
      </c>
      <c r="BO620" s="14">
        <v>4.9901303028445698E-2</v>
      </c>
      <c r="BP620" s="14">
        <v>1.95945083105005E-2</v>
      </c>
      <c r="BQ620" s="14">
        <v>2.8898893344070999E-2</v>
      </c>
      <c r="BR620" s="14">
        <v>3.6122266710246202E-2</v>
      </c>
      <c r="BS620" s="14">
        <v>6.1286091890359301E-2</v>
      </c>
      <c r="BT620" s="14">
        <v>0</v>
      </c>
      <c r="BU620" s="14"/>
      <c r="BV620" s="14">
        <v>4.0697204000454699E-2</v>
      </c>
      <c r="BW620" s="14">
        <v>4.2174419382905497E-2</v>
      </c>
      <c r="BX620" s="14"/>
      <c r="BY620" s="14">
        <v>2.39350747667165E-2</v>
      </c>
      <c r="BZ620" s="14"/>
      <c r="CA620" s="14">
        <v>5.5323051057563299E-2</v>
      </c>
      <c r="CB620" s="14">
        <v>4.4803934458828701E-2</v>
      </c>
      <c r="CC620" s="14">
        <v>5.6555487670023101E-2</v>
      </c>
      <c r="CD620" s="14">
        <v>2.6275610242842199E-2</v>
      </c>
      <c r="CE620" s="14">
        <v>3.2929924183019502E-2</v>
      </c>
    </row>
    <row r="621" spans="2:83" x14ac:dyDescent="0.3">
      <c r="B621" t="s">
        <v>215</v>
      </c>
      <c r="C621" s="14">
        <v>0.25478405438693102</v>
      </c>
      <c r="D621" s="14">
        <v>0.30916514117489402</v>
      </c>
      <c r="E621" s="14">
        <v>0.20218364089840901</v>
      </c>
      <c r="F621" s="14"/>
      <c r="G621" s="14">
        <v>0.38183981599380801</v>
      </c>
      <c r="H621" s="14">
        <v>0.42860144373957498</v>
      </c>
      <c r="I621" s="14">
        <v>0.290552324078442</v>
      </c>
      <c r="J621" s="14">
        <v>0.197734206472614</v>
      </c>
      <c r="K621" s="14">
        <v>0.147897326446291</v>
      </c>
      <c r="L621" s="14">
        <v>0.118430683698052</v>
      </c>
      <c r="M621" s="14"/>
      <c r="N621" s="14">
        <v>0.35467508137030601</v>
      </c>
      <c r="O621" s="14">
        <v>0.248181323168948</v>
      </c>
      <c r="P621" s="14">
        <v>0.21067520577915699</v>
      </c>
      <c r="Q621" s="14">
        <v>0.19439865224431299</v>
      </c>
      <c r="R621" s="14"/>
      <c r="S621" s="14">
        <v>0.31610931022213201</v>
      </c>
      <c r="T621" s="14">
        <v>0.192545382216741</v>
      </c>
      <c r="U621" s="14">
        <v>0.188925426092489</v>
      </c>
      <c r="V621" s="14">
        <v>0.22846489829262201</v>
      </c>
      <c r="W621" s="14">
        <v>0.27787818806006898</v>
      </c>
      <c r="X621" s="14">
        <v>0.26780302813090601</v>
      </c>
      <c r="Y621" s="14">
        <v>0.23881007520019701</v>
      </c>
      <c r="Z621" s="14">
        <v>0.33070532222292798</v>
      </c>
      <c r="AA621" s="14">
        <v>0.31653700476817598</v>
      </c>
      <c r="AB621" s="14">
        <v>0.27467674645413298</v>
      </c>
      <c r="AC621" s="14">
        <v>0.17155244256142799</v>
      </c>
      <c r="AD621" s="14">
        <v>0.19388017817237499</v>
      </c>
      <c r="AE621" s="14"/>
      <c r="AF621" s="14">
        <v>0.25194860060770902</v>
      </c>
      <c r="AG621" s="14">
        <v>0.32033754791115698</v>
      </c>
      <c r="AH621" s="14">
        <v>0.19791119055856499</v>
      </c>
      <c r="AI621" s="14">
        <v>0.15850122311595399</v>
      </c>
      <c r="AJ621" s="14">
        <v>0.192432662240241</v>
      </c>
      <c r="AK621" s="14"/>
      <c r="AL621" s="14">
        <v>0.25636322818149798</v>
      </c>
      <c r="AM621" s="14">
        <v>0.31588371212002903</v>
      </c>
      <c r="AN621" s="14">
        <v>0.152980394680509</v>
      </c>
      <c r="AO621" s="14">
        <v>0.28411257405916501</v>
      </c>
      <c r="AP621" s="14">
        <v>0.183389845082603</v>
      </c>
      <c r="AQ621" s="14"/>
      <c r="AR621" s="14">
        <v>0.36122414628882998</v>
      </c>
      <c r="AS621" s="14">
        <v>0.27562081777257802</v>
      </c>
      <c r="AT621" s="14">
        <v>0.197510120696411</v>
      </c>
      <c r="AU621" s="14">
        <v>0.272020857106059</v>
      </c>
      <c r="AV621" s="14">
        <v>0.18654735402526901</v>
      </c>
      <c r="AW621" s="14">
        <v>0.15148803910706099</v>
      </c>
      <c r="AX621" s="14"/>
      <c r="AY621" s="14">
        <v>0.18562534152229199</v>
      </c>
      <c r="AZ621" s="14">
        <v>0.226964112064936</v>
      </c>
      <c r="BA621" s="14">
        <v>0.30436968391168601</v>
      </c>
      <c r="BB621" s="14">
        <v>0.36568494064809598</v>
      </c>
      <c r="BC621" s="14">
        <v>0.50466160935131099</v>
      </c>
      <c r="BD621" s="14"/>
      <c r="BE621" s="14">
        <v>0.41035872674489099</v>
      </c>
      <c r="BF621" s="14">
        <v>0.211120590064061</v>
      </c>
      <c r="BG621" s="14">
        <v>0.15009705755290301</v>
      </c>
      <c r="BH621" s="14">
        <v>0.18927026442376299</v>
      </c>
      <c r="BI621" s="14">
        <v>0.22610700477128701</v>
      </c>
      <c r="BJ621" s="14">
        <v>0.22701168781961201</v>
      </c>
      <c r="BK621" s="14">
        <v>0.23910551795975299</v>
      </c>
      <c r="BL621" s="14">
        <v>0.20271418019926701</v>
      </c>
      <c r="BM621" s="14">
        <v>0.20440400088434599</v>
      </c>
      <c r="BN621" s="14">
        <v>0.225579810193763</v>
      </c>
      <c r="BO621" s="14">
        <v>0.28251534519398902</v>
      </c>
      <c r="BP621" s="14">
        <v>0.29065816096114999</v>
      </c>
      <c r="BQ621" s="14">
        <v>0.39266960402369799</v>
      </c>
      <c r="BR621" s="14">
        <v>0.291885488391599</v>
      </c>
      <c r="BS621" s="14">
        <v>0.40194628111529401</v>
      </c>
      <c r="BT621" s="14">
        <v>0.54368838881565096</v>
      </c>
      <c r="BU621" s="14"/>
      <c r="BV621" s="14">
        <v>0.35899475136976799</v>
      </c>
      <c r="BW621" s="14">
        <v>0.25185347167101702</v>
      </c>
      <c r="BX621" s="14"/>
      <c r="BY621" s="14">
        <v>0.48826555785699199</v>
      </c>
      <c r="BZ621" s="14"/>
      <c r="CA621" s="14">
        <v>0.15937356127444299</v>
      </c>
      <c r="CB621" s="14">
        <v>0.18139604840732099</v>
      </c>
      <c r="CC621" s="14">
        <v>0.30438496795873898</v>
      </c>
      <c r="CD621" s="14">
        <v>0.53115728464161505</v>
      </c>
      <c r="CE621" s="14">
        <v>0.658422994584135</v>
      </c>
    </row>
    <row r="622" spans="2:83" x14ac:dyDescent="0.3">
      <c r="B622" t="s">
        <v>216</v>
      </c>
      <c r="C622" s="14">
        <v>0.448557643129251</v>
      </c>
      <c r="D622" s="14">
        <v>0.40348869829587602</v>
      </c>
      <c r="E622" s="14">
        <v>0.49251268423197703</v>
      </c>
      <c r="F622" s="14"/>
      <c r="G622" s="14">
        <v>0.37796067635990599</v>
      </c>
      <c r="H622" s="14">
        <v>0.32244565948987503</v>
      </c>
      <c r="I622" s="14">
        <v>0.39715958241551702</v>
      </c>
      <c r="J622" s="14">
        <v>0.50116441901405495</v>
      </c>
      <c r="K622" s="14">
        <v>0.521183532985522</v>
      </c>
      <c r="L622" s="14">
        <v>0.54802777331001695</v>
      </c>
      <c r="M622" s="14"/>
      <c r="N622" s="14">
        <v>0.39509098153083599</v>
      </c>
      <c r="O622" s="14">
        <v>0.485911782469862</v>
      </c>
      <c r="P622" s="14">
        <v>0.46381465101595598</v>
      </c>
      <c r="Q622" s="14">
        <v>0.45012793465228601</v>
      </c>
      <c r="R622" s="14"/>
      <c r="S622" s="14">
        <v>0.469732978231098</v>
      </c>
      <c r="T622" s="14">
        <v>0.49964656879216901</v>
      </c>
      <c r="U622" s="14">
        <v>0.54093836361660896</v>
      </c>
      <c r="V622" s="14">
        <v>0.45693974675669502</v>
      </c>
      <c r="W622" s="14">
        <v>0.39731068578422801</v>
      </c>
      <c r="X622" s="14">
        <v>0.39219946630886199</v>
      </c>
      <c r="Y622" s="14">
        <v>0.44538139073309002</v>
      </c>
      <c r="Z622" s="14">
        <v>0.34509603570757702</v>
      </c>
      <c r="AA622" s="14">
        <v>0.392669085728442</v>
      </c>
      <c r="AB622" s="14">
        <v>0.41357949815038902</v>
      </c>
      <c r="AC622" s="14">
        <v>0.54477345227708995</v>
      </c>
      <c r="AD622" s="14">
        <v>0.44201341554629098</v>
      </c>
      <c r="AE622" s="14"/>
      <c r="AF622" s="14">
        <v>0.44917708889526098</v>
      </c>
      <c r="AG622" s="14">
        <v>0.44724571701697902</v>
      </c>
      <c r="AH622" s="14">
        <v>0.51266444022112201</v>
      </c>
      <c r="AI622" s="14">
        <v>0.58925651461027095</v>
      </c>
      <c r="AJ622" s="14">
        <v>0.38230372120496697</v>
      </c>
      <c r="AK622" s="14"/>
      <c r="AL622" s="14">
        <v>0.43492177890459</v>
      </c>
      <c r="AM622" s="14">
        <v>0.43781339262496399</v>
      </c>
      <c r="AN622" s="14">
        <v>0.55179778103771204</v>
      </c>
      <c r="AO622" s="14">
        <v>0.402519456935089</v>
      </c>
      <c r="AP622" s="14">
        <v>0.55020199441617601</v>
      </c>
      <c r="AQ622" s="14"/>
      <c r="AR622" s="14">
        <v>0.42133449668350598</v>
      </c>
      <c r="AS622" s="14">
        <v>0.42728319008164201</v>
      </c>
      <c r="AT622" s="14">
        <v>0.54155469269880596</v>
      </c>
      <c r="AU622" s="14">
        <v>0.42945798666070001</v>
      </c>
      <c r="AV622" s="14">
        <v>0.52453039876449603</v>
      </c>
      <c r="AW622" s="14">
        <v>0.435879367068501</v>
      </c>
      <c r="AX622" s="14"/>
      <c r="AY622" s="14">
        <v>0.47233647279956698</v>
      </c>
      <c r="AZ622" s="14">
        <v>0.45786133248514799</v>
      </c>
      <c r="BA622" s="14">
        <v>0.42577856512235501</v>
      </c>
      <c r="BB622" s="14">
        <v>0.39849023106982301</v>
      </c>
      <c r="BC622" s="14">
        <v>0.45824397900014002</v>
      </c>
      <c r="BD622" s="14"/>
      <c r="BE622" s="14">
        <v>0.34900778927073001</v>
      </c>
      <c r="BF622" s="14">
        <v>0.37707323664006198</v>
      </c>
      <c r="BG622" s="14">
        <v>0.527340345709011</v>
      </c>
      <c r="BH622" s="14">
        <v>0.49915139444197199</v>
      </c>
      <c r="BI622" s="14">
        <v>0.48285570859948101</v>
      </c>
      <c r="BJ622" s="14">
        <v>0.456720585141007</v>
      </c>
      <c r="BK622" s="14">
        <v>0.43848990376857799</v>
      </c>
      <c r="BL622" s="14">
        <v>0.480610002967927</v>
      </c>
      <c r="BM622" s="14">
        <v>0.51040169027105897</v>
      </c>
      <c r="BN622" s="14">
        <v>0.49395652439569798</v>
      </c>
      <c r="BO622" s="14">
        <v>0.40236951085229</v>
      </c>
      <c r="BP622" s="14">
        <v>0.42811735500208697</v>
      </c>
      <c r="BQ622" s="14">
        <v>0.41117055810576802</v>
      </c>
      <c r="BR622" s="14">
        <v>0.419486597810244</v>
      </c>
      <c r="BS622" s="14">
        <v>0.35743051568623402</v>
      </c>
      <c r="BT622" s="14">
        <v>0.31775272168024599</v>
      </c>
      <c r="BU622" s="14"/>
      <c r="BV622" s="14">
        <v>0.41947117903190201</v>
      </c>
      <c r="BW622" s="14">
        <v>0.46505598216049698</v>
      </c>
      <c r="BX622" s="14"/>
      <c r="BY622" s="14">
        <v>0.27111856019715502</v>
      </c>
      <c r="BZ622" s="14"/>
      <c r="CA622" s="14">
        <v>0.51312388131160003</v>
      </c>
      <c r="CB622" s="14">
        <v>0.51028547876342301</v>
      </c>
      <c r="CC622" s="14">
        <v>0.41894033616920601</v>
      </c>
      <c r="CD622" s="14">
        <v>0.24481130568839199</v>
      </c>
      <c r="CE622" s="14">
        <v>0.21143024430837801</v>
      </c>
    </row>
    <row r="623" spans="2:83" x14ac:dyDescent="0.3">
      <c r="B623" t="s">
        <v>139</v>
      </c>
      <c r="C623" s="14">
        <v>-0.19377358874232001</v>
      </c>
      <c r="D623" s="14">
        <v>-9.4323557120982393E-2</v>
      </c>
      <c r="E623" s="14">
        <v>-0.29032904333356802</v>
      </c>
      <c r="F623" s="14"/>
      <c r="G623" s="14">
        <v>3.87913963390274E-3</v>
      </c>
      <c r="H623" s="14">
        <v>0.1061557842497</v>
      </c>
      <c r="I623" s="14">
        <v>-0.106607258337075</v>
      </c>
      <c r="J623" s="14">
        <v>-0.30343021254144098</v>
      </c>
      <c r="K623" s="14">
        <v>-0.373286206539231</v>
      </c>
      <c r="L623" s="14">
        <v>-0.42959708961196502</v>
      </c>
      <c r="M623" s="14"/>
      <c r="N623" s="14">
        <v>-4.0415900160529497E-2</v>
      </c>
      <c r="O623" s="14">
        <v>-0.23773045930091399</v>
      </c>
      <c r="P623" s="14">
        <v>-0.25313944523679799</v>
      </c>
      <c r="Q623" s="14">
        <v>-0.25572928240797299</v>
      </c>
      <c r="R623" s="14"/>
      <c r="S623" s="14">
        <v>-0.15362366800896601</v>
      </c>
      <c r="T623" s="14">
        <v>-0.30710118657542801</v>
      </c>
      <c r="U623" s="14">
        <v>-0.35201293752412</v>
      </c>
      <c r="V623" s="14">
        <v>-0.22847484846407301</v>
      </c>
      <c r="W623" s="14">
        <v>-0.119432497724158</v>
      </c>
      <c r="X623" s="14">
        <v>-0.124396438177956</v>
      </c>
      <c r="Y623" s="14">
        <v>-0.20657131553289301</v>
      </c>
      <c r="Z623" s="14">
        <v>-1.43907134846486E-2</v>
      </c>
      <c r="AA623" s="14">
        <v>-7.6132080960266593E-2</v>
      </c>
      <c r="AB623" s="14">
        <v>-0.13890275169625599</v>
      </c>
      <c r="AC623" s="14">
        <v>-0.37322100971566102</v>
      </c>
      <c r="AD623" s="14">
        <v>-0.24813323737391599</v>
      </c>
      <c r="AE623" s="14"/>
      <c r="AF623" s="14">
        <v>-0.19722848828755299</v>
      </c>
      <c r="AG623" s="14">
        <v>-0.12690816910582201</v>
      </c>
      <c r="AH623" s="14">
        <v>-0.31475324966255702</v>
      </c>
      <c r="AI623" s="14">
        <v>-0.43075529149431702</v>
      </c>
      <c r="AJ623" s="14">
        <v>-0.189871058964726</v>
      </c>
      <c r="AK623" s="14"/>
      <c r="AL623" s="14">
        <v>-0.17855855072309201</v>
      </c>
      <c r="AM623" s="14">
        <v>-0.121929680504935</v>
      </c>
      <c r="AN623" s="14">
        <v>-0.39881738635720299</v>
      </c>
      <c r="AO623" s="14">
        <v>-0.118406882875924</v>
      </c>
      <c r="AP623" s="14">
        <v>-0.36681214933357398</v>
      </c>
      <c r="AQ623" s="14"/>
      <c r="AR623" s="14">
        <v>-6.01103503946765E-2</v>
      </c>
      <c r="AS623" s="14">
        <v>-0.15166237230906399</v>
      </c>
      <c r="AT623" s="14">
        <v>-0.34404457200239602</v>
      </c>
      <c r="AU623" s="14">
        <v>-0.15743712955464001</v>
      </c>
      <c r="AV623" s="14">
        <v>-0.33798304473922602</v>
      </c>
      <c r="AW623" s="14">
        <v>-0.28439132796144101</v>
      </c>
      <c r="AX623" s="14"/>
      <c r="AY623" s="14">
        <v>-0.28671113127727599</v>
      </c>
      <c r="AZ623" s="14">
        <v>-0.23089722042021199</v>
      </c>
      <c r="BA623" s="14">
        <v>-0.12140888121066901</v>
      </c>
      <c r="BB623" s="14">
        <v>-3.2805290421727099E-2</v>
      </c>
      <c r="BC623" s="14">
        <v>4.6417630351171198E-2</v>
      </c>
      <c r="BD623" s="14"/>
      <c r="BE623" s="14">
        <v>6.1350937474161003E-2</v>
      </c>
      <c r="BF623" s="14">
        <v>-0.16595264657600101</v>
      </c>
      <c r="BG623" s="14">
        <v>-0.37724328815610902</v>
      </c>
      <c r="BH623" s="14">
        <v>-0.309881130018208</v>
      </c>
      <c r="BI623" s="14">
        <v>-0.25674870382819398</v>
      </c>
      <c r="BJ623" s="14">
        <v>-0.22970889732139499</v>
      </c>
      <c r="BK623" s="14">
        <v>-0.199384385808825</v>
      </c>
      <c r="BL623" s="14">
        <v>-0.27789582276865998</v>
      </c>
      <c r="BM623" s="14">
        <v>-0.30599768938671301</v>
      </c>
      <c r="BN623" s="14">
        <v>-0.26837671420193498</v>
      </c>
      <c r="BO623" s="14">
        <v>-0.119854165658301</v>
      </c>
      <c r="BP623" s="14">
        <v>-0.13745919404093601</v>
      </c>
      <c r="BQ623" s="14">
        <v>-1.8500954082070399E-2</v>
      </c>
      <c r="BR623" s="14">
        <v>-0.127601109418645</v>
      </c>
      <c r="BS623" s="14">
        <v>4.45157654290598E-2</v>
      </c>
      <c r="BT623" s="14">
        <v>0.225935667135405</v>
      </c>
      <c r="BU623" s="14"/>
      <c r="BV623" s="14">
        <v>-6.0476427662133597E-2</v>
      </c>
      <c r="BW623" s="14">
        <v>-0.21320251048948</v>
      </c>
      <c r="BX623" s="14"/>
      <c r="BY623" s="14">
        <v>0.217146997659838</v>
      </c>
      <c r="BZ623" s="14"/>
      <c r="CA623" s="14">
        <v>-0.35375032003715701</v>
      </c>
      <c r="CB623" s="14">
        <v>-0.32888943035610202</v>
      </c>
      <c r="CC623" s="14">
        <v>-0.114555368210467</v>
      </c>
      <c r="CD623" s="14">
        <v>0.286345978953223</v>
      </c>
      <c r="CE623" s="14">
        <v>0.44699275027575602</v>
      </c>
    </row>
    <row r="624" spans="2:83" x14ac:dyDescent="0.3">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row>
    <row r="625" spans="2:83" x14ac:dyDescent="0.3">
      <c r="B625" s="6" t="s">
        <v>304</v>
      </c>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c r="CD625" s="14"/>
      <c r="CE625" s="14"/>
    </row>
    <row r="626" spans="2:83" x14ac:dyDescent="0.3">
      <c r="B626" s="24" t="s">
        <v>114</v>
      </c>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c r="CD626" s="14"/>
      <c r="CE626" s="14"/>
    </row>
    <row r="627" spans="2:83" x14ac:dyDescent="0.3">
      <c r="B627" t="s">
        <v>211</v>
      </c>
      <c r="C627" s="14">
        <v>5.8176138966640902E-2</v>
      </c>
      <c r="D627" s="14">
        <v>7.4491522509300398E-2</v>
      </c>
      <c r="E627" s="14">
        <v>4.1330099462143201E-2</v>
      </c>
      <c r="F627" s="14"/>
      <c r="G627" s="14">
        <v>7.4583544259817502E-2</v>
      </c>
      <c r="H627" s="14">
        <v>0.103161116337457</v>
      </c>
      <c r="I627" s="14">
        <v>6.5361703226770498E-2</v>
      </c>
      <c r="J627" s="14">
        <v>5.5340382715646702E-2</v>
      </c>
      <c r="K627" s="14">
        <v>2.4151805055880399E-2</v>
      </c>
      <c r="L627" s="14">
        <v>3.0052517444777299E-2</v>
      </c>
      <c r="M627" s="14"/>
      <c r="N627" s="14">
        <v>7.7907842545505396E-2</v>
      </c>
      <c r="O627" s="14">
        <v>5.2857628064099903E-2</v>
      </c>
      <c r="P627" s="14">
        <v>3.6819447916482201E-2</v>
      </c>
      <c r="Q627" s="14">
        <v>6.0646124272153899E-2</v>
      </c>
      <c r="R627" s="14"/>
      <c r="S627" s="14">
        <v>6.6707079998626503E-2</v>
      </c>
      <c r="T627" s="14">
        <v>6.8322793897949E-2</v>
      </c>
      <c r="U627" s="14">
        <v>5.0170701535021199E-2</v>
      </c>
      <c r="V627" s="14">
        <v>7.7228696182003995E-2</v>
      </c>
      <c r="W627" s="14">
        <v>4.5459728960591E-2</v>
      </c>
      <c r="X627" s="14">
        <v>8.0697279746704598E-2</v>
      </c>
      <c r="Y627" s="14">
        <v>4.4040788952000802E-2</v>
      </c>
      <c r="Z627" s="14">
        <v>4.51855860577242E-2</v>
      </c>
      <c r="AA627" s="14">
        <v>4.0399485433678897E-2</v>
      </c>
      <c r="AB627" s="14">
        <v>6.0004487772738598E-2</v>
      </c>
      <c r="AC627" s="14">
        <v>5.0699586262309103E-2</v>
      </c>
      <c r="AD627" s="14">
        <v>2.75167471021543E-2</v>
      </c>
      <c r="AE627" s="14"/>
      <c r="AF627" s="14">
        <v>5.1803941265701203E-2</v>
      </c>
      <c r="AG627" s="14">
        <v>8.0122251282025797E-2</v>
      </c>
      <c r="AH627" s="14">
        <v>2.5775307072607001E-2</v>
      </c>
      <c r="AI627" s="14">
        <v>2.7759171325880599E-2</v>
      </c>
      <c r="AJ627" s="14">
        <v>5.3185381309533E-2</v>
      </c>
      <c r="AK627" s="14"/>
      <c r="AL627" s="14">
        <v>5.5075566421689703E-2</v>
      </c>
      <c r="AM627" s="14">
        <v>6.7290838691560204E-2</v>
      </c>
      <c r="AN627" s="14">
        <v>1.7481695412147599E-2</v>
      </c>
      <c r="AO627" s="14">
        <v>0.103405937362229</v>
      </c>
      <c r="AP627" s="14">
        <v>5.0423383245915401E-2</v>
      </c>
      <c r="AQ627" s="14"/>
      <c r="AR627" s="14">
        <v>7.8877323024206802E-2</v>
      </c>
      <c r="AS627" s="14">
        <v>4.1882925019174497E-2</v>
      </c>
      <c r="AT627" s="14">
        <v>2.58043717654763E-2</v>
      </c>
      <c r="AU627" s="14">
        <v>8.7291643563738405E-2</v>
      </c>
      <c r="AV627" s="14">
        <v>8.0599087830218796E-2</v>
      </c>
      <c r="AW627" s="14">
        <v>1.4271699140542901E-2</v>
      </c>
      <c r="AX627" s="14"/>
      <c r="AY627" s="14">
        <v>4.7093830821348298E-2</v>
      </c>
      <c r="AZ627" s="14">
        <v>5.7642358518747203E-2</v>
      </c>
      <c r="BA627" s="14">
        <v>4.8508353811820802E-2</v>
      </c>
      <c r="BB627" s="14">
        <v>9.9286435386132396E-2</v>
      </c>
      <c r="BC627" s="14">
        <v>0.15043322260286701</v>
      </c>
      <c r="BD627" s="14"/>
      <c r="BE627" s="14">
        <v>0</v>
      </c>
      <c r="BF627" s="14">
        <v>6.5885807351591594E-2</v>
      </c>
      <c r="BG627" s="14">
        <v>4.7749080496794299E-2</v>
      </c>
      <c r="BH627" s="14">
        <v>4.9710664109720498E-2</v>
      </c>
      <c r="BI627" s="14">
        <v>4.80740851432295E-2</v>
      </c>
      <c r="BJ627" s="14">
        <v>7.8680525716607594E-2</v>
      </c>
      <c r="BK627" s="14">
        <v>3.9634936823379902E-2</v>
      </c>
      <c r="BL627" s="14">
        <v>6.3838233166347194E-2</v>
      </c>
      <c r="BM627" s="14">
        <v>5.9197047344508598E-2</v>
      </c>
      <c r="BN627" s="14">
        <v>2.8269675107677399E-2</v>
      </c>
      <c r="BO627" s="14">
        <v>3.8254243710478801E-2</v>
      </c>
      <c r="BP627" s="14">
        <v>2.9159061044103401E-2</v>
      </c>
      <c r="BQ627" s="14">
        <v>7.1599172557814006E-2</v>
      </c>
      <c r="BR627" s="14">
        <v>0.16081774684960501</v>
      </c>
      <c r="BS627" s="14">
        <v>0.13059576266650499</v>
      </c>
      <c r="BT627" s="14">
        <v>9.8571600581390403E-2</v>
      </c>
      <c r="BU627" s="14"/>
      <c r="BV627" s="14">
        <v>7.6689987991192698E-2</v>
      </c>
      <c r="BW627" s="14">
        <v>5.3330846073769797E-2</v>
      </c>
      <c r="BX627" s="14"/>
      <c r="BY627" s="14">
        <v>0.114945985263447</v>
      </c>
      <c r="BZ627" s="14"/>
      <c r="CA627" s="14">
        <v>4.1642579135406997E-2</v>
      </c>
      <c r="CB627" s="14">
        <v>3.9433561260408E-2</v>
      </c>
      <c r="CC627" s="14">
        <v>5.3677712757747E-2</v>
      </c>
      <c r="CD627" s="14">
        <v>0.10691647534864</v>
      </c>
      <c r="CE627" s="14">
        <v>0.363469265920286</v>
      </c>
    </row>
    <row r="628" spans="2:83" x14ac:dyDescent="0.3">
      <c r="B628" t="s">
        <v>236</v>
      </c>
      <c r="C628" s="14">
        <v>0.206545465231502</v>
      </c>
      <c r="D628" s="14">
        <v>0.23174461564496901</v>
      </c>
      <c r="E628" s="14">
        <v>0.18234494188616299</v>
      </c>
      <c r="F628" s="14"/>
      <c r="G628" s="14">
        <v>0.22917683592370899</v>
      </c>
      <c r="H628" s="14">
        <v>0.33922542320232502</v>
      </c>
      <c r="I628" s="14">
        <v>0.244232766020028</v>
      </c>
      <c r="J628" s="14">
        <v>0.16377245345819499</v>
      </c>
      <c r="K628" s="14">
        <v>0.16681821277162001</v>
      </c>
      <c r="L628" s="14">
        <v>0.114419215920254</v>
      </c>
      <c r="M628" s="14"/>
      <c r="N628" s="14">
        <v>0.26917641788908298</v>
      </c>
      <c r="O628" s="14">
        <v>0.19599616819423399</v>
      </c>
      <c r="P628" s="14">
        <v>0.18859658150013101</v>
      </c>
      <c r="Q628" s="14">
        <v>0.16845318385278499</v>
      </c>
      <c r="R628" s="14"/>
      <c r="S628" s="14">
        <v>0.25063271453374197</v>
      </c>
      <c r="T628" s="14">
        <v>0.23651352890331601</v>
      </c>
      <c r="U628" s="14">
        <v>0.14979149496918701</v>
      </c>
      <c r="V628" s="14">
        <v>0.21843278720836201</v>
      </c>
      <c r="W628" s="14">
        <v>0.18829634499752301</v>
      </c>
      <c r="X628" s="14">
        <v>0.18577436597677799</v>
      </c>
      <c r="Y628" s="14">
        <v>0.196431289479511</v>
      </c>
      <c r="Z628" s="14">
        <v>0.22140434798963199</v>
      </c>
      <c r="AA628" s="14">
        <v>0.21884527100475201</v>
      </c>
      <c r="AB628" s="14">
        <v>0.194961526279015</v>
      </c>
      <c r="AC628" s="14">
        <v>0.138598888027441</v>
      </c>
      <c r="AD628" s="14">
        <v>0.200577649028021</v>
      </c>
      <c r="AE628" s="14"/>
      <c r="AF628" s="14">
        <v>0.22455858912700899</v>
      </c>
      <c r="AG628" s="14">
        <v>0.22751651091050301</v>
      </c>
      <c r="AH628" s="14">
        <v>0.137729700808431</v>
      </c>
      <c r="AI628" s="14">
        <v>0.24569342355280399</v>
      </c>
      <c r="AJ628" s="14">
        <v>0.18524817092933399</v>
      </c>
      <c r="AK628" s="14"/>
      <c r="AL628" s="14">
        <v>0.22625119126837601</v>
      </c>
      <c r="AM628" s="14">
        <v>0.24368216924835001</v>
      </c>
      <c r="AN628" s="14">
        <v>0.110687350500145</v>
      </c>
      <c r="AO628" s="14">
        <v>0.19161506604758899</v>
      </c>
      <c r="AP628" s="14">
        <v>0.15640473337982599</v>
      </c>
      <c r="AQ628" s="14"/>
      <c r="AR628" s="14">
        <v>0.25272290339417203</v>
      </c>
      <c r="AS628" s="14">
        <v>0.27157722763292402</v>
      </c>
      <c r="AT628" s="14">
        <v>0.12062034096395501</v>
      </c>
      <c r="AU628" s="14">
        <v>0.20702695247890701</v>
      </c>
      <c r="AV628" s="14">
        <v>0.196586728095515</v>
      </c>
      <c r="AW628" s="14">
        <v>0.138299904353447</v>
      </c>
      <c r="AX628" s="14"/>
      <c r="AY628" s="14">
        <v>0.180477869438883</v>
      </c>
      <c r="AZ628" s="14">
        <v>0.173865697283444</v>
      </c>
      <c r="BA628" s="14">
        <v>0.256683072646615</v>
      </c>
      <c r="BB628" s="14">
        <v>0.25174213223076602</v>
      </c>
      <c r="BC628" s="14">
        <v>0.23270623246989</v>
      </c>
      <c r="BD628" s="14"/>
      <c r="BE628" s="14">
        <v>6.7794701126496104E-2</v>
      </c>
      <c r="BF628" s="14">
        <v>0.17310937452035699</v>
      </c>
      <c r="BG628" s="14">
        <v>0.11515761550430401</v>
      </c>
      <c r="BH628" s="14">
        <v>9.3043062330510906E-2</v>
      </c>
      <c r="BI628" s="14">
        <v>0.18813438170539001</v>
      </c>
      <c r="BJ628" s="14">
        <v>0.232923473694994</v>
      </c>
      <c r="BK628" s="14">
        <v>0.19721685937539399</v>
      </c>
      <c r="BL628" s="14">
        <v>0.17567195992936499</v>
      </c>
      <c r="BM628" s="14">
        <v>0.21926636100007699</v>
      </c>
      <c r="BN628" s="14">
        <v>0.170152380782463</v>
      </c>
      <c r="BO628" s="14">
        <v>0.213778073485512</v>
      </c>
      <c r="BP628" s="14">
        <v>0.30238396232321202</v>
      </c>
      <c r="BQ628" s="14">
        <v>0.28491680603916503</v>
      </c>
      <c r="BR628" s="14">
        <v>0.18138680375789501</v>
      </c>
      <c r="BS628" s="14">
        <v>0.22541021964105301</v>
      </c>
      <c r="BT628" s="14">
        <v>0.42274499534145699</v>
      </c>
      <c r="BU628" s="14"/>
      <c r="BV628" s="14">
        <v>0.25721939335024302</v>
      </c>
      <c r="BW628" s="14">
        <v>0.22357614236194001</v>
      </c>
      <c r="BX628" s="14"/>
      <c r="BY628" s="14">
        <v>0.34379496253323399</v>
      </c>
      <c r="BZ628" s="14"/>
      <c r="CA628" s="14">
        <v>0.14712548390052901</v>
      </c>
      <c r="CB628" s="14">
        <v>0.159497052890059</v>
      </c>
      <c r="CC628" s="14">
        <v>0.24310209689033399</v>
      </c>
      <c r="CD628" s="14">
        <v>0.37935717098696298</v>
      </c>
      <c r="CE628" s="14">
        <v>0.30773885558041297</v>
      </c>
    </row>
    <row r="629" spans="2:83" x14ac:dyDescent="0.3">
      <c r="B629" t="s">
        <v>237</v>
      </c>
      <c r="C629" s="14">
        <v>0.256246816655744</v>
      </c>
      <c r="D629" s="14">
        <v>0.261902652089748</v>
      </c>
      <c r="E629" s="14">
        <v>0.25122666572612101</v>
      </c>
      <c r="F629" s="14"/>
      <c r="G629" s="14">
        <v>0.25764034341108399</v>
      </c>
      <c r="H629" s="14">
        <v>0.218403684462111</v>
      </c>
      <c r="I629" s="14">
        <v>0.23789328070834001</v>
      </c>
      <c r="J629" s="14">
        <v>0.28817397065092798</v>
      </c>
      <c r="K629" s="14">
        <v>0.25976983202229997</v>
      </c>
      <c r="L629" s="14">
        <v>0.27271796551884497</v>
      </c>
      <c r="M629" s="14"/>
      <c r="N629" s="14">
        <v>0.20652437578562499</v>
      </c>
      <c r="O629" s="14">
        <v>0.242933585497287</v>
      </c>
      <c r="P629" s="14">
        <v>0.30573969652337701</v>
      </c>
      <c r="Q629" s="14">
        <v>0.27751066329030499</v>
      </c>
      <c r="R629" s="14"/>
      <c r="S629" s="14">
        <v>0.24416606383589701</v>
      </c>
      <c r="T629" s="14">
        <v>0.22368873907922199</v>
      </c>
      <c r="U629" s="14">
        <v>0.28178428302400499</v>
      </c>
      <c r="V629" s="14">
        <v>0.21973012493150601</v>
      </c>
      <c r="W629" s="14">
        <v>0.26872021529373302</v>
      </c>
      <c r="X629" s="14">
        <v>0.24657453498534099</v>
      </c>
      <c r="Y629" s="14">
        <v>0.24006756908488</v>
      </c>
      <c r="Z629" s="14">
        <v>0.30345883520662398</v>
      </c>
      <c r="AA629" s="14">
        <v>0.30498699813791602</v>
      </c>
      <c r="AB629" s="14">
        <v>0.238570079694784</v>
      </c>
      <c r="AC629" s="14">
        <v>0.258529630394919</v>
      </c>
      <c r="AD629" s="14">
        <v>0.34584021769592199</v>
      </c>
      <c r="AE629" s="14"/>
      <c r="AF629" s="14">
        <v>0.26913805244398098</v>
      </c>
      <c r="AG629" s="14">
        <v>0.23193068663088101</v>
      </c>
      <c r="AH629" s="14">
        <v>0.23140373698710301</v>
      </c>
      <c r="AI629" s="14">
        <v>0.293215935609691</v>
      </c>
      <c r="AJ629" s="14">
        <v>0.28748410332056101</v>
      </c>
      <c r="AK629" s="14"/>
      <c r="AL629" s="14">
        <v>0.26820770064577099</v>
      </c>
      <c r="AM629" s="14">
        <v>0.22923136773382599</v>
      </c>
      <c r="AN629" s="14">
        <v>0.25069788497212497</v>
      </c>
      <c r="AO629" s="14">
        <v>0.28434521011381397</v>
      </c>
      <c r="AP629" s="14">
        <v>0.243644123546299</v>
      </c>
      <c r="AQ629" s="14"/>
      <c r="AR629" s="14">
        <v>0.219096764709586</v>
      </c>
      <c r="AS629" s="14">
        <v>0.255547864182114</v>
      </c>
      <c r="AT629" s="14">
        <v>0.24261330298910699</v>
      </c>
      <c r="AU629" s="14">
        <v>0.32329362261669198</v>
      </c>
      <c r="AV629" s="14">
        <v>0.23593850503750799</v>
      </c>
      <c r="AW629" s="14">
        <v>0.246801235934516</v>
      </c>
      <c r="AX629" s="14"/>
      <c r="AY629" s="14">
        <v>0.308363163210636</v>
      </c>
      <c r="AZ629" s="14">
        <v>0.27602160613843502</v>
      </c>
      <c r="BA629" s="14">
        <v>0.24255625038551101</v>
      </c>
      <c r="BB629" s="14">
        <v>0.16898361901992001</v>
      </c>
      <c r="BC629" s="14">
        <v>0.166499636713793</v>
      </c>
      <c r="BD629" s="14"/>
      <c r="BE629" s="14">
        <v>0.37108671878287902</v>
      </c>
      <c r="BF629" s="14">
        <v>0.17090535175584501</v>
      </c>
      <c r="BG629" s="14">
        <v>0.27898119855674902</v>
      </c>
      <c r="BH629" s="14">
        <v>0.343753807154978</v>
      </c>
      <c r="BI629" s="14">
        <v>0.25891059272615502</v>
      </c>
      <c r="BJ629" s="14">
        <v>0.27034919555891401</v>
      </c>
      <c r="BK629" s="14">
        <v>0.33391261156822899</v>
      </c>
      <c r="BL629" s="14">
        <v>0.25185463232247601</v>
      </c>
      <c r="BM629" s="14">
        <v>0.17472178579413999</v>
      </c>
      <c r="BN629" s="14">
        <v>0.30387186696940499</v>
      </c>
      <c r="BO629" s="14">
        <v>0.29230825802418298</v>
      </c>
      <c r="BP629" s="14">
        <v>0.21963193680909501</v>
      </c>
      <c r="BQ629" s="14">
        <v>0.17937667574433599</v>
      </c>
      <c r="BR629" s="14">
        <v>0.323397647030566</v>
      </c>
      <c r="BS629" s="14">
        <v>0.138642734572756</v>
      </c>
      <c r="BT629" s="14">
        <v>0.14654526428213899</v>
      </c>
      <c r="BU629" s="14"/>
      <c r="BV629" s="14">
        <v>0.21707029284249299</v>
      </c>
      <c r="BW629" s="14">
        <v>0.24729348275034699</v>
      </c>
      <c r="BX629" s="14"/>
      <c r="BY629" s="14">
        <v>0.27570685501608699</v>
      </c>
      <c r="BZ629" s="14"/>
      <c r="CA629" s="14">
        <v>0.28176418501628903</v>
      </c>
      <c r="CB629" s="14">
        <v>0.26335216776783199</v>
      </c>
      <c r="CC629" s="14">
        <v>0.25454036537841601</v>
      </c>
      <c r="CD629" s="14">
        <v>0.21555480835244301</v>
      </c>
      <c r="CE629" s="14">
        <v>0.123814362147092</v>
      </c>
    </row>
    <row r="630" spans="2:83" x14ac:dyDescent="0.3">
      <c r="B630" t="s">
        <v>238</v>
      </c>
      <c r="C630" s="14">
        <v>0.23365283678169199</v>
      </c>
      <c r="D630" s="14">
        <v>0.22388335614153801</v>
      </c>
      <c r="E630" s="14">
        <v>0.24365031427662501</v>
      </c>
      <c r="F630" s="14"/>
      <c r="G630" s="14">
        <v>0.20122394620624001</v>
      </c>
      <c r="H630" s="14">
        <v>0.15520740385069001</v>
      </c>
      <c r="I630" s="14">
        <v>0.22746851262275999</v>
      </c>
      <c r="J630" s="14">
        <v>0.222537260189303</v>
      </c>
      <c r="K630" s="14">
        <v>0.27179882854985798</v>
      </c>
      <c r="L630" s="14">
        <v>0.30739475327868798</v>
      </c>
      <c r="M630" s="14"/>
      <c r="N630" s="14">
        <v>0.22703418954173399</v>
      </c>
      <c r="O630" s="14">
        <v>0.229710402596979</v>
      </c>
      <c r="P630" s="14">
        <v>0.22561582604015601</v>
      </c>
      <c r="Q630" s="14">
        <v>0.25105453352239998</v>
      </c>
      <c r="R630" s="14"/>
      <c r="S630" s="14">
        <v>0.21303976908354899</v>
      </c>
      <c r="T630" s="14">
        <v>0.20652020813392899</v>
      </c>
      <c r="U630" s="14">
        <v>0.276399790913402</v>
      </c>
      <c r="V630" s="14">
        <v>0.258108169914049</v>
      </c>
      <c r="W630" s="14">
        <v>0.27307875130571502</v>
      </c>
      <c r="X630" s="14">
        <v>0.21709453761639699</v>
      </c>
      <c r="Y630" s="14">
        <v>0.25329136564153798</v>
      </c>
      <c r="Z630" s="14">
        <v>0.20061721664014601</v>
      </c>
      <c r="AA630" s="14">
        <v>0.19228710412377301</v>
      </c>
      <c r="AB630" s="14">
        <v>0.267810017145447</v>
      </c>
      <c r="AC630" s="14">
        <v>0.30494770457061698</v>
      </c>
      <c r="AD630" s="14">
        <v>0.14133120718304701</v>
      </c>
      <c r="AE630" s="14"/>
      <c r="AF630" s="14">
        <v>0.24759580821375901</v>
      </c>
      <c r="AG630" s="14">
        <v>0.20860012858949001</v>
      </c>
      <c r="AH630" s="14">
        <v>0.28217411800942799</v>
      </c>
      <c r="AI630" s="14">
        <v>0.27062449949228801</v>
      </c>
      <c r="AJ630" s="14">
        <v>0.20958093352830001</v>
      </c>
      <c r="AK630" s="14"/>
      <c r="AL630" s="14">
        <v>0.232124854763573</v>
      </c>
      <c r="AM630" s="14">
        <v>0.23384988909460599</v>
      </c>
      <c r="AN630" s="14">
        <v>0.27232600139874902</v>
      </c>
      <c r="AO630" s="14">
        <v>0.26045993141033302</v>
      </c>
      <c r="AP630" s="14">
        <v>0.20737687599249599</v>
      </c>
      <c r="AQ630" s="14"/>
      <c r="AR630" s="14">
        <v>0.21359272228866999</v>
      </c>
      <c r="AS630" s="14">
        <v>0.23600005058124399</v>
      </c>
      <c r="AT630" s="14">
        <v>0.28340389953656497</v>
      </c>
      <c r="AU630" s="14">
        <v>0.220463034952429</v>
      </c>
      <c r="AV630" s="14">
        <v>0.189752637402993</v>
      </c>
      <c r="AW630" s="14">
        <v>0.27064997983672301</v>
      </c>
      <c r="AX630" s="14"/>
      <c r="AY630" s="14">
        <v>0.23727458587377401</v>
      </c>
      <c r="AZ630" s="14">
        <v>0.225427263557822</v>
      </c>
      <c r="BA630" s="14">
        <v>0.21909631756822701</v>
      </c>
      <c r="BB630" s="14">
        <v>0.23259186085001701</v>
      </c>
      <c r="BC630" s="14">
        <v>0.244901360337866</v>
      </c>
      <c r="BD630" s="14"/>
      <c r="BE630" s="14">
        <v>0.30173823903422597</v>
      </c>
      <c r="BF630" s="14">
        <v>0.26299753795987801</v>
      </c>
      <c r="BG630" s="14">
        <v>0.27051482805244298</v>
      </c>
      <c r="BH630" s="14">
        <v>0.21002836629527899</v>
      </c>
      <c r="BI630" s="14">
        <v>0.26192208382670301</v>
      </c>
      <c r="BJ630" s="14">
        <v>0.197468921153513</v>
      </c>
      <c r="BK630" s="14">
        <v>0.20909085650723599</v>
      </c>
      <c r="BL630" s="14">
        <v>0.26625795491381399</v>
      </c>
      <c r="BM630" s="14">
        <v>0.287068812696261</v>
      </c>
      <c r="BN630" s="14">
        <v>0.26202816576487298</v>
      </c>
      <c r="BO630" s="14">
        <v>0.192306405584315</v>
      </c>
      <c r="BP630" s="14">
        <v>0.16916748316438601</v>
      </c>
      <c r="BQ630" s="14">
        <v>0.27895131491255498</v>
      </c>
      <c r="BR630" s="14">
        <v>0.16931275258853401</v>
      </c>
      <c r="BS630" s="14">
        <v>0.242517599076777</v>
      </c>
      <c r="BT630" s="14">
        <v>0.18304133830166799</v>
      </c>
      <c r="BU630" s="14"/>
      <c r="BV630" s="14">
        <v>0.21415309392419801</v>
      </c>
      <c r="BW630" s="14">
        <v>0.26310435738821802</v>
      </c>
      <c r="BX630" s="14"/>
      <c r="BY630" s="14">
        <v>0.14057067194501199</v>
      </c>
      <c r="BZ630" s="14"/>
      <c r="CA630" s="14">
        <v>0.25666510359921701</v>
      </c>
      <c r="CB630" s="14">
        <v>0.26919257760085202</v>
      </c>
      <c r="CC630" s="14">
        <v>0.22334346399830801</v>
      </c>
      <c r="CD630" s="14">
        <v>0.13042627981645</v>
      </c>
      <c r="CE630" s="14">
        <v>9.4524725249385905E-2</v>
      </c>
    </row>
    <row r="631" spans="2:83" x14ac:dyDescent="0.3">
      <c r="B631" t="s">
        <v>214</v>
      </c>
      <c r="C631" s="14">
        <v>0.18799683502513501</v>
      </c>
      <c r="D631" s="14">
        <v>0.176743913833324</v>
      </c>
      <c r="E631" s="14">
        <v>0.19842157708017399</v>
      </c>
      <c r="F631" s="14"/>
      <c r="G631" s="14">
        <v>0.17921978141065001</v>
      </c>
      <c r="H631" s="14">
        <v>0.147489832259907</v>
      </c>
      <c r="I631" s="14">
        <v>0.15286504386418001</v>
      </c>
      <c r="J631" s="14">
        <v>0.204708389271896</v>
      </c>
      <c r="K631" s="14">
        <v>0.22325915355831799</v>
      </c>
      <c r="L631" s="14">
        <v>0.217956798298543</v>
      </c>
      <c r="M631" s="14"/>
      <c r="N631" s="14">
        <v>0.184749402388067</v>
      </c>
      <c r="O631" s="14">
        <v>0.23083138100957001</v>
      </c>
      <c r="P631" s="14">
        <v>0.18526335347698999</v>
      </c>
      <c r="Q631" s="14">
        <v>0.14959336183417801</v>
      </c>
      <c r="R631" s="14"/>
      <c r="S631" s="14">
        <v>0.17271668929169401</v>
      </c>
      <c r="T631" s="14">
        <v>0.20694803489731101</v>
      </c>
      <c r="U631" s="14">
        <v>0.19000415420681199</v>
      </c>
      <c r="V631" s="14">
        <v>0.17669273964298099</v>
      </c>
      <c r="W631" s="14">
        <v>0.154368110846032</v>
      </c>
      <c r="X631" s="14">
        <v>0.18482630856174001</v>
      </c>
      <c r="Y631" s="14">
        <v>0.203261208945408</v>
      </c>
      <c r="Z631" s="14">
        <v>0.18364138943261801</v>
      </c>
      <c r="AA631" s="14">
        <v>0.18476536018189299</v>
      </c>
      <c r="AB631" s="14">
        <v>0.19243486181171601</v>
      </c>
      <c r="AC631" s="14">
        <v>0.20807902811491499</v>
      </c>
      <c r="AD631" s="14">
        <v>0.22355626111781801</v>
      </c>
      <c r="AE631" s="14"/>
      <c r="AF631" s="14">
        <v>0.16927518484434301</v>
      </c>
      <c r="AG631" s="14">
        <v>0.211489820555473</v>
      </c>
      <c r="AH631" s="14">
        <v>0.28715293019905702</v>
      </c>
      <c r="AI631" s="14">
        <v>0.13550603223468699</v>
      </c>
      <c r="AJ631" s="14">
        <v>0.130643121176965</v>
      </c>
      <c r="AK631" s="14"/>
      <c r="AL631" s="14">
        <v>0.161594733305893</v>
      </c>
      <c r="AM631" s="14">
        <v>0.191098147894188</v>
      </c>
      <c r="AN631" s="14">
        <v>0.31647501229268099</v>
      </c>
      <c r="AO631" s="14">
        <v>0.12058941483135099</v>
      </c>
      <c r="AP631" s="14">
        <v>0.30580634673819401</v>
      </c>
      <c r="AQ631" s="14"/>
      <c r="AR631" s="14">
        <v>0.20408600909517299</v>
      </c>
      <c r="AS631" s="14">
        <v>0.16004610300738001</v>
      </c>
      <c r="AT631" s="14">
        <v>0.29612307402084298</v>
      </c>
      <c r="AU631" s="14">
        <v>0.11339325119298201</v>
      </c>
      <c r="AV631" s="14">
        <v>0.26303771443513302</v>
      </c>
      <c r="AW631" s="14">
        <v>0.18407922275518701</v>
      </c>
      <c r="AX631" s="14"/>
      <c r="AY631" s="14">
        <v>0.15114771134921001</v>
      </c>
      <c r="AZ631" s="14">
        <v>0.189568480087246</v>
      </c>
      <c r="BA631" s="14">
        <v>0.19346361569736301</v>
      </c>
      <c r="BB631" s="14">
        <v>0.220342525796768</v>
      </c>
      <c r="BC631" s="14">
        <v>0.18259728005103201</v>
      </c>
      <c r="BD631" s="14"/>
      <c r="BE631" s="14">
        <v>0.12991917545644399</v>
      </c>
      <c r="BF631" s="14">
        <v>0.13246672592794201</v>
      </c>
      <c r="BG631" s="14">
        <v>0.23216591789552599</v>
      </c>
      <c r="BH631" s="14">
        <v>0.256127993281699</v>
      </c>
      <c r="BI631" s="14">
        <v>0.15539539932957699</v>
      </c>
      <c r="BJ631" s="14">
        <v>0.181601564912168</v>
      </c>
      <c r="BK631" s="14">
        <v>0.151628259528201</v>
      </c>
      <c r="BL631" s="14">
        <v>0.21609601467762601</v>
      </c>
      <c r="BM631" s="14">
        <v>0.212509863786598</v>
      </c>
      <c r="BN631" s="14">
        <v>0.172235026015187</v>
      </c>
      <c r="BO631" s="14">
        <v>0.200029032536399</v>
      </c>
      <c r="BP631" s="14">
        <v>0.250303932920247</v>
      </c>
      <c r="BQ631" s="14">
        <v>0.15711703974048399</v>
      </c>
      <c r="BR631" s="14">
        <v>0.13027642189868199</v>
      </c>
      <c r="BS631" s="14">
        <v>0.200842198358999</v>
      </c>
      <c r="BT631" s="14">
        <v>0.149096801493345</v>
      </c>
      <c r="BU631" s="14"/>
      <c r="BV631" s="14">
        <v>0.201811916047202</v>
      </c>
      <c r="BW631" s="14">
        <v>0.17518563075493601</v>
      </c>
      <c r="BX631" s="14"/>
      <c r="BY631" s="14">
        <v>9.8626842212220303E-2</v>
      </c>
      <c r="BZ631" s="14"/>
      <c r="CA631" s="14">
        <v>0.209350567785382</v>
      </c>
      <c r="CB631" s="14">
        <v>0.22791502099509101</v>
      </c>
      <c r="CC631" s="14">
        <v>0.16669223608952899</v>
      </c>
      <c r="CD631" s="14">
        <v>0.12837392887913401</v>
      </c>
      <c r="CE631" s="14">
        <v>0.11045279110282399</v>
      </c>
    </row>
    <row r="632" spans="2:83" x14ac:dyDescent="0.3">
      <c r="B632" t="s">
        <v>110</v>
      </c>
      <c r="C632" s="14">
        <v>5.73819073392864E-2</v>
      </c>
      <c r="D632" s="14">
        <v>3.1233939781121899E-2</v>
      </c>
      <c r="E632" s="14">
        <v>8.3026401568774694E-2</v>
      </c>
      <c r="F632" s="14"/>
      <c r="G632" s="14">
        <v>5.8155548788498899E-2</v>
      </c>
      <c r="H632" s="14">
        <v>3.6512539887510201E-2</v>
      </c>
      <c r="I632" s="14">
        <v>7.2178693557921197E-2</v>
      </c>
      <c r="J632" s="14">
        <v>6.5467543714030699E-2</v>
      </c>
      <c r="K632" s="14">
        <v>5.4202168042023997E-2</v>
      </c>
      <c r="L632" s="14">
        <v>5.7458749538893399E-2</v>
      </c>
      <c r="M632" s="14"/>
      <c r="N632" s="14">
        <v>3.4607771849984703E-2</v>
      </c>
      <c r="O632" s="14">
        <v>4.7670834637830901E-2</v>
      </c>
      <c r="P632" s="14">
        <v>5.7965094542864297E-2</v>
      </c>
      <c r="Q632" s="14">
        <v>9.2742133228176996E-2</v>
      </c>
      <c r="R632" s="14"/>
      <c r="S632" s="14">
        <v>5.27376832564923E-2</v>
      </c>
      <c r="T632" s="14">
        <v>5.8006695088272497E-2</v>
      </c>
      <c r="U632" s="14">
        <v>5.1849575351573099E-2</v>
      </c>
      <c r="V632" s="14">
        <v>4.9807482121097799E-2</v>
      </c>
      <c r="W632" s="14">
        <v>7.00768485964057E-2</v>
      </c>
      <c r="X632" s="14">
        <v>8.5032973113038396E-2</v>
      </c>
      <c r="Y632" s="14">
        <v>6.2907777896662201E-2</v>
      </c>
      <c r="Z632" s="14">
        <v>4.56926246732553E-2</v>
      </c>
      <c r="AA632" s="14">
        <v>5.8715781117987503E-2</v>
      </c>
      <c r="AB632" s="14">
        <v>4.6219027296299398E-2</v>
      </c>
      <c r="AC632" s="14">
        <v>3.9145162629798301E-2</v>
      </c>
      <c r="AD632" s="14">
        <v>6.11779178730378E-2</v>
      </c>
      <c r="AE632" s="14"/>
      <c r="AF632" s="14">
        <v>3.7628424105207003E-2</v>
      </c>
      <c r="AG632" s="14">
        <v>4.0340602031627003E-2</v>
      </c>
      <c r="AH632" s="14">
        <v>3.5764206923374099E-2</v>
      </c>
      <c r="AI632" s="14">
        <v>2.7200937784649201E-2</v>
      </c>
      <c r="AJ632" s="14">
        <v>0.133858289735308</v>
      </c>
      <c r="AK632" s="14"/>
      <c r="AL632" s="14">
        <v>5.6745953594697703E-2</v>
      </c>
      <c r="AM632" s="14">
        <v>3.4847587337469302E-2</v>
      </c>
      <c r="AN632" s="14">
        <v>3.2332055424153801E-2</v>
      </c>
      <c r="AO632" s="14">
        <v>3.95844402346845E-2</v>
      </c>
      <c r="AP632" s="14">
        <v>3.6344537097269598E-2</v>
      </c>
      <c r="AQ632" s="14"/>
      <c r="AR632" s="14">
        <v>3.1624277488192298E-2</v>
      </c>
      <c r="AS632" s="14">
        <v>3.4945829577165001E-2</v>
      </c>
      <c r="AT632" s="14">
        <v>3.1435010724053698E-2</v>
      </c>
      <c r="AU632" s="14">
        <v>4.8531495195250601E-2</v>
      </c>
      <c r="AV632" s="14">
        <v>3.40853271986322E-2</v>
      </c>
      <c r="AW632" s="14">
        <v>0.14589795797958299</v>
      </c>
      <c r="AX632" s="14"/>
      <c r="AY632" s="14">
        <v>7.5642839306148804E-2</v>
      </c>
      <c r="AZ632" s="14">
        <v>7.7474594414305098E-2</v>
      </c>
      <c r="BA632" s="14">
        <v>3.9692389890463101E-2</v>
      </c>
      <c r="BB632" s="14">
        <v>2.7053426716396298E-2</v>
      </c>
      <c r="BC632" s="14">
        <v>2.2862267824551599E-2</v>
      </c>
      <c r="BD632" s="14"/>
      <c r="BE632" s="14">
        <v>0.12946116559995499</v>
      </c>
      <c r="BF632" s="14">
        <v>0.19463520248438801</v>
      </c>
      <c r="BG632" s="14">
        <v>5.5431359494183603E-2</v>
      </c>
      <c r="BH632" s="14">
        <v>4.7336106827813001E-2</v>
      </c>
      <c r="BI632" s="14">
        <v>8.7563457268945405E-2</v>
      </c>
      <c r="BJ632" s="14">
        <v>3.8976318963803602E-2</v>
      </c>
      <c r="BK632" s="14">
        <v>6.8516476197560197E-2</v>
      </c>
      <c r="BL632" s="14">
        <v>2.6281204990371801E-2</v>
      </c>
      <c r="BM632" s="14">
        <v>4.7236129378414801E-2</v>
      </c>
      <c r="BN632" s="14">
        <v>6.3442885360394399E-2</v>
      </c>
      <c r="BO632" s="14">
        <v>6.3323986659112805E-2</v>
      </c>
      <c r="BP632" s="14">
        <v>2.9353623738956398E-2</v>
      </c>
      <c r="BQ632" s="14">
        <v>2.8038991005645601E-2</v>
      </c>
      <c r="BR632" s="14">
        <v>3.4808627874717599E-2</v>
      </c>
      <c r="BS632" s="14">
        <v>6.19914856839094E-2</v>
      </c>
      <c r="BT632" s="14">
        <v>0</v>
      </c>
      <c r="BU632" s="14"/>
      <c r="BV632" s="14">
        <v>3.3055315844671702E-2</v>
      </c>
      <c r="BW632" s="14">
        <v>3.7509540670789501E-2</v>
      </c>
      <c r="BX632" s="14"/>
      <c r="BY632" s="14">
        <v>2.6354683030000398E-2</v>
      </c>
      <c r="BZ632" s="14"/>
      <c r="CA632" s="14">
        <v>6.3452080563175806E-2</v>
      </c>
      <c r="CB632" s="14">
        <v>4.06096194857569E-2</v>
      </c>
      <c r="CC632" s="14">
        <v>5.8644124885665998E-2</v>
      </c>
      <c r="CD632" s="14">
        <v>3.9371336616370801E-2</v>
      </c>
      <c r="CE632" s="14">
        <v>0</v>
      </c>
    </row>
    <row r="633" spans="2:83" x14ac:dyDescent="0.3">
      <c r="B633" t="s">
        <v>215</v>
      </c>
      <c r="C633" s="14">
        <v>0.264721604198143</v>
      </c>
      <c r="D633" s="14">
        <v>0.30623613815426898</v>
      </c>
      <c r="E633" s="14">
        <v>0.22367504134830599</v>
      </c>
      <c r="F633" s="14"/>
      <c r="G633" s="14">
        <v>0.30376038018352602</v>
      </c>
      <c r="H633" s="14">
        <v>0.44238653953978102</v>
      </c>
      <c r="I633" s="14">
        <v>0.30959446924679901</v>
      </c>
      <c r="J633" s="14">
        <v>0.219112836173842</v>
      </c>
      <c r="K633" s="14">
        <v>0.190970017827501</v>
      </c>
      <c r="L633" s="14">
        <v>0.144471733365031</v>
      </c>
      <c r="M633" s="14"/>
      <c r="N633" s="14">
        <v>0.34708426043458801</v>
      </c>
      <c r="O633" s="14">
        <v>0.24885379625833401</v>
      </c>
      <c r="P633" s="14">
        <v>0.22541602941661301</v>
      </c>
      <c r="Q633" s="14">
        <v>0.22909930812493901</v>
      </c>
      <c r="R633" s="14"/>
      <c r="S633" s="14">
        <v>0.31733979453236799</v>
      </c>
      <c r="T633" s="14">
        <v>0.30483632280126499</v>
      </c>
      <c r="U633" s="14">
        <v>0.19996219650420799</v>
      </c>
      <c r="V633" s="14">
        <v>0.29566148339036602</v>
      </c>
      <c r="W633" s="14">
        <v>0.23375607395811401</v>
      </c>
      <c r="X633" s="14">
        <v>0.26647164572348297</v>
      </c>
      <c r="Y633" s="14">
        <v>0.240472078431512</v>
      </c>
      <c r="Z633" s="14">
        <v>0.26658993404735598</v>
      </c>
      <c r="AA633" s="14">
        <v>0.25924475643843098</v>
      </c>
      <c r="AB633" s="14">
        <v>0.25496601405175301</v>
      </c>
      <c r="AC633" s="14">
        <v>0.18929847428975</v>
      </c>
      <c r="AD633" s="14">
        <v>0.22809439613017499</v>
      </c>
      <c r="AE633" s="14"/>
      <c r="AF633" s="14">
        <v>0.27636253039271003</v>
      </c>
      <c r="AG633" s="14">
        <v>0.307638762192529</v>
      </c>
      <c r="AH633" s="14">
        <v>0.163505007881038</v>
      </c>
      <c r="AI633" s="14">
        <v>0.27345259487868501</v>
      </c>
      <c r="AJ633" s="14">
        <v>0.238433552238867</v>
      </c>
      <c r="AK633" s="14"/>
      <c r="AL633" s="14">
        <v>0.28132675769006599</v>
      </c>
      <c r="AM633" s="14">
        <v>0.31097300793991001</v>
      </c>
      <c r="AN633" s="14">
        <v>0.128169045912292</v>
      </c>
      <c r="AO633" s="14">
        <v>0.29502100340981802</v>
      </c>
      <c r="AP633" s="14">
        <v>0.20682811662574199</v>
      </c>
      <c r="AQ633" s="14"/>
      <c r="AR633" s="14">
        <v>0.331600226418378</v>
      </c>
      <c r="AS633" s="14">
        <v>0.31346015265209798</v>
      </c>
      <c r="AT633" s="14">
        <v>0.146424712729431</v>
      </c>
      <c r="AU633" s="14">
        <v>0.29431859604264499</v>
      </c>
      <c r="AV633" s="14">
        <v>0.27718581592573399</v>
      </c>
      <c r="AW633" s="14">
        <v>0.15257160349398999</v>
      </c>
      <c r="AX633" s="14"/>
      <c r="AY633" s="14">
        <v>0.22757170026023099</v>
      </c>
      <c r="AZ633" s="14">
        <v>0.231508055802192</v>
      </c>
      <c r="BA633" s="14">
        <v>0.305191426458436</v>
      </c>
      <c r="BB633" s="14">
        <v>0.35102856761689899</v>
      </c>
      <c r="BC633" s="14">
        <v>0.38313945507275698</v>
      </c>
      <c r="BD633" s="14"/>
      <c r="BE633" s="14">
        <v>6.7794701126496104E-2</v>
      </c>
      <c r="BF633" s="14">
        <v>0.23899518187194799</v>
      </c>
      <c r="BG633" s="14">
        <v>0.162906696001098</v>
      </c>
      <c r="BH633" s="14">
        <v>0.14275372644023099</v>
      </c>
      <c r="BI633" s="14">
        <v>0.23620846684862001</v>
      </c>
      <c r="BJ633" s="14">
        <v>0.311603999411602</v>
      </c>
      <c r="BK633" s="14">
        <v>0.236851796198774</v>
      </c>
      <c r="BL633" s="14">
        <v>0.239510193095713</v>
      </c>
      <c r="BM633" s="14">
        <v>0.27846340834458599</v>
      </c>
      <c r="BN633" s="14">
        <v>0.19842205589014</v>
      </c>
      <c r="BO633" s="14">
        <v>0.25203231719599101</v>
      </c>
      <c r="BP633" s="14">
        <v>0.331543023367315</v>
      </c>
      <c r="BQ633" s="14">
        <v>0.35651597859697898</v>
      </c>
      <c r="BR633" s="14">
        <v>0.34220455060749999</v>
      </c>
      <c r="BS633" s="14">
        <v>0.35600598230755798</v>
      </c>
      <c r="BT633" s="14">
        <v>0.52131659592284696</v>
      </c>
      <c r="BU633" s="14"/>
      <c r="BV633" s="14">
        <v>0.333909381341436</v>
      </c>
      <c r="BW633" s="14">
        <v>0.27690698843570899</v>
      </c>
      <c r="BX633" s="14"/>
      <c r="BY633" s="14">
        <v>0.45874094779668001</v>
      </c>
      <c r="BZ633" s="14"/>
      <c r="CA633" s="14">
        <v>0.18876806303593599</v>
      </c>
      <c r="CB633" s="14">
        <v>0.19893061415046701</v>
      </c>
      <c r="CC633" s="14">
        <v>0.29677980964808098</v>
      </c>
      <c r="CD633" s="14">
        <v>0.48627364633560299</v>
      </c>
      <c r="CE633" s="14">
        <v>0.67120812150069897</v>
      </c>
    </row>
    <row r="634" spans="2:83" x14ac:dyDescent="0.3">
      <c r="B634" t="s">
        <v>216</v>
      </c>
      <c r="C634" s="14">
        <v>0.421649671806827</v>
      </c>
      <c r="D634" s="14">
        <v>0.40062726997486098</v>
      </c>
      <c r="E634" s="14">
        <v>0.44207189135679797</v>
      </c>
      <c r="F634" s="14"/>
      <c r="G634" s="14">
        <v>0.38044372761688999</v>
      </c>
      <c r="H634" s="14">
        <v>0.30269723611059701</v>
      </c>
      <c r="I634" s="14">
        <v>0.38033355648694001</v>
      </c>
      <c r="J634" s="14">
        <v>0.42724564946119897</v>
      </c>
      <c r="K634" s="14">
        <v>0.49505798210817598</v>
      </c>
      <c r="L634" s="14">
        <v>0.52535155157723101</v>
      </c>
      <c r="M634" s="14"/>
      <c r="N634" s="14">
        <v>0.41178359192980202</v>
      </c>
      <c r="O634" s="14">
        <v>0.46054178360654802</v>
      </c>
      <c r="P634" s="14">
        <v>0.41087917951714598</v>
      </c>
      <c r="Q634" s="14">
        <v>0.40064789535657802</v>
      </c>
      <c r="R634" s="14"/>
      <c r="S634" s="14">
        <v>0.38575645837524303</v>
      </c>
      <c r="T634" s="14">
        <v>0.41346824303124102</v>
      </c>
      <c r="U634" s="14">
        <v>0.46640394512021399</v>
      </c>
      <c r="V634" s="14">
        <v>0.43480090955702999</v>
      </c>
      <c r="W634" s="14">
        <v>0.42744686215174699</v>
      </c>
      <c r="X634" s="14">
        <v>0.401920846178137</v>
      </c>
      <c r="Y634" s="14">
        <v>0.45655257458694598</v>
      </c>
      <c r="Z634" s="14">
        <v>0.38425860607276402</v>
      </c>
      <c r="AA634" s="14">
        <v>0.37705246430566602</v>
      </c>
      <c r="AB634" s="14">
        <v>0.46024487895716298</v>
      </c>
      <c r="AC634" s="14">
        <v>0.51302673268553201</v>
      </c>
      <c r="AD634" s="14">
        <v>0.36488746830086499</v>
      </c>
      <c r="AE634" s="14"/>
      <c r="AF634" s="14">
        <v>0.41687099305810199</v>
      </c>
      <c r="AG634" s="14">
        <v>0.420089949144963</v>
      </c>
      <c r="AH634" s="14">
        <v>0.56932704820848501</v>
      </c>
      <c r="AI634" s="14">
        <v>0.406130531726975</v>
      </c>
      <c r="AJ634" s="14">
        <v>0.34022405470526401</v>
      </c>
      <c r="AK634" s="14"/>
      <c r="AL634" s="14">
        <v>0.393719588069465</v>
      </c>
      <c r="AM634" s="14">
        <v>0.42494803698879402</v>
      </c>
      <c r="AN634" s="14">
        <v>0.58880101369142901</v>
      </c>
      <c r="AO634" s="14">
        <v>0.38104934624168402</v>
      </c>
      <c r="AP634" s="14">
        <v>0.51318322273068995</v>
      </c>
      <c r="AQ634" s="14"/>
      <c r="AR634" s="14">
        <v>0.41767873138384298</v>
      </c>
      <c r="AS634" s="14">
        <v>0.396046153588623</v>
      </c>
      <c r="AT634" s="14">
        <v>0.57952697355740701</v>
      </c>
      <c r="AU634" s="14">
        <v>0.33385628614541102</v>
      </c>
      <c r="AV634" s="14">
        <v>0.45279035183812599</v>
      </c>
      <c r="AW634" s="14">
        <v>0.45472920259191002</v>
      </c>
      <c r="AX634" s="14"/>
      <c r="AY634" s="14">
        <v>0.38842229722298399</v>
      </c>
      <c r="AZ634" s="14">
        <v>0.41499574364506903</v>
      </c>
      <c r="BA634" s="14">
        <v>0.41255993326558998</v>
      </c>
      <c r="BB634" s="14">
        <v>0.45293438664678498</v>
      </c>
      <c r="BC634" s="14">
        <v>0.42749864038889801</v>
      </c>
      <c r="BD634" s="14"/>
      <c r="BE634" s="14">
        <v>0.43165741449067002</v>
      </c>
      <c r="BF634" s="14">
        <v>0.39546426388781902</v>
      </c>
      <c r="BG634" s="14">
        <v>0.50268074594796897</v>
      </c>
      <c r="BH634" s="14">
        <v>0.46615635957697699</v>
      </c>
      <c r="BI634" s="14">
        <v>0.41731748315627998</v>
      </c>
      <c r="BJ634" s="14">
        <v>0.379070486065681</v>
      </c>
      <c r="BK634" s="14">
        <v>0.36071911603543699</v>
      </c>
      <c r="BL634" s="14">
        <v>0.48235396959144</v>
      </c>
      <c r="BM634" s="14">
        <v>0.49957867648285897</v>
      </c>
      <c r="BN634" s="14">
        <v>0.43426319178006001</v>
      </c>
      <c r="BO634" s="14">
        <v>0.39233543812071398</v>
      </c>
      <c r="BP634" s="14">
        <v>0.41947141608463401</v>
      </c>
      <c r="BQ634" s="14">
        <v>0.436068354653039</v>
      </c>
      <c r="BR634" s="14">
        <v>0.299589174487216</v>
      </c>
      <c r="BS634" s="14">
        <v>0.44335979743577603</v>
      </c>
      <c r="BT634" s="14">
        <v>0.332138139795014</v>
      </c>
      <c r="BU634" s="14"/>
      <c r="BV634" s="14">
        <v>0.41596500997140001</v>
      </c>
      <c r="BW634" s="14">
        <v>0.43828998814315401</v>
      </c>
      <c r="BX634" s="14"/>
      <c r="BY634" s="14">
        <v>0.239197514157233</v>
      </c>
      <c r="BZ634" s="14"/>
      <c r="CA634" s="14">
        <v>0.46601567138459898</v>
      </c>
      <c r="CB634" s="14">
        <v>0.497107598595944</v>
      </c>
      <c r="CC634" s="14">
        <v>0.390035700087838</v>
      </c>
      <c r="CD634" s="14">
        <v>0.25880020869558401</v>
      </c>
      <c r="CE634" s="14">
        <v>0.20497751635221001</v>
      </c>
    </row>
    <row r="635" spans="2:83" x14ac:dyDescent="0.3">
      <c r="B635" t="s">
        <v>139</v>
      </c>
      <c r="C635" s="14">
        <v>-0.156928067608684</v>
      </c>
      <c r="D635" s="14">
        <v>-9.4391131820592097E-2</v>
      </c>
      <c r="E635" s="14">
        <v>-0.21839685000849199</v>
      </c>
      <c r="F635" s="14"/>
      <c r="G635" s="14">
        <v>-7.6683347433364094E-2</v>
      </c>
      <c r="H635" s="14">
        <v>0.13968930342918401</v>
      </c>
      <c r="I635" s="14">
        <v>-7.0739087240140594E-2</v>
      </c>
      <c r="J635" s="14">
        <v>-0.208132813287357</v>
      </c>
      <c r="K635" s="14">
        <v>-0.30408796428067503</v>
      </c>
      <c r="L635" s="14">
        <v>-0.38087981821220002</v>
      </c>
      <c r="M635" s="14"/>
      <c r="N635" s="14">
        <v>-6.4699331495213203E-2</v>
      </c>
      <c r="O635" s="14">
        <v>-0.21168798734821401</v>
      </c>
      <c r="P635" s="14">
        <v>-0.18546315010053299</v>
      </c>
      <c r="Q635" s="14">
        <v>-0.17154858723163899</v>
      </c>
      <c r="R635" s="14"/>
      <c r="S635" s="14">
        <v>-6.8416663842874495E-2</v>
      </c>
      <c r="T635" s="14">
        <v>-0.108631920229976</v>
      </c>
      <c r="U635" s="14">
        <v>-0.266441748616006</v>
      </c>
      <c r="V635" s="14">
        <v>-0.139139426166664</v>
      </c>
      <c r="W635" s="14">
        <v>-0.193690788193633</v>
      </c>
      <c r="X635" s="14">
        <v>-0.135449200454654</v>
      </c>
      <c r="Y635" s="14">
        <v>-0.21608049615543401</v>
      </c>
      <c r="Z635" s="14">
        <v>-0.117668672025407</v>
      </c>
      <c r="AA635" s="14">
        <v>-0.117807707867236</v>
      </c>
      <c r="AB635" s="14">
        <v>-0.205278864905409</v>
      </c>
      <c r="AC635" s="14">
        <v>-0.32372825839578201</v>
      </c>
      <c r="AD635" s="14">
        <v>-0.13679307217069001</v>
      </c>
      <c r="AE635" s="14"/>
      <c r="AF635" s="14">
        <v>-0.14050846266539199</v>
      </c>
      <c r="AG635" s="14">
        <v>-0.112451186952434</v>
      </c>
      <c r="AH635" s="14">
        <v>-0.40582204032744701</v>
      </c>
      <c r="AI635" s="14">
        <v>-0.13267793684828999</v>
      </c>
      <c r="AJ635" s="14">
        <v>-0.10179050246639799</v>
      </c>
      <c r="AK635" s="14"/>
      <c r="AL635" s="14">
        <v>-0.1123928303794</v>
      </c>
      <c r="AM635" s="14">
        <v>-0.113975029048884</v>
      </c>
      <c r="AN635" s="14">
        <v>-0.46063196777913701</v>
      </c>
      <c r="AO635" s="14">
        <v>-8.6028342831866195E-2</v>
      </c>
      <c r="AP635" s="14">
        <v>-0.30635510610494798</v>
      </c>
      <c r="AQ635" s="14"/>
      <c r="AR635" s="14">
        <v>-8.6078504965465E-2</v>
      </c>
      <c r="AS635" s="14">
        <v>-8.2586000936525406E-2</v>
      </c>
      <c r="AT635" s="14">
        <v>-0.43310226082797598</v>
      </c>
      <c r="AU635" s="14">
        <v>-3.9537690102765997E-2</v>
      </c>
      <c r="AV635" s="14">
        <v>-0.175604535912392</v>
      </c>
      <c r="AW635" s="14">
        <v>-0.30215759909792</v>
      </c>
      <c r="AX635" s="14"/>
      <c r="AY635" s="14">
        <v>-0.160850596962753</v>
      </c>
      <c r="AZ635" s="14">
        <v>-0.183487687842877</v>
      </c>
      <c r="BA635" s="14">
        <v>-0.107368506807155</v>
      </c>
      <c r="BB635" s="14">
        <v>-0.101905819029887</v>
      </c>
      <c r="BC635" s="14">
        <v>-4.4359185316140602E-2</v>
      </c>
      <c r="BD635" s="14"/>
      <c r="BE635" s="14">
        <v>-0.36386271336417397</v>
      </c>
      <c r="BF635" s="14">
        <v>-0.15646908201587101</v>
      </c>
      <c r="BG635" s="14">
        <v>-0.33977404994687099</v>
      </c>
      <c r="BH635" s="14">
        <v>-0.323402633136746</v>
      </c>
      <c r="BI635" s="14">
        <v>-0.18110901630765999</v>
      </c>
      <c r="BJ635" s="14">
        <v>-6.7466486654078894E-2</v>
      </c>
      <c r="BK635" s="14">
        <v>-0.12386731983666301</v>
      </c>
      <c r="BL635" s="14">
        <v>-0.242843776495727</v>
      </c>
      <c r="BM635" s="14">
        <v>-0.22111526813827301</v>
      </c>
      <c r="BN635" s="14">
        <v>-0.23584113588992001</v>
      </c>
      <c r="BO635" s="14">
        <v>-0.140303120924723</v>
      </c>
      <c r="BP635" s="14">
        <v>-8.7928392717318393E-2</v>
      </c>
      <c r="BQ635" s="14">
        <v>-7.9552376056059498E-2</v>
      </c>
      <c r="BR635" s="14">
        <v>4.26153761202838E-2</v>
      </c>
      <c r="BS635" s="14">
        <v>-8.7353815128218396E-2</v>
      </c>
      <c r="BT635" s="14">
        <v>0.18917845612783399</v>
      </c>
      <c r="BU635" s="14"/>
      <c r="BV635" s="14">
        <v>-8.2055628629964003E-2</v>
      </c>
      <c r="BW635" s="14">
        <v>-0.16138299970744499</v>
      </c>
      <c r="BX635" s="14"/>
      <c r="BY635" s="14">
        <v>0.219543433639448</v>
      </c>
      <c r="BZ635" s="14"/>
      <c r="CA635" s="14">
        <v>-0.27724760834866302</v>
      </c>
      <c r="CB635" s="14">
        <v>-0.29817698444547702</v>
      </c>
      <c r="CC635" s="14">
        <v>-9.3255890439756697E-2</v>
      </c>
      <c r="CD635" s="14">
        <v>0.22747343764001901</v>
      </c>
      <c r="CE635" s="14">
        <v>0.46623060514848902</v>
      </c>
    </row>
    <row r="636" spans="2:83" x14ac:dyDescent="0.3">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row>
    <row r="637" spans="2:83" x14ac:dyDescent="0.3">
      <c r="B637" s="6" t="s">
        <v>305</v>
      </c>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c r="CD637" s="14"/>
      <c r="CE637" s="14"/>
    </row>
    <row r="638" spans="2:83" x14ac:dyDescent="0.3">
      <c r="B638" s="24" t="s">
        <v>114</v>
      </c>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row>
    <row r="639" spans="2:83" x14ac:dyDescent="0.3">
      <c r="B639" t="s">
        <v>211</v>
      </c>
      <c r="C639" s="14">
        <v>6.1501223634680399E-2</v>
      </c>
      <c r="D639" s="14">
        <v>8.5930337839994902E-2</v>
      </c>
      <c r="E639" s="14">
        <v>3.6739114438911799E-2</v>
      </c>
      <c r="F639" s="14"/>
      <c r="G639" s="14">
        <v>9.5427315339859806E-2</v>
      </c>
      <c r="H639" s="14">
        <v>0.11294677036510101</v>
      </c>
      <c r="I639" s="14">
        <v>6.3366436724547295E-2</v>
      </c>
      <c r="J639" s="14">
        <v>5.1561130462699098E-2</v>
      </c>
      <c r="K639" s="14">
        <v>1.67470056219346E-2</v>
      </c>
      <c r="L639" s="14">
        <v>3.3832391209988898E-2</v>
      </c>
      <c r="M639" s="14"/>
      <c r="N639" s="14">
        <v>8.5792366377176701E-2</v>
      </c>
      <c r="O639" s="14">
        <v>4.4319661943756097E-2</v>
      </c>
      <c r="P639" s="14">
        <v>6.0118016050383097E-2</v>
      </c>
      <c r="Q639" s="14">
        <v>5.5717659118716699E-2</v>
      </c>
      <c r="R639" s="14"/>
      <c r="S639" s="14">
        <v>9.5686857549452303E-2</v>
      </c>
      <c r="T639" s="14">
        <v>4.2980509631402798E-2</v>
      </c>
      <c r="U639" s="14">
        <v>5.8366911788511402E-2</v>
      </c>
      <c r="V639" s="14">
        <v>5.9335923652266198E-2</v>
      </c>
      <c r="W639" s="14">
        <v>5.64274700754549E-2</v>
      </c>
      <c r="X639" s="14">
        <v>6.7866532896272203E-2</v>
      </c>
      <c r="Y639" s="14">
        <v>4.8238181924353203E-2</v>
      </c>
      <c r="Z639" s="14">
        <v>4.8644842776786899E-2</v>
      </c>
      <c r="AA639" s="14">
        <v>7.5950704950309797E-2</v>
      </c>
      <c r="AB639" s="14">
        <v>5.5814041413370902E-2</v>
      </c>
      <c r="AC639" s="14">
        <v>6.5556771825360294E-2</v>
      </c>
      <c r="AD639" s="14">
        <v>0</v>
      </c>
      <c r="AE639" s="14"/>
      <c r="AF639" s="14">
        <v>4.5838197622142203E-2</v>
      </c>
      <c r="AG639" s="14">
        <v>0.10633414149314301</v>
      </c>
      <c r="AH639" s="14">
        <v>5.59212938900863E-2</v>
      </c>
      <c r="AI639" s="14">
        <v>8.7105895885357401E-2</v>
      </c>
      <c r="AJ639" s="14">
        <v>3.0384950019933799E-2</v>
      </c>
      <c r="AK639" s="14"/>
      <c r="AL639" s="14">
        <v>4.3620157241058603E-2</v>
      </c>
      <c r="AM639" s="14">
        <v>8.8093568878893705E-2</v>
      </c>
      <c r="AN639" s="14">
        <v>4.3403658155241602E-2</v>
      </c>
      <c r="AO639" s="14">
        <v>8.8541597018943305E-2</v>
      </c>
      <c r="AP639" s="14">
        <v>4.7009761799769199E-2</v>
      </c>
      <c r="AQ639" s="14"/>
      <c r="AR639" s="14">
        <v>0.10524940651307201</v>
      </c>
      <c r="AS639" s="14">
        <v>4.4939481766727803E-2</v>
      </c>
      <c r="AT639" s="14">
        <v>4.2131903183247603E-2</v>
      </c>
      <c r="AU639" s="14">
        <v>7.5078390225403899E-2</v>
      </c>
      <c r="AV639" s="14">
        <v>5.3777065333188302E-2</v>
      </c>
      <c r="AW639" s="14">
        <v>3.05193823456202E-2</v>
      </c>
      <c r="AX639" s="14"/>
      <c r="AY639" s="14">
        <v>5.8328984794295997E-2</v>
      </c>
      <c r="AZ639" s="14">
        <v>4.5914090331202501E-2</v>
      </c>
      <c r="BA639" s="14">
        <v>4.2339254827544102E-2</v>
      </c>
      <c r="BB639" s="14">
        <v>0.108821222423944</v>
      </c>
      <c r="BC639" s="14">
        <v>0.26135493473558802</v>
      </c>
      <c r="BD639" s="14"/>
      <c r="BE639" s="14">
        <v>0</v>
      </c>
      <c r="BF639" s="14">
        <v>7.0436115512145903E-2</v>
      </c>
      <c r="BG639" s="14">
        <v>6.7628204280657606E-2</v>
      </c>
      <c r="BH639" s="14">
        <v>3.09018640502432E-2</v>
      </c>
      <c r="BI639" s="14">
        <v>7.7006963641908399E-2</v>
      </c>
      <c r="BJ639" s="14">
        <v>5.2069680496364401E-2</v>
      </c>
      <c r="BK639" s="14">
        <v>5.0734522609463102E-2</v>
      </c>
      <c r="BL639" s="14">
        <v>4.8970367374806797E-2</v>
      </c>
      <c r="BM639" s="14">
        <v>3.7259580603084E-2</v>
      </c>
      <c r="BN639" s="14">
        <v>3.9148139883365997E-2</v>
      </c>
      <c r="BO639" s="14">
        <v>5.4850766367952497E-2</v>
      </c>
      <c r="BP639" s="14">
        <v>8.4197831160544606E-2</v>
      </c>
      <c r="BQ639" s="14">
        <v>5.8813830048837397E-2</v>
      </c>
      <c r="BR639" s="14">
        <v>0.10477329236021</v>
      </c>
      <c r="BS639" s="14">
        <v>0.10835398159205401</v>
      </c>
      <c r="BT639" s="14">
        <v>0.149907714735317</v>
      </c>
      <c r="BU639" s="14"/>
      <c r="BV639" s="14">
        <v>0.10804839782072601</v>
      </c>
      <c r="BW639" s="14">
        <v>5.8455858503536198E-2</v>
      </c>
      <c r="BX639" s="14"/>
      <c r="BY639" s="14">
        <v>0.15476423001766901</v>
      </c>
      <c r="BZ639" s="14"/>
      <c r="CA639" s="14">
        <v>4.3936110033067202E-2</v>
      </c>
      <c r="CB639" s="14">
        <v>3.31663772915754E-2</v>
      </c>
      <c r="CC639" s="14">
        <v>5.4725268799884499E-2</v>
      </c>
      <c r="CD639" s="14">
        <v>0.170370139798457</v>
      </c>
      <c r="CE639" s="14">
        <v>0.36001604057723802</v>
      </c>
    </row>
    <row r="640" spans="2:83" x14ac:dyDescent="0.3">
      <c r="B640" t="s">
        <v>236</v>
      </c>
      <c r="C640" s="14">
        <v>0.26077907396806199</v>
      </c>
      <c r="D640" s="14">
        <v>0.28788541213539098</v>
      </c>
      <c r="E640" s="14">
        <v>0.234822632539156</v>
      </c>
      <c r="F640" s="14"/>
      <c r="G640" s="14">
        <v>0.27887321237090501</v>
      </c>
      <c r="H640" s="14">
        <v>0.35901181825920198</v>
      </c>
      <c r="I640" s="14">
        <v>0.30965486255045999</v>
      </c>
      <c r="J640" s="14">
        <v>0.24118950817694201</v>
      </c>
      <c r="K640" s="14">
        <v>0.19395829835217801</v>
      </c>
      <c r="L640" s="14">
        <v>0.19006284513664601</v>
      </c>
      <c r="M640" s="14"/>
      <c r="N640" s="14">
        <v>0.29796366457235401</v>
      </c>
      <c r="O640" s="14">
        <v>0.28193751990996901</v>
      </c>
      <c r="P640" s="14">
        <v>0.26706280525266002</v>
      </c>
      <c r="Q640" s="14">
        <v>0.19100751100555499</v>
      </c>
      <c r="R640" s="14"/>
      <c r="S640" s="14">
        <v>0.275925850373336</v>
      </c>
      <c r="T640" s="14">
        <v>0.259750833927408</v>
      </c>
      <c r="U640" s="14">
        <v>0.25634987608483101</v>
      </c>
      <c r="V640" s="14">
        <v>0.26435540836688698</v>
      </c>
      <c r="W640" s="14">
        <v>0.27738431164274202</v>
      </c>
      <c r="X640" s="14">
        <v>0.18683711837373401</v>
      </c>
      <c r="Y640" s="14">
        <v>0.28627541541324197</v>
      </c>
      <c r="Z640" s="14">
        <v>0.316017403729215</v>
      </c>
      <c r="AA640" s="14">
        <v>0.260632043981182</v>
      </c>
      <c r="AB640" s="14">
        <v>0.23465558398144901</v>
      </c>
      <c r="AC640" s="14">
        <v>0.27551940247517998</v>
      </c>
      <c r="AD640" s="14">
        <v>0.29160980140308701</v>
      </c>
      <c r="AE640" s="14"/>
      <c r="AF640" s="14">
        <v>0.29399742373909499</v>
      </c>
      <c r="AG640" s="14">
        <v>0.2643061512523</v>
      </c>
      <c r="AH640" s="14">
        <v>0.206055041065075</v>
      </c>
      <c r="AI640" s="14">
        <v>0.246115465332716</v>
      </c>
      <c r="AJ640" s="14">
        <v>0.22385655300686</v>
      </c>
      <c r="AK640" s="14"/>
      <c r="AL640" s="14">
        <v>0.27702525468441302</v>
      </c>
      <c r="AM640" s="14">
        <v>0.28496939334035698</v>
      </c>
      <c r="AN640" s="14">
        <v>0.19389290435199799</v>
      </c>
      <c r="AO640" s="14">
        <v>0.32822094029591498</v>
      </c>
      <c r="AP640" s="14">
        <v>0.23080713408138201</v>
      </c>
      <c r="AQ640" s="14"/>
      <c r="AR640" s="14">
        <v>0.31016907980459202</v>
      </c>
      <c r="AS640" s="14">
        <v>0.291567465356599</v>
      </c>
      <c r="AT640" s="14">
        <v>0.21135710054389301</v>
      </c>
      <c r="AU640" s="14">
        <v>0.33798667493766499</v>
      </c>
      <c r="AV640" s="14">
        <v>0.19626572934637301</v>
      </c>
      <c r="AW640" s="14">
        <v>0.15857470579965999</v>
      </c>
      <c r="AX640" s="14"/>
      <c r="AY640" s="14">
        <v>0.229463789710072</v>
      </c>
      <c r="AZ640" s="14">
        <v>0.230678272266895</v>
      </c>
      <c r="BA640" s="14">
        <v>0.28393294286253701</v>
      </c>
      <c r="BB640" s="14">
        <v>0.34085815600921998</v>
      </c>
      <c r="BC640" s="14">
        <v>0.33156899251729699</v>
      </c>
      <c r="BD640" s="14"/>
      <c r="BE640" s="14">
        <v>0.32770910152494998</v>
      </c>
      <c r="BF640" s="14">
        <v>0.193992980961365</v>
      </c>
      <c r="BG640" s="14">
        <v>0.143234284906259</v>
      </c>
      <c r="BH640" s="14">
        <v>0.20288343509045301</v>
      </c>
      <c r="BI640" s="14">
        <v>0.25797294444972402</v>
      </c>
      <c r="BJ640" s="14">
        <v>0.21683164747084199</v>
      </c>
      <c r="BK640" s="14">
        <v>0.26680021148241201</v>
      </c>
      <c r="BL640" s="14">
        <v>0.22988515728308601</v>
      </c>
      <c r="BM640" s="14">
        <v>0.26704582334671201</v>
      </c>
      <c r="BN640" s="14">
        <v>0.352921525794895</v>
      </c>
      <c r="BO640" s="14">
        <v>0.27459119257687697</v>
      </c>
      <c r="BP640" s="14">
        <v>0.31408945270594901</v>
      </c>
      <c r="BQ640" s="14">
        <v>0.38879717892555699</v>
      </c>
      <c r="BR640" s="14">
        <v>0.319811931368992</v>
      </c>
      <c r="BS640" s="14">
        <v>0.237134235274779</v>
      </c>
      <c r="BT640" s="14">
        <v>0.438748388185494</v>
      </c>
      <c r="BU640" s="14"/>
      <c r="BV640" s="14">
        <v>0.30470185114929699</v>
      </c>
      <c r="BW640" s="14">
        <v>0.255661957469068</v>
      </c>
      <c r="BX640" s="14"/>
      <c r="BY640" s="14">
        <v>0.39312307701171001</v>
      </c>
      <c r="BZ640" s="14"/>
      <c r="CA640" s="14">
        <v>0.219153746708391</v>
      </c>
      <c r="CB640" s="14">
        <v>0.25103271138666899</v>
      </c>
      <c r="CC640" s="14">
        <v>0.28473445424738397</v>
      </c>
      <c r="CD640" s="14">
        <v>0.36444772790151397</v>
      </c>
      <c r="CE640" s="14">
        <v>0.33499301417940303</v>
      </c>
    </row>
    <row r="641" spans="2:83" x14ac:dyDescent="0.3">
      <c r="B641" t="s">
        <v>237</v>
      </c>
      <c r="C641" s="14">
        <v>0.32331193088849902</v>
      </c>
      <c r="D641" s="14">
        <v>0.28860652773800399</v>
      </c>
      <c r="E641" s="14">
        <v>0.35783369934451698</v>
      </c>
      <c r="F641" s="14"/>
      <c r="G641" s="14">
        <v>0.28103940559837698</v>
      </c>
      <c r="H641" s="14">
        <v>0.24388508842036499</v>
      </c>
      <c r="I641" s="14">
        <v>0.32416225597588999</v>
      </c>
      <c r="J641" s="14">
        <v>0.34293707938217599</v>
      </c>
      <c r="K641" s="14">
        <v>0.365270811584675</v>
      </c>
      <c r="L641" s="14">
        <v>0.37111642190442701</v>
      </c>
      <c r="M641" s="14"/>
      <c r="N641" s="14">
        <v>0.30472015152556298</v>
      </c>
      <c r="O641" s="14">
        <v>0.29385323515132</v>
      </c>
      <c r="P641" s="14">
        <v>0.32172890951993199</v>
      </c>
      <c r="Q641" s="14">
        <v>0.37210311527491002</v>
      </c>
      <c r="R641" s="14"/>
      <c r="S641" s="14">
        <v>0.29735213047603998</v>
      </c>
      <c r="T641" s="14">
        <v>0.33446520668833202</v>
      </c>
      <c r="U641" s="14">
        <v>0.338857412361178</v>
      </c>
      <c r="V641" s="14">
        <v>0.381374451491449</v>
      </c>
      <c r="W641" s="14">
        <v>0.33496715279807399</v>
      </c>
      <c r="X641" s="14">
        <v>0.28901913853971101</v>
      </c>
      <c r="Y641" s="14">
        <v>0.28106342995787897</v>
      </c>
      <c r="Z641" s="14">
        <v>0.345065098887467</v>
      </c>
      <c r="AA641" s="14">
        <v>0.30958611753069498</v>
      </c>
      <c r="AB641" s="14">
        <v>0.34189585685701201</v>
      </c>
      <c r="AC641" s="14">
        <v>0.30782632681782901</v>
      </c>
      <c r="AD641" s="14">
        <v>0.3594964960009</v>
      </c>
      <c r="AE641" s="14"/>
      <c r="AF641" s="14">
        <v>0.33388963257745402</v>
      </c>
      <c r="AG641" s="14">
        <v>0.27322991673741298</v>
      </c>
      <c r="AH641" s="14">
        <v>0.35315868543583401</v>
      </c>
      <c r="AI641" s="14">
        <v>0.52276668716169195</v>
      </c>
      <c r="AJ641" s="14">
        <v>0.388670735815488</v>
      </c>
      <c r="AK641" s="14"/>
      <c r="AL641" s="14">
        <v>0.32838153955473898</v>
      </c>
      <c r="AM641" s="14">
        <v>0.28156717026223199</v>
      </c>
      <c r="AN641" s="14">
        <v>0.370437822627189</v>
      </c>
      <c r="AO641" s="14">
        <v>0.32587149869593601</v>
      </c>
      <c r="AP641" s="14">
        <v>0.27099576984974999</v>
      </c>
      <c r="AQ641" s="14"/>
      <c r="AR641" s="14">
        <v>0.24648624161149901</v>
      </c>
      <c r="AS641" s="14">
        <v>0.35042232042935401</v>
      </c>
      <c r="AT641" s="14">
        <v>0.34115198236282901</v>
      </c>
      <c r="AU641" s="14">
        <v>0.32398296867183501</v>
      </c>
      <c r="AV641" s="14">
        <v>0.27367012969907401</v>
      </c>
      <c r="AW641" s="14">
        <v>0.359552697282087</v>
      </c>
      <c r="AX641" s="14"/>
      <c r="AY641" s="14">
        <v>0.36664188738043102</v>
      </c>
      <c r="AZ641" s="14">
        <v>0.33085710725269302</v>
      </c>
      <c r="BA641" s="14">
        <v>0.308740322941289</v>
      </c>
      <c r="BB641" s="14">
        <v>0.232837117236355</v>
      </c>
      <c r="BC641" s="14">
        <v>0.23559681353564901</v>
      </c>
      <c r="BD641" s="14"/>
      <c r="BE641" s="14">
        <v>0.30173823903422597</v>
      </c>
      <c r="BF641" s="14">
        <v>0.38242155450597498</v>
      </c>
      <c r="BG641" s="14">
        <v>0.37080370978949101</v>
      </c>
      <c r="BH641" s="14">
        <v>0.383578467632538</v>
      </c>
      <c r="BI641" s="14">
        <v>0.33138697401603501</v>
      </c>
      <c r="BJ641" s="14">
        <v>0.33100692151682698</v>
      </c>
      <c r="BK641" s="14">
        <v>0.31369539868994201</v>
      </c>
      <c r="BL641" s="14">
        <v>0.32235302533910298</v>
      </c>
      <c r="BM641" s="14">
        <v>0.34708758170201298</v>
      </c>
      <c r="BN641" s="14">
        <v>0.27516179047824002</v>
      </c>
      <c r="BO641" s="14">
        <v>0.31469079455778798</v>
      </c>
      <c r="BP641" s="14">
        <v>0.262020008236794</v>
      </c>
      <c r="BQ641" s="14">
        <v>0.26659809835341602</v>
      </c>
      <c r="BR641" s="14">
        <v>0.30533047596727197</v>
      </c>
      <c r="BS641" s="14">
        <v>0.43521572145684101</v>
      </c>
      <c r="BT641" s="14">
        <v>0.16723838333163901</v>
      </c>
      <c r="BU641" s="14"/>
      <c r="BV641" s="14">
        <v>0.249958714822032</v>
      </c>
      <c r="BW641" s="14">
        <v>0.32851331299689501</v>
      </c>
      <c r="BX641" s="14"/>
      <c r="BY641" s="14">
        <v>0.28452588716239702</v>
      </c>
      <c r="BZ641" s="14"/>
      <c r="CA641" s="14">
        <v>0.35050440324860099</v>
      </c>
      <c r="CB641" s="14">
        <v>0.31942943290119902</v>
      </c>
      <c r="CC641" s="14">
        <v>0.33027084630800702</v>
      </c>
      <c r="CD641" s="14">
        <v>0.250417952689312</v>
      </c>
      <c r="CE641" s="14">
        <v>0.116159039687184</v>
      </c>
    </row>
    <row r="642" spans="2:83" x14ac:dyDescent="0.3">
      <c r="B642" t="s">
        <v>238</v>
      </c>
      <c r="C642" s="14">
        <v>0.180216857329214</v>
      </c>
      <c r="D642" s="14">
        <v>0.18592097814609401</v>
      </c>
      <c r="E642" s="14">
        <v>0.17500047984919001</v>
      </c>
      <c r="F642" s="14"/>
      <c r="G642" s="14">
        <v>0.20172178187259701</v>
      </c>
      <c r="H642" s="14">
        <v>0.144197451117652</v>
      </c>
      <c r="I642" s="14">
        <v>0.140615692821734</v>
      </c>
      <c r="J642" s="14">
        <v>0.171235232883582</v>
      </c>
      <c r="K642" s="14">
        <v>0.17276510685993199</v>
      </c>
      <c r="L642" s="14">
        <v>0.23974790683257</v>
      </c>
      <c r="M642" s="14"/>
      <c r="N642" s="14">
        <v>0.161815852115648</v>
      </c>
      <c r="O642" s="14">
        <v>0.18696480861505799</v>
      </c>
      <c r="P642" s="14">
        <v>0.18882468036996899</v>
      </c>
      <c r="Q642" s="14">
        <v>0.185752615372518</v>
      </c>
      <c r="R642" s="14"/>
      <c r="S642" s="14">
        <v>0.19053296693008501</v>
      </c>
      <c r="T642" s="14">
        <v>0.16969676125913</v>
      </c>
      <c r="U642" s="14">
        <v>0.19221500744206399</v>
      </c>
      <c r="V642" s="14">
        <v>0.14304260116331299</v>
      </c>
      <c r="W642" s="14">
        <v>0.182407649022301</v>
      </c>
      <c r="X642" s="14">
        <v>0.21169576446295599</v>
      </c>
      <c r="Y642" s="14">
        <v>0.203650338629389</v>
      </c>
      <c r="Z642" s="14">
        <v>0.143562321027939</v>
      </c>
      <c r="AA642" s="14">
        <v>0.154455066124905</v>
      </c>
      <c r="AB642" s="14">
        <v>0.22045270601615199</v>
      </c>
      <c r="AC642" s="14">
        <v>0.19164374384817001</v>
      </c>
      <c r="AD642" s="14">
        <v>9.9597487533516604E-2</v>
      </c>
      <c r="AE642" s="14"/>
      <c r="AF642" s="14">
        <v>0.17938286960327299</v>
      </c>
      <c r="AG642" s="14">
        <v>0.184390409497596</v>
      </c>
      <c r="AH642" s="14">
        <v>0.187828332146215</v>
      </c>
      <c r="AI642" s="14">
        <v>3.8795600357319701E-2</v>
      </c>
      <c r="AJ642" s="14">
        <v>0.14135564717820001</v>
      </c>
      <c r="AK642" s="14"/>
      <c r="AL642" s="14">
        <v>0.19197604781813701</v>
      </c>
      <c r="AM642" s="14">
        <v>0.192571462319023</v>
      </c>
      <c r="AN642" s="14">
        <v>0.189660952589571</v>
      </c>
      <c r="AO642" s="14">
        <v>0.149213425876842</v>
      </c>
      <c r="AP642" s="14">
        <v>0.16382975021368401</v>
      </c>
      <c r="AQ642" s="14"/>
      <c r="AR642" s="14">
        <v>0.193210064685474</v>
      </c>
      <c r="AS642" s="14">
        <v>0.18502227655358999</v>
      </c>
      <c r="AT642" s="14">
        <v>0.249781284841435</v>
      </c>
      <c r="AU642" s="14">
        <v>0.14407821451602601</v>
      </c>
      <c r="AV642" s="14">
        <v>0.192348798173337</v>
      </c>
      <c r="AW642" s="14">
        <v>0.16880617676576901</v>
      </c>
      <c r="AX642" s="14"/>
      <c r="AY642" s="14">
        <v>0.184498625055279</v>
      </c>
      <c r="AZ642" s="14">
        <v>0.187284273615102</v>
      </c>
      <c r="BA642" s="14">
        <v>0.18881804643185299</v>
      </c>
      <c r="BB642" s="14">
        <v>0.151736412626501</v>
      </c>
      <c r="BC642" s="14">
        <v>0.106356632423773</v>
      </c>
      <c r="BD642" s="14"/>
      <c r="BE642" s="14">
        <v>0.16310912569803901</v>
      </c>
      <c r="BF642" s="14">
        <v>0.13883828547257801</v>
      </c>
      <c r="BG642" s="14">
        <v>0.22062146464993301</v>
      </c>
      <c r="BH642" s="14">
        <v>0.21607136776230901</v>
      </c>
      <c r="BI642" s="14">
        <v>0.14227067927343301</v>
      </c>
      <c r="BJ642" s="14">
        <v>0.205806974216595</v>
      </c>
      <c r="BK642" s="14">
        <v>0.19904102569922699</v>
      </c>
      <c r="BL642" s="14">
        <v>0.211308329227652</v>
      </c>
      <c r="BM642" s="14">
        <v>0.17651797866850999</v>
      </c>
      <c r="BN642" s="14">
        <v>0.175952355264861</v>
      </c>
      <c r="BO642" s="14">
        <v>0.18475594321604599</v>
      </c>
      <c r="BP642" s="14">
        <v>0.16976907891075499</v>
      </c>
      <c r="BQ642" s="14">
        <v>0.16891759863852601</v>
      </c>
      <c r="BR642" s="14">
        <v>0.120381626954607</v>
      </c>
      <c r="BS642" s="14">
        <v>5.6712317309814603E-2</v>
      </c>
      <c r="BT642" s="14">
        <v>0.16555003773448701</v>
      </c>
      <c r="BU642" s="14"/>
      <c r="BV642" s="14">
        <v>0.19093986440567001</v>
      </c>
      <c r="BW642" s="14">
        <v>0.194994776823294</v>
      </c>
      <c r="BX642" s="14"/>
      <c r="BY642" s="14">
        <v>0.11046242597122501</v>
      </c>
      <c r="BZ642" s="14"/>
      <c r="CA642" s="14">
        <v>0.196906962811251</v>
      </c>
      <c r="CB642" s="14">
        <v>0.22398650212964499</v>
      </c>
      <c r="CC642" s="14">
        <v>0.160723932452356</v>
      </c>
      <c r="CD642" s="14">
        <v>0.12260309602473</v>
      </c>
      <c r="CE642" s="14">
        <v>0.13240025367927299</v>
      </c>
    </row>
    <row r="643" spans="2:83" x14ac:dyDescent="0.3">
      <c r="B643" t="s">
        <v>214</v>
      </c>
      <c r="C643" s="14">
        <v>9.4669805707570304E-2</v>
      </c>
      <c r="D643" s="14">
        <v>0.108705485534248</v>
      </c>
      <c r="E643" s="14">
        <v>8.0218694558321799E-2</v>
      </c>
      <c r="F643" s="14"/>
      <c r="G643" s="14">
        <v>6.24214785996288E-2</v>
      </c>
      <c r="H643" s="14">
        <v>9.4356230597621604E-2</v>
      </c>
      <c r="I643" s="14">
        <v>8.5217491262673001E-2</v>
      </c>
      <c r="J643" s="14">
        <v>9.69010695303682E-2</v>
      </c>
      <c r="K643" s="14">
        <v>0.166691549885714</v>
      </c>
      <c r="L643" s="14">
        <v>7.3612077619791799E-2</v>
      </c>
      <c r="M643" s="14"/>
      <c r="N643" s="14">
        <v>0.104938179387908</v>
      </c>
      <c r="O643" s="14">
        <v>0.124403796032902</v>
      </c>
      <c r="P643" s="14">
        <v>8.3006534852197694E-2</v>
      </c>
      <c r="Q643" s="14">
        <v>6.5067285024254296E-2</v>
      </c>
      <c r="R643" s="14"/>
      <c r="S643" s="14">
        <v>9.2726220527035302E-2</v>
      </c>
      <c r="T643" s="14">
        <v>0.102187852238747</v>
      </c>
      <c r="U643" s="14">
        <v>0.104343705662507</v>
      </c>
      <c r="V643" s="14">
        <v>7.2207136592563503E-2</v>
      </c>
      <c r="W643" s="14">
        <v>5.9791015605893102E-2</v>
      </c>
      <c r="X643" s="14">
        <v>0.122463016649292</v>
      </c>
      <c r="Y643" s="14">
        <v>5.8150860741245897E-2</v>
      </c>
      <c r="Z643" s="14">
        <v>0.10189085877661</v>
      </c>
      <c r="AA643" s="14">
        <v>0.11023959593058399</v>
      </c>
      <c r="AB643" s="14">
        <v>8.4055764370508906E-2</v>
      </c>
      <c r="AC643" s="14">
        <v>0.13994930068286901</v>
      </c>
      <c r="AD643" s="14">
        <v>9.7308459362596897E-2</v>
      </c>
      <c r="AE643" s="14"/>
      <c r="AF643" s="14">
        <v>8.5679679852587606E-2</v>
      </c>
      <c r="AG643" s="14">
        <v>0.115802786612185</v>
      </c>
      <c r="AH643" s="14">
        <v>0.134027223103895</v>
      </c>
      <c r="AI643" s="14">
        <v>7.8015413478266196E-2</v>
      </c>
      <c r="AJ643" s="14">
        <v>5.5405946226978503E-2</v>
      </c>
      <c r="AK643" s="14"/>
      <c r="AL643" s="14">
        <v>8.0279366889142598E-2</v>
      </c>
      <c r="AM643" s="14">
        <v>9.8513559098053996E-2</v>
      </c>
      <c r="AN643" s="14">
        <v>0.129704000489091</v>
      </c>
      <c r="AO643" s="14">
        <v>5.3110111047950201E-2</v>
      </c>
      <c r="AP643" s="14">
        <v>0.22035069221741599</v>
      </c>
      <c r="AQ643" s="14"/>
      <c r="AR643" s="14">
        <v>0.101509367380946</v>
      </c>
      <c r="AS643" s="14">
        <v>7.1237532591880495E-2</v>
      </c>
      <c r="AT643" s="14">
        <v>0.103808071818954</v>
      </c>
      <c r="AU643" s="14">
        <v>6.0147336261782099E-2</v>
      </c>
      <c r="AV643" s="14">
        <v>0.20635639888804899</v>
      </c>
      <c r="AW643" s="14">
        <v>9.4829934987817804E-2</v>
      </c>
      <c r="AX643" s="14"/>
      <c r="AY643" s="14">
        <v>5.6041205472953798E-2</v>
      </c>
      <c r="AZ643" s="14">
        <v>9.4169164578824099E-2</v>
      </c>
      <c r="BA643" s="14">
        <v>0.110254007149066</v>
      </c>
      <c r="BB643" s="14">
        <v>0.13107171107205501</v>
      </c>
      <c r="BC643" s="14">
        <v>6.5122626787693802E-2</v>
      </c>
      <c r="BD643" s="14"/>
      <c r="BE643" s="14">
        <v>0</v>
      </c>
      <c r="BF643" s="14">
        <v>6.8672611605243405E-2</v>
      </c>
      <c r="BG643" s="14">
        <v>0.10248152006153601</v>
      </c>
      <c r="BH643" s="14">
        <v>6.9244631619119701E-2</v>
      </c>
      <c r="BI643" s="14">
        <v>8.1292626553843395E-2</v>
      </c>
      <c r="BJ643" s="14">
        <v>0.104480036362696</v>
      </c>
      <c r="BK643" s="14">
        <v>6.9325663008901597E-2</v>
      </c>
      <c r="BL643" s="14">
        <v>0.12855965711183201</v>
      </c>
      <c r="BM643" s="14">
        <v>0.10190562798519</v>
      </c>
      <c r="BN643" s="14">
        <v>9.4971485237788894E-2</v>
      </c>
      <c r="BO643" s="14">
        <v>9.0701327484856403E-2</v>
      </c>
      <c r="BP643" s="14">
        <v>0.141125752977555</v>
      </c>
      <c r="BQ643" s="14">
        <v>9.8732353237581102E-2</v>
      </c>
      <c r="BR643" s="14">
        <v>0.13219435107762201</v>
      </c>
      <c r="BS643" s="14">
        <v>0.12189740063306501</v>
      </c>
      <c r="BT643" s="14">
        <v>6.7139123227753297E-2</v>
      </c>
      <c r="BU643" s="14"/>
      <c r="BV643" s="14">
        <v>0.100090426907142</v>
      </c>
      <c r="BW643" s="14">
        <v>9.6171531934493806E-2</v>
      </c>
      <c r="BX643" s="14"/>
      <c r="BY643" s="14">
        <v>2.96163191063725E-2</v>
      </c>
      <c r="BZ643" s="14"/>
      <c r="CA643" s="14">
        <v>0.101332393889877</v>
      </c>
      <c r="CB643" s="14">
        <v>0.114532397066335</v>
      </c>
      <c r="CC643" s="14">
        <v>8.92364128888571E-2</v>
      </c>
      <c r="CD643" s="14">
        <v>7.20559996773842E-2</v>
      </c>
      <c r="CE643" s="14">
        <v>2.3501727693882299E-2</v>
      </c>
    </row>
    <row r="644" spans="2:83" x14ac:dyDescent="0.3">
      <c r="B644" t="s">
        <v>110</v>
      </c>
      <c r="C644" s="14">
        <v>7.9521108471973301E-2</v>
      </c>
      <c r="D644" s="14">
        <v>4.2951258606267702E-2</v>
      </c>
      <c r="E644" s="14">
        <v>0.115385379269903</v>
      </c>
      <c r="F644" s="14"/>
      <c r="G644" s="14">
        <v>8.0516806218632997E-2</v>
      </c>
      <c r="H644" s="14">
        <v>4.5602641240058799E-2</v>
      </c>
      <c r="I644" s="14">
        <v>7.6983260664696199E-2</v>
      </c>
      <c r="J644" s="14">
        <v>9.6175979564233002E-2</v>
      </c>
      <c r="K644" s="14">
        <v>8.4567227695566294E-2</v>
      </c>
      <c r="L644" s="14">
        <v>9.1628357296575896E-2</v>
      </c>
      <c r="M644" s="14"/>
      <c r="N644" s="14">
        <v>4.4769786021350601E-2</v>
      </c>
      <c r="O644" s="14">
        <v>6.8520978346995803E-2</v>
      </c>
      <c r="P644" s="14">
        <v>7.9259053954858702E-2</v>
      </c>
      <c r="Q644" s="14">
        <v>0.13035181420404501</v>
      </c>
      <c r="R644" s="14"/>
      <c r="S644" s="14">
        <v>4.7775974144051499E-2</v>
      </c>
      <c r="T644" s="14">
        <v>9.0918836254980998E-2</v>
      </c>
      <c r="U644" s="14">
        <v>4.9867086660909297E-2</v>
      </c>
      <c r="V644" s="14">
        <v>7.9684478733521094E-2</v>
      </c>
      <c r="W644" s="14">
        <v>8.9022400855534006E-2</v>
      </c>
      <c r="X644" s="14">
        <v>0.122118429078035</v>
      </c>
      <c r="Y644" s="14">
        <v>0.12262177333389</v>
      </c>
      <c r="Z644" s="14">
        <v>4.4819474801981E-2</v>
      </c>
      <c r="AA644" s="14">
        <v>8.9136471482323995E-2</v>
      </c>
      <c r="AB644" s="14">
        <v>6.3126047361506704E-2</v>
      </c>
      <c r="AC644" s="14">
        <v>1.9504454350592199E-2</v>
      </c>
      <c r="AD644" s="14">
        <v>0.1519877556999</v>
      </c>
      <c r="AE644" s="14"/>
      <c r="AF644" s="14">
        <v>6.1212196605447897E-2</v>
      </c>
      <c r="AG644" s="14">
        <v>5.5936594407363503E-2</v>
      </c>
      <c r="AH644" s="14">
        <v>6.3009424358894395E-2</v>
      </c>
      <c r="AI644" s="14">
        <v>2.7200937784649201E-2</v>
      </c>
      <c r="AJ644" s="14">
        <v>0.16032616775253899</v>
      </c>
      <c r="AK644" s="14"/>
      <c r="AL644" s="14">
        <v>7.8717633812510193E-2</v>
      </c>
      <c r="AM644" s="14">
        <v>5.4284846101439299E-2</v>
      </c>
      <c r="AN644" s="14">
        <v>7.2900661786909404E-2</v>
      </c>
      <c r="AO644" s="14">
        <v>5.50424270644135E-2</v>
      </c>
      <c r="AP644" s="14">
        <v>6.70068918379981E-2</v>
      </c>
      <c r="AQ644" s="14"/>
      <c r="AR644" s="14">
        <v>4.3375840004416903E-2</v>
      </c>
      <c r="AS644" s="14">
        <v>5.6810923301848899E-2</v>
      </c>
      <c r="AT644" s="14">
        <v>5.1769657249642297E-2</v>
      </c>
      <c r="AU644" s="14">
        <v>5.8726415387287699E-2</v>
      </c>
      <c r="AV644" s="14">
        <v>7.7581878559978598E-2</v>
      </c>
      <c r="AW644" s="14">
        <v>0.18771710281904599</v>
      </c>
      <c r="AX644" s="14"/>
      <c r="AY644" s="14">
        <v>0.10502550758696901</v>
      </c>
      <c r="AZ644" s="14">
        <v>0.111097091955284</v>
      </c>
      <c r="BA644" s="14">
        <v>6.5915425787711507E-2</v>
      </c>
      <c r="BB644" s="14">
        <v>3.4675380631924699E-2</v>
      </c>
      <c r="BC644" s="14">
        <v>0</v>
      </c>
      <c r="BD644" s="14"/>
      <c r="BE644" s="14">
        <v>0.20744353374278501</v>
      </c>
      <c r="BF644" s="14">
        <v>0.14563845194269301</v>
      </c>
      <c r="BG644" s="14">
        <v>9.5230816312122504E-2</v>
      </c>
      <c r="BH644" s="14">
        <v>9.7320233845337001E-2</v>
      </c>
      <c r="BI644" s="14">
        <v>0.11006981206505601</v>
      </c>
      <c r="BJ644" s="14">
        <v>8.9804739936675496E-2</v>
      </c>
      <c r="BK644" s="14">
        <v>0.100403178510053</v>
      </c>
      <c r="BL644" s="14">
        <v>5.8923463663518701E-2</v>
      </c>
      <c r="BM644" s="14">
        <v>7.0183407694491301E-2</v>
      </c>
      <c r="BN644" s="14">
        <v>6.1844703340848302E-2</v>
      </c>
      <c r="BO644" s="14">
        <v>8.0409975796480099E-2</v>
      </c>
      <c r="BP644" s="14">
        <v>2.8797876008401901E-2</v>
      </c>
      <c r="BQ644" s="14">
        <v>1.8140940796082201E-2</v>
      </c>
      <c r="BR644" s="14">
        <v>1.7508322271297099E-2</v>
      </c>
      <c r="BS644" s="14">
        <v>4.0686343733446699E-2</v>
      </c>
      <c r="BT644" s="14">
        <v>1.14163527853102E-2</v>
      </c>
      <c r="BU644" s="14"/>
      <c r="BV644" s="14">
        <v>4.6260744895132697E-2</v>
      </c>
      <c r="BW644" s="14">
        <v>6.6202562272712498E-2</v>
      </c>
      <c r="BX644" s="14"/>
      <c r="BY644" s="14">
        <v>2.7508060730626602E-2</v>
      </c>
      <c r="BZ644" s="14"/>
      <c r="CA644" s="14">
        <v>8.8166383308812199E-2</v>
      </c>
      <c r="CB644" s="14">
        <v>5.7852579224576303E-2</v>
      </c>
      <c r="CC644" s="14">
        <v>8.0309085303511302E-2</v>
      </c>
      <c r="CD644" s="14">
        <v>2.0105083908603098E-2</v>
      </c>
      <c r="CE644" s="14">
        <v>3.2929924183019502E-2</v>
      </c>
    </row>
    <row r="645" spans="2:83" x14ac:dyDescent="0.3">
      <c r="B645" t="s">
        <v>215</v>
      </c>
      <c r="C645" s="14">
        <v>0.32228029760274302</v>
      </c>
      <c r="D645" s="14">
        <v>0.37381574997538602</v>
      </c>
      <c r="E645" s="14">
        <v>0.27156174697806801</v>
      </c>
      <c r="F645" s="14"/>
      <c r="G645" s="14">
        <v>0.374300527710765</v>
      </c>
      <c r="H645" s="14">
        <v>0.47195858862430301</v>
      </c>
      <c r="I645" s="14">
        <v>0.37302129927500699</v>
      </c>
      <c r="J645" s="14">
        <v>0.29275063863964101</v>
      </c>
      <c r="K645" s="14">
        <v>0.210705303974112</v>
      </c>
      <c r="L645" s="14">
        <v>0.223895236346635</v>
      </c>
      <c r="M645" s="14"/>
      <c r="N645" s="14">
        <v>0.38375603094953098</v>
      </c>
      <c r="O645" s="14">
        <v>0.32625718185372499</v>
      </c>
      <c r="P645" s="14">
        <v>0.32718082130304299</v>
      </c>
      <c r="Q645" s="14">
        <v>0.246725170124272</v>
      </c>
      <c r="R645" s="14"/>
      <c r="S645" s="14">
        <v>0.371612707922789</v>
      </c>
      <c r="T645" s="14">
        <v>0.30273134355880998</v>
      </c>
      <c r="U645" s="14">
        <v>0.31471678787334201</v>
      </c>
      <c r="V645" s="14">
        <v>0.32369133201915301</v>
      </c>
      <c r="W645" s="14">
        <v>0.33381178171819698</v>
      </c>
      <c r="X645" s="14">
        <v>0.25470365127000599</v>
      </c>
      <c r="Y645" s="14">
        <v>0.334513597337596</v>
      </c>
      <c r="Z645" s="14">
        <v>0.36466224650600199</v>
      </c>
      <c r="AA645" s="14">
        <v>0.33658274893149198</v>
      </c>
      <c r="AB645" s="14">
        <v>0.29046962539482002</v>
      </c>
      <c r="AC645" s="14">
        <v>0.34107617430053999</v>
      </c>
      <c r="AD645" s="14">
        <v>0.29160980140308701</v>
      </c>
      <c r="AE645" s="14"/>
      <c r="AF645" s="14">
        <v>0.33983562136123702</v>
      </c>
      <c r="AG645" s="14">
        <v>0.37064029274544202</v>
      </c>
      <c r="AH645" s="14">
        <v>0.26197633495516198</v>
      </c>
      <c r="AI645" s="14">
        <v>0.333221361218073</v>
      </c>
      <c r="AJ645" s="14">
        <v>0.25424150302679399</v>
      </c>
      <c r="AK645" s="14"/>
      <c r="AL645" s="14">
        <v>0.32064541192547102</v>
      </c>
      <c r="AM645" s="14">
        <v>0.373062962219251</v>
      </c>
      <c r="AN645" s="14">
        <v>0.23729656250723899</v>
      </c>
      <c r="AO645" s="14">
        <v>0.41676253731485802</v>
      </c>
      <c r="AP645" s="14">
        <v>0.27781689588115199</v>
      </c>
      <c r="AQ645" s="14"/>
      <c r="AR645" s="14">
        <v>0.41541848631766398</v>
      </c>
      <c r="AS645" s="14">
        <v>0.33650694712332602</v>
      </c>
      <c r="AT645" s="14">
        <v>0.253489003727141</v>
      </c>
      <c r="AU645" s="14">
        <v>0.41306506516306901</v>
      </c>
      <c r="AV645" s="14">
        <v>0.25004279467956098</v>
      </c>
      <c r="AW645" s="14">
        <v>0.18909408814528</v>
      </c>
      <c r="AX645" s="14"/>
      <c r="AY645" s="14">
        <v>0.28779277450436802</v>
      </c>
      <c r="AZ645" s="14">
        <v>0.276592362598097</v>
      </c>
      <c r="BA645" s="14">
        <v>0.32627219769008098</v>
      </c>
      <c r="BB645" s="14">
        <v>0.44967937843316402</v>
      </c>
      <c r="BC645" s="14">
        <v>0.59292392725288401</v>
      </c>
      <c r="BD645" s="14"/>
      <c r="BE645" s="14">
        <v>0.32770910152494998</v>
      </c>
      <c r="BF645" s="14">
        <v>0.26442909647351098</v>
      </c>
      <c r="BG645" s="14">
        <v>0.210862489186917</v>
      </c>
      <c r="BH645" s="14">
        <v>0.23378529914069601</v>
      </c>
      <c r="BI645" s="14">
        <v>0.33497990809163197</v>
      </c>
      <c r="BJ645" s="14">
        <v>0.26890132796720601</v>
      </c>
      <c r="BK645" s="14">
        <v>0.31753473409187499</v>
      </c>
      <c r="BL645" s="14">
        <v>0.27885552465789298</v>
      </c>
      <c r="BM645" s="14">
        <v>0.30430540394979599</v>
      </c>
      <c r="BN645" s="14">
        <v>0.39206966567826201</v>
      </c>
      <c r="BO645" s="14">
        <v>0.32944195894483003</v>
      </c>
      <c r="BP645" s="14">
        <v>0.39828728386649398</v>
      </c>
      <c r="BQ645" s="14">
        <v>0.44761100897439399</v>
      </c>
      <c r="BR645" s="14">
        <v>0.42458522372920199</v>
      </c>
      <c r="BS645" s="14">
        <v>0.34548821686683301</v>
      </c>
      <c r="BT645" s="14">
        <v>0.58865610292081105</v>
      </c>
      <c r="BU645" s="14"/>
      <c r="BV645" s="14">
        <v>0.41275024897002299</v>
      </c>
      <c r="BW645" s="14">
        <v>0.31411781597260402</v>
      </c>
      <c r="BX645" s="14"/>
      <c r="BY645" s="14">
        <v>0.54788730702937904</v>
      </c>
      <c r="BZ645" s="14"/>
      <c r="CA645" s="14">
        <v>0.26308985674145802</v>
      </c>
      <c r="CB645" s="14">
        <v>0.28419908867824401</v>
      </c>
      <c r="CC645" s="14">
        <v>0.33945972304726901</v>
      </c>
      <c r="CD645" s="14">
        <v>0.53481786769997097</v>
      </c>
      <c r="CE645" s="14">
        <v>0.69500905475664099</v>
      </c>
    </row>
    <row r="646" spans="2:83" x14ac:dyDescent="0.3">
      <c r="B646" t="s">
        <v>216</v>
      </c>
      <c r="C646" s="14">
        <v>0.274886663036785</v>
      </c>
      <c r="D646" s="14">
        <v>0.29462646368034201</v>
      </c>
      <c r="E646" s="14">
        <v>0.25521917440751202</v>
      </c>
      <c r="F646" s="14"/>
      <c r="G646" s="14">
        <v>0.26414326047222503</v>
      </c>
      <c r="H646" s="14">
        <v>0.238553681715274</v>
      </c>
      <c r="I646" s="14">
        <v>0.225833184084407</v>
      </c>
      <c r="J646" s="14">
        <v>0.26813630241394998</v>
      </c>
      <c r="K646" s="14">
        <v>0.33945665674564601</v>
      </c>
      <c r="L646" s="14">
        <v>0.31335998445236202</v>
      </c>
      <c r="M646" s="14"/>
      <c r="N646" s="14">
        <v>0.26675403150355598</v>
      </c>
      <c r="O646" s="14">
        <v>0.31136860464796001</v>
      </c>
      <c r="P646" s="14">
        <v>0.27183121522216602</v>
      </c>
      <c r="Q646" s="14">
        <v>0.25081990039677299</v>
      </c>
      <c r="R646" s="14"/>
      <c r="S646" s="14">
        <v>0.28325918745711998</v>
      </c>
      <c r="T646" s="14">
        <v>0.27188461349787701</v>
      </c>
      <c r="U646" s="14">
        <v>0.29655871310456999</v>
      </c>
      <c r="V646" s="14">
        <v>0.215249737755877</v>
      </c>
      <c r="W646" s="14">
        <v>0.242198664628194</v>
      </c>
      <c r="X646" s="14">
        <v>0.334158781112248</v>
      </c>
      <c r="Y646" s="14">
        <v>0.26180119937063501</v>
      </c>
      <c r="Z646" s="14">
        <v>0.24545317980455</v>
      </c>
      <c r="AA646" s="14">
        <v>0.26469466205548903</v>
      </c>
      <c r="AB646" s="14">
        <v>0.30450847038666101</v>
      </c>
      <c r="AC646" s="14">
        <v>0.33159304453103799</v>
      </c>
      <c r="AD646" s="14">
        <v>0.19690594689611299</v>
      </c>
      <c r="AE646" s="14"/>
      <c r="AF646" s="14">
        <v>0.265062549455861</v>
      </c>
      <c r="AG646" s="14">
        <v>0.30019319610978101</v>
      </c>
      <c r="AH646" s="14">
        <v>0.32185555525011</v>
      </c>
      <c r="AI646" s="14">
        <v>0.11681101383558599</v>
      </c>
      <c r="AJ646" s="14">
        <v>0.19676159340517901</v>
      </c>
      <c r="AK646" s="14"/>
      <c r="AL646" s="14">
        <v>0.27225541470727899</v>
      </c>
      <c r="AM646" s="14">
        <v>0.29108502141707698</v>
      </c>
      <c r="AN646" s="14">
        <v>0.31936495307866303</v>
      </c>
      <c r="AO646" s="14">
        <v>0.20232353692479199</v>
      </c>
      <c r="AP646" s="14">
        <v>0.3841804424311</v>
      </c>
      <c r="AQ646" s="14"/>
      <c r="AR646" s="14">
        <v>0.29471943206641998</v>
      </c>
      <c r="AS646" s="14">
        <v>0.25625980914547097</v>
      </c>
      <c r="AT646" s="14">
        <v>0.35358935666038799</v>
      </c>
      <c r="AU646" s="14">
        <v>0.20422555077780899</v>
      </c>
      <c r="AV646" s="14">
        <v>0.39870519706138602</v>
      </c>
      <c r="AW646" s="14">
        <v>0.26363611175358698</v>
      </c>
      <c r="AX646" s="14"/>
      <c r="AY646" s="14">
        <v>0.240539830528233</v>
      </c>
      <c r="AZ646" s="14">
        <v>0.28145343819392599</v>
      </c>
      <c r="BA646" s="14">
        <v>0.29907205358091898</v>
      </c>
      <c r="BB646" s="14">
        <v>0.28280812369855601</v>
      </c>
      <c r="BC646" s="14">
        <v>0.17147925921146701</v>
      </c>
      <c r="BD646" s="14"/>
      <c r="BE646" s="14">
        <v>0.16310912569803901</v>
      </c>
      <c r="BF646" s="14">
        <v>0.207510897077821</v>
      </c>
      <c r="BG646" s="14">
        <v>0.32310298471146898</v>
      </c>
      <c r="BH646" s="14">
        <v>0.28531599938142899</v>
      </c>
      <c r="BI646" s="14">
        <v>0.22356330582727699</v>
      </c>
      <c r="BJ646" s="14">
        <v>0.31028701057929098</v>
      </c>
      <c r="BK646" s="14">
        <v>0.26836668870812902</v>
      </c>
      <c r="BL646" s="14">
        <v>0.33986798633948501</v>
      </c>
      <c r="BM646" s="14">
        <v>0.27842360665369997</v>
      </c>
      <c r="BN646" s="14">
        <v>0.27092384050265</v>
      </c>
      <c r="BO646" s="14">
        <v>0.27545727070090198</v>
      </c>
      <c r="BP646" s="14">
        <v>0.31089483188831002</v>
      </c>
      <c r="BQ646" s="14">
        <v>0.26764995187610702</v>
      </c>
      <c r="BR646" s="14">
        <v>0.25257597803222898</v>
      </c>
      <c r="BS646" s="14">
        <v>0.178609717942879</v>
      </c>
      <c r="BT646" s="14">
        <v>0.23268916096223999</v>
      </c>
      <c r="BU646" s="14"/>
      <c r="BV646" s="14">
        <v>0.291030291312812</v>
      </c>
      <c r="BW646" s="14">
        <v>0.29116630875778798</v>
      </c>
      <c r="BX646" s="14"/>
      <c r="BY646" s="14">
        <v>0.14007874507759699</v>
      </c>
      <c r="BZ646" s="14"/>
      <c r="CA646" s="14">
        <v>0.298239356701128</v>
      </c>
      <c r="CB646" s="14">
        <v>0.33851889919598099</v>
      </c>
      <c r="CC646" s="14">
        <v>0.249960345341213</v>
      </c>
      <c r="CD646" s="14">
        <v>0.19465909570211401</v>
      </c>
      <c r="CE646" s="14">
        <v>0.155901981373155</v>
      </c>
    </row>
    <row r="647" spans="2:83" x14ac:dyDescent="0.3">
      <c r="B647" t="s">
        <v>139</v>
      </c>
      <c r="C647" s="14">
        <v>4.7393634565958E-2</v>
      </c>
      <c r="D647" s="14">
        <v>7.91892862950445E-2</v>
      </c>
      <c r="E647" s="14">
        <v>1.6342572570555401E-2</v>
      </c>
      <c r="F647" s="14"/>
      <c r="G647" s="14">
        <v>0.110157267238539</v>
      </c>
      <c r="H647" s="14">
        <v>0.23340490690902899</v>
      </c>
      <c r="I647" s="14">
        <v>0.14718811519059999</v>
      </c>
      <c r="J647" s="14">
        <v>2.4614336225690502E-2</v>
      </c>
      <c r="K647" s="14">
        <v>-0.12875135277153399</v>
      </c>
      <c r="L647" s="14">
        <v>-8.9464748105727701E-2</v>
      </c>
      <c r="M647" s="14"/>
      <c r="N647" s="14">
        <v>0.117001999445975</v>
      </c>
      <c r="O647" s="14">
        <v>1.4888577205765001E-2</v>
      </c>
      <c r="P647" s="14">
        <v>5.5349606080876801E-2</v>
      </c>
      <c r="Q647" s="14">
        <v>-4.0947302725004896E-3</v>
      </c>
      <c r="R647" s="14"/>
      <c r="S647" s="14">
        <v>8.83535204656683E-2</v>
      </c>
      <c r="T647" s="14">
        <v>3.0846730060933601E-2</v>
      </c>
      <c r="U647" s="14">
        <v>1.8158074768771799E-2</v>
      </c>
      <c r="V647" s="14">
        <v>0.108441594263276</v>
      </c>
      <c r="W647" s="14">
        <v>9.1613117090002999E-2</v>
      </c>
      <c r="X647" s="14">
        <v>-7.9455129842242303E-2</v>
      </c>
      <c r="Y647" s="14">
        <v>7.2712397966960607E-2</v>
      </c>
      <c r="Z647" s="14">
        <v>0.119209066701452</v>
      </c>
      <c r="AA647" s="14">
        <v>7.1888086876003301E-2</v>
      </c>
      <c r="AB647" s="14">
        <v>-1.40388449918407E-2</v>
      </c>
      <c r="AC647" s="14">
        <v>9.4831297695019395E-3</v>
      </c>
      <c r="AD647" s="14">
        <v>9.47038545069738E-2</v>
      </c>
      <c r="AE647" s="14"/>
      <c r="AF647" s="14">
        <v>7.4773071905376604E-2</v>
      </c>
      <c r="AG647" s="14">
        <v>7.0447096635660997E-2</v>
      </c>
      <c r="AH647" s="14">
        <v>-5.9879220294947903E-2</v>
      </c>
      <c r="AI647" s="14">
        <v>0.21641034738248699</v>
      </c>
      <c r="AJ647" s="14">
        <v>5.7479909621614901E-2</v>
      </c>
      <c r="AK647" s="14"/>
      <c r="AL647" s="14">
        <v>4.8389997218192003E-2</v>
      </c>
      <c r="AM647" s="14">
        <v>8.1977940802174007E-2</v>
      </c>
      <c r="AN647" s="14">
        <v>-8.2068390571423205E-2</v>
      </c>
      <c r="AO647" s="14">
        <v>0.214439000390066</v>
      </c>
      <c r="AP647" s="14">
        <v>-0.10636354654994799</v>
      </c>
      <c r="AQ647" s="14"/>
      <c r="AR647" s="14">
        <v>0.120699054251244</v>
      </c>
      <c r="AS647" s="14">
        <v>8.0247137977855501E-2</v>
      </c>
      <c r="AT647" s="14">
        <v>-0.100100352933248</v>
      </c>
      <c r="AU647" s="14">
        <v>0.20883951438525999</v>
      </c>
      <c r="AV647" s="14">
        <v>-0.14866240238182499</v>
      </c>
      <c r="AW647" s="14">
        <v>-7.4542023608306501E-2</v>
      </c>
      <c r="AX647" s="14"/>
      <c r="AY647" s="14">
        <v>4.7252943976135199E-2</v>
      </c>
      <c r="AZ647" s="14">
        <v>-4.8610755958291597E-3</v>
      </c>
      <c r="BA647" s="14">
        <v>2.7200144109161401E-2</v>
      </c>
      <c r="BB647" s="14">
        <v>0.16687125473460801</v>
      </c>
      <c r="BC647" s="14">
        <v>0.421444668041417</v>
      </c>
      <c r="BD647" s="14"/>
      <c r="BE647" s="14">
        <v>0.16459997582691199</v>
      </c>
      <c r="BF647" s="14">
        <v>5.6918199395689303E-2</v>
      </c>
      <c r="BG647" s="14">
        <v>-0.11224049552455199</v>
      </c>
      <c r="BH647" s="14">
        <v>-5.1530700240732398E-2</v>
      </c>
      <c r="BI647" s="14">
        <v>0.111416602264356</v>
      </c>
      <c r="BJ647" s="14">
        <v>-4.1385682612084702E-2</v>
      </c>
      <c r="BK647" s="14">
        <v>4.9168045383746403E-2</v>
      </c>
      <c r="BL647" s="14">
        <v>-6.10124616815916E-2</v>
      </c>
      <c r="BM647" s="14">
        <v>2.5881797296096101E-2</v>
      </c>
      <c r="BN647" s="14">
        <v>0.121145825175611</v>
      </c>
      <c r="BO647" s="14">
        <v>5.3984688243927499E-2</v>
      </c>
      <c r="BP647" s="14">
        <v>8.7392451978183697E-2</v>
      </c>
      <c r="BQ647" s="14">
        <v>0.179961057098287</v>
      </c>
      <c r="BR647" s="14">
        <v>0.17200924569697301</v>
      </c>
      <c r="BS647" s="14">
        <v>0.16687849892395401</v>
      </c>
      <c r="BT647" s="14">
        <v>0.35596694195857098</v>
      </c>
      <c r="BU647" s="14"/>
      <c r="BV647" s="14">
        <v>0.121719957657211</v>
      </c>
      <c r="BW647" s="14">
        <v>2.2951507214816001E-2</v>
      </c>
      <c r="BX647" s="14"/>
      <c r="BY647" s="14">
        <v>0.407808561951782</v>
      </c>
      <c r="BZ647" s="14"/>
      <c r="CA647" s="14">
        <v>-3.5149499959669699E-2</v>
      </c>
      <c r="CB647" s="14">
        <v>-5.4319810517736197E-2</v>
      </c>
      <c r="CC647" s="14">
        <v>8.9499377706055594E-2</v>
      </c>
      <c r="CD647" s="14">
        <v>0.34015877199785699</v>
      </c>
      <c r="CE647" s="14">
        <v>0.53910707338348596</v>
      </c>
    </row>
    <row r="648" spans="2:83" x14ac:dyDescent="0.3">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row>
    <row r="649" spans="2:83" x14ac:dyDescent="0.3">
      <c r="B649" s="6" t="s">
        <v>306</v>
      </c>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c r="BY649" s="14"/>
      <c r="BZ649" s="14"/>
      <c r="CA649" s="14"/>
      <c r="CB649" s="14"/>
      <c r="CC649" s="14"/>
      <c r="CD649" s="14"/>
      <c r="CE649" s="14"/>
    </row>
    <row r="650" spans="2:83" x14ac:dyDescent="0.3">
      <c r="B650" s="24" t="s">
        <v>114</v>
      </c>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row>
    <row r="651" spans="2:83" x14ac:dyDescent="0.3">
      <c r="B651" t="s">
        <v>211</v>
      </c>
      <c r="C651" s="14">
        <v>4.4989486811634199E-2</v>
      </c>
      <c r="D651" s="14">
        <v>5.6603338123063701E-2</v>
      </c>
      <c r="E651" s="14">
        <v>3.37374464916095E-2</v>
      </c>
      <c r="F651" s="14"/>
      <c r="G651" s="14">
        <v>6.7984297167294594E-2</v>
      </c>
      <c r="H651" s="14">
        <v>7.2148414320029497E-2</v>
      </c>
      <c r="I651" s="14">
        <v>6.7632338756750093E-2</v>
      </c>
      <c r="J651" s="14">
        <v>3.5789885897034197E-2</v>
      </c>
      <c r="K651" s="14">
        <v>1.3452294574254E-2</v>
      </c>
      <c r="L651" s="14">
        <v>1.8008795708211098E-2</v>
      </c>
      <c r="M651" s="14"/>
      <c r="N651" s="14">
        <v>6.6603538962067305E-2</v>
      </c>
      <c r="O651" s="14">
        <v>3.64560499372861E-2</v>
      </c>
      <c r="P651" s="14">
        <v>3.3868884175373801E-2</v>
      </c>
      <c r="Q651" s="14">
        <v>4.1311213457817103E-2</v>
      </c>
      <c r="R651" s="14"/>
      <c r="S651" s="14">
        <v>5.0385031330559098E-2</v>
      </c>
      <c r="T651" s="14">
        <v>4.9818672168856298E-2</v>
      </c>
      <c r="U651" s="14">
        <v>4.6410132651321698E-2</v>
      </c>
      <c r="V651" s="14">
        <v>6.6834694243972897E-2</v>
      </c>
      <c r="W651" s="14">
        <v>3.38582924638786E-2</v>
      </c>
      <c r="X651" s="14">
        <v>4.7582895615520697E-2</v>
      </c>
      <c r="Y651" s="14">
        <v>4.51347627862278E-2</v>
      </c>
      <c r="Z651" s="14">
        <v>7.2372738585078603E-2</v>
      </c>
      <c r="AA651" s="14">
        <v>3.1245177800122498E-2</v>
      </c>
      <c r="AB651" s="14">
        <v>4.37110377908295E-2</v>
      </c>
      <c r="AC651" s="14">
        <v>2.40231713040833E-2</v>
      </c>
      <c r="AD651" s="14">
        <v>0</v>
      </c>
      <c r="AE651" s="14"/>
      <c r="AF651" s="14">
        <v>3.7481262907649401E-2</v>
      </c>
      <c r="AG651" s="14">
        <v>7.7718084248137795E-2</v>
      </c>
      <c r="AH651" s="14">
        <v>7.1438464433176601E-3</v>
      </c>
      <c r="AI651" s="14">
        <v>5.5517747589108803E-2</v>
      </c>
      <c r="AJ651" s="14">
        <v>1.4817485396343101E-2</v>
      </c>
      <c r="AK651" s="14"/>
      <c r="AL651" s="14">
        <v>3.8226149504973397E-2</v>
      </c>
      <c r="AM651" s="14">
        <v>6.2346234421755797E-2</v>
      </c>
      <c r="AN651" s="14">
        <v>1.8738095733547001E-2</v>
      </c>
      <c r="AO651" s="14">
        <v>7.1393302324897004E-2</v>
      </c>
      <c r="AP651" s="14">
        <v>3.78903256510758E-2</v>
      </c>
      <c r="AQ651" s="14"/>
      <c r="AR651" s="14">
        <v>6.5394893589417205E-2</v>
      </c>
      <c r="AS651" s="14">
        <v>3.7965318001863597E-2</v>
      </c>
      <c r="AT651" s="14">
        <v>1.3270536186701799E-2</v>
      </c>
      <c r="AU651" s="14">
        <v>7.2728794477232503E-2</v>
      </c>
      <c r="AV651" s="14">
        <v>5.3157766812296899E-2</v>
      </c>
      <c r="AW651" s="14">
        <v>8.7167604293157206E-3</v>
      </c>
      <c r="AX651" s="14"/>
      <c r="AY651" s="14">
        <v>3.3489700952729198E-2</v>
      </c>
      <c r="AZ651" s="14">
        <v>4.0746621652980701E-2</v>
      </c>
      <c r="BA651" s="14">
        <v>3.9864177633154703E-2</v>
      </c>
      <c r="BB651" s="14">
        <v>8.7852793362413903E-2</v>
      </c>
      <c r="BC651" s="14">
        <v>0.12464419177955</v>
      </c>
      <c r="BD651" s="14"/>
      <c r="BE651" s="14">
        <v>0</v>
      </c>
      <c r="BF651" s="14">
        <v>5.0251988420509902E-2</v>
      </c>
      <c r="BG651" s="14">
        <v>2.70323110204789E-2</v>
      </c>
      <c r="BH651" s="14">
        <v>2.95062462760062E-2</v>
      </c>
      <c r="BI651" s="14">
        <v>6.9530843446157495E-2</v>
      </c>
      <c r="BJ651" s="14">
        <v>6.4099946782231798E-2</v>
      </c>
      <c r="BK651" s="14">
        <v>3.8622227996357401E-2</v>
      </c>
      <c r="BL651" s="14">
        <v>2.9816262972362801E-2</v>
      </c>
      <c r="BM651" s="14">
        <v>3.8902539848850302E-2</v>
      </c>
      <c r="BN651" s="14">
        <v>1.9551167195467799E-2</v>
      </c>
      <c r="BO651" s="14">
        <v>2.93772418803648E-2</v>
      </c>
      <c r="BP651" s="14">
        <v>5.2614162223684098E-2</v>
      </c>
      <c r="BQ651" s="14">
        <v>2.9730257496317702E-2</v>
      </c>
      <c r="BR651" s="14">
        <v>7.4905099765696107E-2</v>
      </c>
      <c r="BS651" s="14">
        <v>7.1995483890330794E-2</v>
      </c>
      <c r="BT651" s="14">
        <v>9.4615125005770601E-2</v>
      </c>
      <c r="BU651" s="14"/>
      <c r="BV651" s="14">
        <v>7.3485345150079207E-2</v>
      </c>
      <c r="BW651" s="14">
        <v>4.5801981470882401E-2</v>
      </c>
      <c r="BX651" s="14"/>
      <c r="BY651" s="14">
        <v>0.112412097453368</v>
      </c>
      <c r="BZ651" s="14"/>
      <c r="CA651" s="14">
        <v>2.6978890990467599E-2</v>
      </c>
      <c r="CB651" s="14">
        <v>1.6969080801799399E-2</v>
      </c>
      <c r="CC651" s="14">
        <v>5.4634680947500701E-2</v>
      </c>
      <c r="CD651" s="14">
        <v>0.112914929314618</v>
      </c>
      <c r="CE651" s="14">
        <v>0.217929166788557</v>
      </c>
    </row>
    <row r="652" spans="2:83" x14ac:dyDescent="0.3">
      <c r="B652" t="s">
        <v>236</v>
      </c>
      <c r="C652" s="14">
        <v>0.13498896173378899</v>
      </c>
      <c r="D652" s="14">
        <v>0.15474818628015299</v>
      </c>
      <c r="E652" s="14">
        <v>0.115959904716658</v>
      </c>
      <c r="F652" s="14"/>
      <c r="G652" s="14">
        <v>0.18547381572456101</v>
      </c>
      <c r="H652" s="14">
        <v>0.22729988224384201</v>
      </c>
      <c r="I652" s="14">
        <v>0.133727549273777</v>
      </c>
      <c r="J652" s="14">
        <v>0.11434878709851</v>
      </c>
      <c r="K652" s="14">
        <v>7.7505963002779496E-2</v>
      </c>
      <c r="L652" s="14">
        <v>8.2862163424042706E-2</v>
      </c>
      <c r="M652" s="14"/>
      <c r="N652" s="14">
        <v>0.16687514686254501</v>
      </c>
      <c r="O652" s="14">
        <v>0.11479583517121</v>
      </c>
      <c r="P652" s="14">
        <v>0.13310517326542701</v>
      </c>
      <c r="Q652" s="14">
        <v>0.12619375856871701</v>
      </c>
      <c r="R652" s="14"/>
      <c r="S652" s="14">
        <v>0.196655745321207</v>
      </c>
      <c r="T652" s="14">
        <v>0.12668394658107399</v>
      </c>
      <c r="U652" s="14">
        <v>0.108992731303952</v>
      </c>
      <c r="V652" s="14">
        <v>0.10808815200095</v>
      </c>
      <c r="W652" s="14">
        <v>8.9354665012571804E-2</v>
      </c>
      <c r="X652" s="14">
        <v>0.139074222099801</v>
      </c>
      <c r="Y652" s="14">
        <v>9.8822421048377102E-2</v>
      </c>
      <c r="Z652" s="14">
        <v>0.16442617275000401</v>
      </c>
      <c r="AA652" s="14">
        <v>0.18415413881707299</v>
      </c>
      <c r="AB652" s="14">
        <v>0.10602817870641799</v>
      </c>
      <c r="AC652" s="14">
        <v>0.110380347606144</v>
      </c>
      <c r="AD652" s="14">
        <v>0.13153232284073901</v>
      </c>
      <c r="AE652" s="14"/>
      <c r="AF652" s="14">
        <v>0.13881318681707699</v>
      </c>
      <c r="AG652" s="14">
        <v>0.16094455913981201</v>
      </c>
      <c r="AH652" s="14">
        <v>0.116154917109245</v>
      </c>
      <c r="AI652" s="14">
        <v>5.8579010425479701E-2</v>
      </c>
      <c r="AJ652" s="14">
        <v>0.120853507379279</v>
      </c>
      <c r="AK652" s="14"/>
      <c r="AL652" s="14">
        <v>0.156872542555791</v>
      </c>
      <c r="AM652" s="14">
        <v>0.16320385322852099</v>
      </c>
      <c r="AN652" s="14">
        <v>7.6174823251114396E-2</v>
      </c>
      <c r="AO652" s="14">
        <v>0.14407009294088199</v>
      </c>
      <c r="AP652" s="14">
        <v>9.1798064843124999E-2</v>
      </c>
      <c r="AQ652" s="14"/>
      <c r="AR652" s="14">
        <v>0.173927113786085</v>
      </c>
      <c r="AS652" s="14">
        <v>0.179132692788638</v>
      </c>
      <c r="AT652" s="14">
        <v>0.107371640612685</v>
      </c>
      <c r="AU652" s="14">
        <v>0.14153020944116401</v>
      </c>
      <c r="AV652" s="14">
        <v>9.2120503220701894E-2</v>
      </c>
      <c r="AW652" s="14">
        <v>7.8154857904056602E-2</v>
      </c>
      <c r="AX652" s="14"/>
      <c r="AY652" s="14">
        <v>0.12119735943044201</v>
      </c>
      <c r="AZ652" s="14">
        <v>8.6125673902198094E-2</v>
      </c>
      <c r="BA652" s="14">
        <v>0.174858712470227</v>
      </c>
      <c r="BB652" s="14">
        <v>0.185263808230794</v>
      </c>
      <c r="BC652" s="14">
        <v>0.156208089244147</v>
      </c>
      <c r="BD652" s="14"/>
      <c r="BE652" s="14">
        <v>0.12897540932575599</v>
      </c>
      <c r="BF652" s="14">
        <v>0.16229868752211499</v>
      </c>
      <c r="BG652" s="14">
        <v>0.11537116733193301</v>
      </c>
      <c r="BH652" s="14">
        <v>0.14499131317963701</v>
      </c>
      <c r="BI652" s="14">
        <v>9.6310290519719899E-2</v>
      </c>
      <c r="BJ652" s="14">
        <v>0.124289098837982</v>
      </c>
      <c r="BK652" s="14">
        <v>0.119508009718684</v>
      </c>
      <c r="BL652" s="14">
        <v>0.10317607567251801</v>
      </c>
      <c r="BM652" s="14">
        <v>0.13881332894215001</v>
      </c>
      <c r="BN652" s="14">
        <v>0.122484513338601</v>
      </c>
      <c r="BO652" s="14">
        <v>0.166907756438227</v>
      </c>
      <c r="BP652" s="14">
        <v>0.16251985799968099</v>
      </c>
      <c r="BQ652" s="14">
        <v>0.17401303983660699</v>
      </c>
      <c r="BR652" s="14">
        <v>0.19320730667515401</v>
      </c>
      <c r="BS652" s="14">
        <v>0.146791073743087</v>
      </c>
      <c r="BT652" s="14">
        <v>0.20377264275097601</v>
      </c>
      <c r="BU652" s="14"/>
      <c r="BV652" s="14">
        <v>0.17197758339782199</v>
      </c>
      <c r="BW652" s="14">
        <v>0.15017275812731801</v>
      </c>
      <c r="BX652" s="14"/>
      <c r="BY652" s="14">
        <v>0.228385662921089</v>
      </c>
      <c r="BZ652" s="14"/>
      <c r="CA652" s="14">
        <v>9.1509777155670199E-2</v>
      </c>
      <c r="CB652" s="14">
        <v>0.109686164424252</v>
      </c>
      <c r="CC652" s="14">
        <v>0.13887705603813899</v>
      </c>
      <c r="CD652" s="14">
        <v>0.33927546146520698</v>
      </c>
      <c r="CE652" s="14">
        <v>0.29923739305839903</v>
      </c>
    </row>
    <row r="653" spans="2:83" x14ac:dyDescent="0.3">
      <c r="B653" t="s">
        <v>237</v>
      </c>
      <c r="C653" s="14">
        <v>0.16752432673984899</v>
      </c>
      <c r="D653" s="14">
        <v>0.19278566841995801</v>
      </c>
      <c r="E653" s="14">
        <v>0.143186565018114</v>
      </c>
      <c r="F653" s="14"/>
      <c r="G653" s="14">
        <v>0.231143879043676</v>
      </c>
      <c r="H653" s="14">
        <v>0.16983438213205701</v>
      </c>
      <c r="I653" s="14">
        <v>0.161027667029812</v>
      </c>
      <c r="J653" s="14">
        <v>0.175208089978656</v>
      </c>
      <c r="K653" s="14">
        <v>0.15830124356761799</v>
      </c>
      <c r="L653" s="14">
        <v>0.12878687081686899</v>
      </c>
      <c r="M653" s="14"/>
      <c r="N653" s="14">
        <v>0.18578280282742701</v>
      </c>
      <c r="O653" s="14">
        <v>0.16499164183329601</v>
      </c>
      <c r="P653" s="14">
        <v>0.15614898835077801</v>
      </c>
      <c r="Q653" s="14">
        <v>0.15779065958312599</v>
      </c>
      <c r="R653" s="14"/>
      <c r="S653" s="14">
        <v>0.15650448187028601</v>
      </c>
      <c r="T653" s="14">
        <v>0.15595933493696301</v>
      </c>
      <c r="U653" s="14">
        <v>0.210511163006076</v>
      </c>
      <c r="V653" s="14">
        <v>0.182156131888282</v>
      </c>
      <c r="W653" s="14">
        <v>0.21698430210992201</v>
      </c>
      <c r="X653" s="14">
        <v>0.13847247640556401</v>
      </c>
      <c r="Y653" s="14">
        <v>0.129901943135423</v>
      </c>
      <c r="Z653" s="14">
        <v>0.19689195444258201</v>
      </c>
      <c r="AA653" s="14">
        <v>0.17641479554230299</v>
      </c>
      <c r="AB653" s="14">
        <v>0.17334596926163101</v>
      </c>
      <c r="AC653" s="14">
        <v>0.112786879681994</v>
      </c>
      <c r="AD653" s="14">
        <v>0.18492816110490601</v>
      </c>
      <c r="AE653" s="14"/>
      <c r="AF653" s="14">
        <v>0.17421664641281101</v>
      </c>
      <c r="AG653" s="14">
        <v>0.145248294529324</v>
      </c>
      <c r="AH653" s="14">
        <v>0.146545431294759</v>
      </c>
      <c r="AI653" s="14">
        <v>0.241614336374331</v>
      </c>
      <c r="AJ653" s="14">
        <v>0.18725201789395901</v>
      </c>
      <c r="AK653" s="14"/>
      <c r="AL653" s="14">
        <v>0.18270356437444699</v>
      </c>
      <c r="AM653" s="14">
        <v>0.158170378650548</v>
      </c>
      <c r="AN653" s="14">
        <v>0.13585657005816801</v>
      </c>
      <c r="AO653" s="14">
        <v>0.20703098137674</v>
      </c>
      <c r="AP653" s="14">
        <v>0.11320233992133701</v>
      </c>
      <c r="AQ653" s="14"/>
      <c r="AR653" s="14">
        <v>0.15260455705899501</v>
      </c>
      <c r="AS653" s="14">
        <v>0.18556844630254901</v>
      </c>
      <c r="AT653" s="14">
        <v>0.16029204864684601</v>
      </c>
      <c r="AU653" s="14">
        <v>0.21293051699599799</v>
      </c>
      <c r="AV653" s="14">
        <v>0.12557017392893599</v>
      </c>
      <c r="AW653" s="14">
        <v>0.11499035905888901</v>
      </c>
      <c r="AX653" s="14"/>
      <c r="AY653" s="14">
        <v>0.160835910564537</v>
      </c>
      <c r="AZ653" s="14">
        <v>0.19732947225514699</v>
      </c>
      <c r="BA653" s="14">
        <v>0.16883539490180299</v>
      </c>
      <c r="BB653" s="14">
        <v>0.129244523128832</v>
      </c>
      <c r="BC653" s="14">
        <v>0.201313188536246</v>
      </c>
      <c r="BD653" s="14"/>
      <c r="BE653" s="14">
        <v>0.25095884222907699</v>
      </c>
      <c r="BF653" s="14">
        <v>0.173579739971431</v>
      </c>
      <c r="BG653" s="14">
        <v>0.17274088970655099</v>
      </c>
      <c r="BH653" s="14">
        <v>0.151841834133328</v>
      </c>
      <c r="BI653" s="14">
        <v>0.157647906591459</v>
      </c>
      <c r="BJ653" s="14">
        <v>0.131245289399985</v>
      </c>
      <c r="BK653" s="14">
        <v>0.15942735501476901</v>
      </c>
      <c r="BL653" s="14">
        <v>0.20638979186221301</v>
      </c>
      <c r="BM653" s="14">
        <v>0.126172822605532</v>
      </c>
      <c r="BN653" s="14">
        <v>0.17910884442740299</v>
      </c>
      <c r="BO653" s="14">
        <v>0.18909686797651501</v>
      </c>
      <c r="BP653" s="14">
        <v>0.16426320799410599</v>
      </c>
      <c r="BQ653" s="14">
        <v>0.141412902437207</v>
      </c>
      <c r="BR653" s="14">
        <v>0.22319850214096601</v>
      </c>
      <c r="BS653" s="14">
        <v>0.12995281079585799</v>
      </c>
      <c r="BT653" s="14">
        <v>0.23856916221324601</v>
      </c>
      <c r="BU653" s="14"/>
      <c r="BV653" s="14">
        <v>0.14794420245834999</v>
      </c>
      <c r="BW653" s="14">
        <v>0.173358704700108</v>
      </c>
      <c r="BX653" s="14"/>
      <c r="BY653" s="14">
        <v>0.245678360701369</v>
      </c>
      <c r="BZ653" s="14"/>
      <c r="CA653" s="14">
        <v>0.179416328851674</v>
      </c>
      <c r="CB653" s="14">
        <v>0.130471042307162</v>
      </c>
      <c r="CC653" s="14">
        <v>0.16719553393332301</v>
      </c>
      <c r="CD653" s="14">
        <v>0.20610714076682099</v>
      </c>
      <c r="CE653" s="14">
        <v>0.21893916080855799</v>
      </c>
    </row>
    <row r="654" spans="2:83" x14ac:dyDescent="0.3">
      <c r="B654" t="s">
        <v>238</v>
      </c>
      <c r="C654" s="14">
        <v>0.237587821920278</v>
      </c>
      <c r="D654" s="14">
        <v>0.23025476840746101</v>
      </c>
      <c r="E654" s="14">
        <v>0.24521398468585301</v>
      </c>
      <c r="F654" s="14"/>
      <c r="G654" s="14">
        <v>0.17559645598189</v>
      </c>
      <c r="H654" s="14">
        <v>0.19395719006477399</v>
      </c>
      <c r="I654" s="14">
        <v>0.28285004192216101</v>
      </c>
      <c r="J654" s="14">
        <v>0.24801269961695199</v>
      </c>
      <c r="K654" s="14">
        <v>0.184089365989245</v>
      </c>
      <c r="L654" s="14">
        <v>0.30502617392695203</v>
      </c>
      <c r="M654" s="14"/>
      <c r="N654" s="14">
        <v>0.20322005873749499</v>
      </c>
      <c r="O654" s="14">
        <v>0.26036814212730702</v>
      </c>
      <c r="P654" s="14">
        <v>0.26528008048094698</v>
      </c>
      <c r="Q654" s="14">
        <v>0.22815963780715301</v>
      </c>
      <c r="R654" s="14"/>
      <c r="S654" s="14">
        <v>0.212040501490667</v>
      </c>
      <c r="T654" s="14">
        <v>0.27528081059590198</v>
      </c>
      <c r="U654" s="14">
        <v>0.210399422000242</v>
      </c>
      <c r="V654" s="14">
        <v>0.25994222388041199</v>
      </c>
      <c r="W654" s="14">
        <v>0.27001947282134597</v>
      </c>
      <c r="X654" s="14">
        <v>0.25841819596175197</v>
      </c>
      <c r="Y654" s="14">
        <v>0.25580670476945699</v>
      </c>
      <c r="Z654" s="14">
        <v>0.219137860465768</v>
      </c>
      <c r="AA654" s="14">
        <v>0.17350215143146999</v>
      </c>
      <c r="AB654" s="14">
        <v>0.22835176159711101</v>
      </c>
      <c r="AC654" s="14">
        <v>0.21807075541988299</v>
      </c>
      <c r="AD654" s="14">
        <v>0.331024469350926</v>
      </c>
      <c r="AE654" s="14"/>
      <c r="AF654" s="14">
        <v>0.25779106306042598</v>
      </c>
      <c r="AG654" s="14">
        <v>0.23519822010646499</v>
      </c>
      <c r="AH654" s="14">
        <v>0.19237152087520901</v>
      </c>
      <c r="AI654" s="14">
        <v>0.28165224367768898</v>
      </c>
      <c r="AJ654" s="14">
        <v>0.24734549791463101</v>
      </c>
      <c r="AK654" s="14"/>
      <c r="AL654" s="14">
        <v>0.24728062696859099</v>
      </c>
      <c r="AM654" s="14">
        <v>0.24063402106894399</v>
      </c>
      <c r="AN654" s="14">
        <v>0.23034665216372199</v>
      </c>
      <c r="AO654" s="14">
        <v>0.22713200786326199</v>
      </c>
      <c r="AP654" s="14">
        <v>0.14946126047501601</v>
      </c>
      <c r="AQ654" s="14"/>
      <c r="AR654" s="14">
        <v>0.26879300060864803</v>
      </c>
      <c r="AS654" s="14">
        <v>0.23383909354556401</v>
      </c>
      <c r="AT654" s="14">
        <v>0.20977965468363099</v>
      </c>
      <c r="AU654" s="14">
        <v>0.22710983818636299</v>
      </c>
      <c r="AV654" s="14">
        <v>0.171747071953396</v>
      </c>
      <c r="AW654" s="14">
        <v>0.26277492977962502</v>
      </c>
      <c r="AX654" s="14"/>
      <c r="AY654" s="14">
        <v>0.26999011026528802</v>
      </c>
      <c r="AZ654" s="14">
        <v>0.218811473919755</v>
      </c>
      <c r="BA654" s="14">
        <v>0.23894135268505201</v>
      </c>
      <c r="BB654" s="14">
        <v>0.197707623992289</v>
      </c>
      <c r="BC654" s="14">
        <v>0.25686067835628201</v>
      </c>
      <c r="BD654" s="14"/>
      <c r="BE654" s="14">
        <v>0.34653088299541401</v>
      </c>
      <c r="BF654" s="14">
        <v>0.27078998254339998</v>
      </c>
      <c r="BG654" s="14">
        <v>0.23138826556178299</v>
      </c>
      <c r="BH654" s="14">
        <v>0.24415659129980999</v>
      </c>
      <c r="BI654" s="14">
        <v>0.27451811822441602</v>
      </c>
      <c r="BJ654" s="14">
        <v>0.28681770714691401</v>
      </c>
      <c r="BK654" s="14">
        <v>0.22344586313274001</v>
      </c>
      <c r="BL654" s="14">
        <v>0.26141169473537001</v>
      </c>
      <c r="BM654" s="14">
        <v>0.21200666748571401</v>
      </c>
      <c r="BN654" s="14">
        <v>0.19716591256461899</v>
      </c>
      <c r="BO654" s="14">
        <v>0.26630060598674898</v>
      </c>
      <c r="BP654" s="14">
        <v>0.15656842914295199</v>
      </c>
      <c r="BQ654" s="14">
        <v>0.264944769333048</v>
      </c>
      <c r="BR654" s="14">
        <v>0.11630306990940301</v>
      </c>
      <c r="BS654" s="14">
        <v>0.14379643059222999</v>
      </c>
      <c r="BT654" s="14">
        <v>0.25588132756758603</v>
      </c>
      <c r="BU654" s="14"/>
      <c r="BV654" s="14">
        <v>0.27621807574471302</v>
      </c>
      <c r="BW654" s="14">
        <v>0.18778315927827</v>
      </c>
      <c r="BX654" s="14"/>
      <c r="BY654" s="14">
        <v>0.18878261683487799</v>
      </c>
      <c r="BZ654" s="14"/>
      <c r="CA654" s="14">
        <v>0.244308380135704</v>
      </c>
      <c r="CB654" s="14">
        <v>0.261878737703374</v>
      </c>
      <c r="CC654" s="14">
        <v>0.251933674075626</v>
      </c>
      <c r="CD654" s="14">
        <v>0.151842269234542</v>
      </c>
      <c r="CE654" s="14">
        <v>0.15181266412189001</v>
      </c>
    </row>
    <row r="655" spans="2:83" x14ac:dyDescent="0.3">
      <c r="B655" t="s">
        <v>214</v>
      </c>
      <c r="C655" s="14">
        <v>0.35772580109685398</v>
      </c>
      <c r="D655" s="14">
        <v>0.32547423848767498</v>
      </c>
      <c r="E655" s="14">
        <v>0.38795822587610002</v>
      </c>
      <c r="F655" s="14"/>
      <c r="G655" s="14">
        <v>0.27557565072180001</v>
      </c>
      <c r="H655" s="14">
        <v>0.28865234983747101</v>
      </c>
      <c r="I655" s="14">
        <v>0.28737814948747398</v>
      </c>
      <c r="J655" s="14">
        <v>0.373165433896126</v>
      </c>
      <c r="K655" s="14">
        <v>0.50846827042230103</v>
      </c>
      <c r="L655" s="14">
        <v>0.411318428826347</v>
      </c>
      <c r="M655" s="14"/>
      <c r="N655" s="14">
        <v>0.339103693963204</v>
      </c>
      <c r="O655" s="14">
        <v>0.38059467969829502</v>
      </c>
      <c r="P655" s="14">
        <v>0.37159003930263501</v>
      </c>
      <c r="Q655" s="14">
        <v>0.33785930417538002</v>
      </c>
      <c r="R655" s="14"/>
      <c r="S655" s="14">
        <v>0.32357126403888298</v>
      </c>
      <c r="T655" s="14">
        <v>0.33333271508093598</v>
      </c>
      <c r="U655" s="14">
        <v>0.383689755874219</v>
      </c>
      <c r="V655" s="14">
        <v>0.32934360411455199</v>
      </c>
      <c r="W655" s="14">
        <v>0.32755108621516899</v>
      </c>
      <c r="X655" s="14">
        <v>0.32450060868820702</v>
      </c>
      <c r="Y655" s="14">
        <v>0.408563221415151</v>
      </c>
      <c r="Z655" s="14">
        <v>0.31335439236277302</v>
      </c>
      <c r="AA655" s="14">
        <v>0.37493103138863498</v>
      </c>
      <c r="AB655" s="14">
        <v>0.39678328618484898</v>
      </c>
      <c r="AC655" s="14">
        <v>0.51580616496345399</v>
      </c>
      <c r="AD655" s="14">
        <v>0.29023032820956302</v>
      </c>
      <c r="AE655" s="14"/>
      <c r="AF655" s="14">
        <v>0.35041195470846798</v>
      </c>
      <c r="AG655" s="14">
        <v>0.34559519854552001</v>
      </c>
      <c r="AH655" s="14">
        <v>0.49657651222560101</v>
      </c>
      <c r="AI655" s="14">
        <v>0.33543572414874201</v>
      </c>
      <c r="AJ655" s="14">
        <v>0.30617164117976198</v>
      </c>
      <c r="AK655" s="14"/>
      <c r="AL655" s="14">
        <v>0.316194062194534</v>
      </c>
      <c r="AM655" s="14">
        <v>0.33811546292071498</v>
      </c>
      <c r="AN655" s="14">
        <v>0.49284716987754601</v>
      </c>
      <c r="AO655" s="14">
        <v>0.299775949391337</v>
      </c>
      <c r="AP655" s="14">
        <v>0.58020388058061101</v>
      </c>
      <c r="AQ655" s="14"/>
      <c r="AR655" s="14">
        <v>0.304848353370196</v>
      </c>
      <c r="AS655" s="14">
        <v>0.32169257427057801</v>
      </c>
      <c r="AT655" s="14">
        <v>0.473642180445422</v>
      </c>
      <c r="AU655" s="14">
        <v>0.30823752920632302</v>
      </c>
      <c r="AV655" s="14">
        <v>0.519766770853896</v>
      </c>
      <c r="AW655" s="14">
        <v>0.37949458244940898</v>
      </c>
      <c r="AX655" s="14"/>
      <c r="AY655" s="14">
        <v>0.340448003098338</v>
      </c>
      <c r="AZ655" s="14">
        <v>0.38710234703952101</v>
      </c>
      <c r="BA655" s="14">
        <v>0.32927358110795701</v>
      </c>
      <c r="BB655" s="14">
        <v>0.36211074331271798</v>
      </c>
      <c r="BC655" s="14">
        <v>0.26097385208377599</v>
      </c>
      <c r="BD655" s="14"/>
      <c r="BE655" s="14">
        <v>0.12991917545644399</v>
      </c>
      <c r="BF655" s="14">
        <v>0.19401659545914501</v>
      </c>
      <c r="BG655" s="14">
        <v>0.37551038859658098</v>
      </c>
      <c r="BH655" s="14">
        <v>0.38320699048717499</v>
      </c>
      <c r="BI655" s="14">
        <v>0.32051864454243201</v>
      </c>
      <c r="BJ655" s="14">
        <v>0.35423120291321197</v>
      </c>
      <c r="BK655" s="14">
        <v>0.380553462720501</v>
      </c>
      <c r="BL655" s="14">
        <v>0.35168927817340001</v>
      </c>
      <c r="BM655" s="14">
        <v>0.43543441521008303</v>
      </c>
      <c r="BN655" s="14">
        <v>0.43094987409917102</v>
      </c>
      <c r="BO655" s="14">
        <v>0.28130568037420001</v>
      </c>
      <c r="BP655" s="14">
        <v>0.44358112464059501</v>
      </c>
      <c r="BQ655" s="14">
        <v>0.36215368699359402</v>
      </c>
      <c r="BR655" s="14">
        <v>0.37487769923748299</v>
      </c>
      <c r="BS655" s="14">
        <v>0.466777857245047</v>
      </c>
      <c r="BT655" s="14">
        <v>0.207161742462421</v>
      </c>
      <c r="BU655" s="14"/>
      <c r="BV655" s="14">
        <v>0.29416430057075699</v>
      </c>
      <c r="BW655" s="14">
        <v>0.40339348781310802</v>
      </c>
      <c r="BX655" s="14"/>
      <c r="BY655" s="14">
        <v>0.20068756492130299</v>
      </c>
      <c r="BZ655" s="14"/>
      <c r="CA655" s="14">
        <v>0.39691591160977602</v>
      </c>
      <c r="CB655" s="14">
        <v>0.44153295118212599</v>
      </c>
      <c r="CC655" s="14">
        <v>0.32937939497389301</v>
      </c>
      <c r="CD655" s="14">
        <v>0.163102258803804</v>
      </c>
      <c r="CE655" s="14">
        <v>7.9151691039576602E-2</v>
      </c>
    </row>
    <row r="656" spans="2:83" x14ac:dyDescent="0.3">
      <c r="B656" t="s">
        <v>110</v>
      </c>
      <c r="C656" s="14">
        <v>5.7183601697595197E-2</v>
      </c>
      <c r="D656" s="14">
        <v>4.0133800281689398E-2</v>
      </c>
      <c r="E656" s="14">
        <v>7.3943873211664596E-2</v>
      </c>
      <c r="F656" s="14"/>
      <c r="G656" s="14">
        <v>6.4225901360778201E-2</v>
      </c>
      <c r="H656" s="14">
        <v>4.8107781401826498E-2</v>
      </c>
      <c r="I656" s="14">
        <v>6.7384253530026195E-2</v>
      </c>
      <c r="J656" s="14">
        <v>5.34751035127215E-2</v>
      </c>
      <c r="K656" s="14">
        <v>5.81828624438019E-2</v>
      </c>
      <c r="L656" s="14">
        <v>5.3997567297577299E-2</v>
      </c>
      <c r="M656" s="14"/>
      <c r="N656" s="14">
        <v>3.8414758647262202E-2</v>
      </c>
      <c r="O656" s="14">
        <v>4.2793651232605798E-2</v>
      </c>
      <c r="P656" s="14">
        <v>4.0006834424839502E-2</v>
      </c>
      <c r="Q656" s="14">
        <v>0.108685426407807</v>
      </c>
      <c r="R656" s="14"/>
      <c r="S656" s="14">
        <v>6.08429759483975E-2</v>
      </c>
      <c r="T656" s="14">
        <v>5.89245206362689E-2</v>
      </c>
      <c r="U656" s="14">
        <v>3.99967951641894E-2</v>
      </c>
      <c r="V656" s="14">
        <v>5.3635193871831299E-2</v>
      </c>
      <c r="W656" s="14">
        <v>6.2232181377112401E-2</v>
      </c>
      <c r="X656" s="14">
        <v>9.19516012291548E-2</v>
      </c>
      <c r="Y656" s="14">
        <v>6.1770946845363203E-2</v>
      </c>
      <c r="Z656" s="14">
        <v>3.3816881393795697E-2</v>
      </c>
      <c r="AA656" s="14">
        <v>5.97527050203965E-2</v>
      </c>
      <c r="AB656" s="14">
        <v>5.1779766459161103E-2</v>
      </c>
      <c r="AC656" s="14">
        <v>1.8932681024441601E-2</v>
      </c>
      <c r="AD656" s="14">
        <v>6.2284718493866E-2</v>
      </c>
      <c r="AE656" s="14"/>
      <c r="AF656" s="14">
        <v>4.1285886093568397E-2</v>
      </c>
      <c r="AG656" s="14">
        <v>3.5295643430741E-2</v>
      </c>
      <c r="AH656" s="14">
        <v>4.1207772051868097E-2</v>
      </c>
      <c r="AI656" s="14">
        <v>2.7200937784649201E-2</v>
      </c>
      <c r="AJ656" s="14">
        <v>0.123559850236026</v>
      </c>
      <c r="AK656" s="14"/>
      <c r="AL656" s="14">
        <v>5.8723054401664997E-2</v>
      </c>
      <c r="AM656" s="14">
        <v>3.75300497095159E-2</v>
      </c>
      <c r="AN656" s="14">
        <v>4.6036688915903297E-2</v>
      </c>
      <c r="AO656" s="14">
        <v>5.0597666102881703E-2</v>
      </c>
      <c r="AP656" s="14">
        <v>2.7444128528835599E-2</v>
      </c>
      <c r="AQ656" s="14"/>
      <c r="AR656" s="14">
        <v>3.4432081586658302E-2</v>
      </c>
      <c r="AS656" s="14">
        <v>4.1801875090807898E-2</v>
      </c>
      <c r="AT656" s="14">
        <v>3.5643939424714902E-2</v>
      </c>
      <c r="AU656" s="14">
        <v>3.7463111692918799E-2</v>
      </c>
      <c r="AV656" s="14">
        <v>3.76377132307723E-2</v>
      </c>
      <c r="AW656" s="14">
        <v>0.155868510378705</v>
      </c>
      <c r="AX656" s="14"/>
      <c r="AY656" s="14">
        <v>7.4038915688665094E-2</v>
      </c>
      <c r="AZ656" s="14">
        <v>6.9884411230398097E-2</v>
      </c>
      <c r="BA656" s="14">
        <v>4.8226781201806401E-2</v>
      </c>
      <c r="BB656" s="14">
        <v>3.7820507972952597E-2</v>
      </c>
      <c r="BC656" s="14">
        <v>0</v>
      </c>
      <c r="BD656" s="14"/>
      <c r="BE656" s="14">
        <v>0.14361568999330801</v>
      </c>
      <c r="BF656" s="14">
        <v>0.14906300608340001</v>
      </c>
      <c r="BG656" s="14">
        <v>7.7956977782673395E-2</v>
      </c>
      <c r="BH656" s="14">
        <v>4.62970246240429E-2</v>
      </c>
      <c r="BI656" s="14">
        <v>8.1474196675815097E-2</v>
      </c>
      <c r="BJ656" s="14">
        <v>3.9316754919674402E-2</v>
      </c>
      <c r="BK656" s="14">
        <v>7.8443081416948293E-2</v>
      </c>
      <c r="BL656" s="14">
        <v>4.7516896584135597E-2</v>
      </c>
      <c r="BM656" s="14">
        <v>4.8670225907670298E-2</v>
      </c>
      <c r="BN656" s="14">
        <v>5.0739688374738398E-2</v>
      </c>
      <c r="BO656" s="14">
        <v>6.7011847343944206E-2</v>
      </c>
      <c r="BP656" s="14">
        <v>2.04532179989813E-2</v>
      </c>
      <c r="BQ656" s="14">
        <v>2.7745343903227301E-2</v>
      </c>
      <c r="BR656" s="14">
        <v>1.7508322271297099E-2</v>
      </c>
      <c r="BS656" s="14">
        <v>4.0686343733446699E-2</v>
      </c>
      <c r="BT656" s="14">
        <v>0</v>
      </c>
      <c r="BU656" s="14"/>
      <c r="BV656" s="14">
        <v>3.6210492678279603E-2</v>
      </c>
      <c r="BW656" s="14">
        <v>3.9489908610313602E-2</v>
      </c>
      <c r="BX656" s="14"/>
      <c r="BY656" s="14">
        <v>2.4053697167993202E-2</v>
      </c>
      <c r="BZ656" s="14"/>
      <c r="CA656" s="14">
        <v>6.08707112567081E-2</v>
      </c>
      <c r="CB656" s="14">
        <v>3.9462023581287101E-2</v>
      </c>
      <c r="CC656" s="14">
        <v>5.7979660031516903E-2</v>
      </c>
      <c r="CD656" s="14">
        <v>2.6757940415006998E-2</v>
      </c>
      <c r="CE656" s="14">
        <v>3.2929924183019502E-2</v>
      </c>
    </row>
    <row r="657" spans="2:83" x14ac:dyDescent="0.3">
      <c r="B657" t="s">
        <v>215</v>
      </c>
      <c r="C657" s="14">
        <v>0.179978448545423</v>
      </c>
      <c r="D657" s="14">
        <v>0.211351524403217</v>
      </c>
      <c r="E657" s="14">
        <v>0.14969735120826799</v>
      </c>
      <c r="F657" s="14"/>
      <c r="G657" s="14">
        <v>0.25345811289185599</v>
      </c>
      <c r="H657" s="14">
        <v>0.29944829656387101</v>
      </c>
      <c r="I657" s="14">
        <v>0.20135988803052701</v>
      </c>
      <c r="J657" s="14">
        <v>0.15013867299554401</v>
      </c>
      <c r="K657" s="14">
        <v>9.0958257577033602E-2</v>
      </c>
      <c r="L657" s="14">
        <v>0.100870959132254</v>
      </c>
      <c r="M657" s="14"/>
      <c r="N657" s="14">
        <v>0.23347868582461201</v>
      </c>
      <c r="O657" s="14">
        <v>0.15125188510849599</v>
      </c>
      <c r="P657" s="14">
        <v>0.16697405744080099</v>
      </c>
      <c r="Q657" s="14">
        <v>0.167504972026534</v>
      </c>
      <c r="R657" s="14"/>
      <c r="S657" s="14">
        <v>0.24704077665176599</v>
      </c>
      <c r="T657" s="14">
        <v>0.17650261874993001</v>
      </c>
      <c r="U657" s="14">
        <v>0.155402863955274</v>
      </c>
      <c r="V657" s="14">
        <v>0.17492284624492199</v>
      </c>
      <c r="W657" s="14">
        <v>0.12321295747645</v>
      </c>
      <c r="X657" s="14">
        <v>0.18665711771532101</v>
      </c>
      <c r="Y657" s="14">
        <v>0.14395718383460501</v>
      </c>
      <c r="Z657" s="14">
        <v>0.23679891133508199</v>
      </c>
      <c r="AA657" s="14">
        <v>0.215399316617195</v>
      </c>
      <c r="AB657" s="14">
        <v>0.149739216497248</v>
      </c>
      <c r="AC657" s="14">
        <v>0.134403518910227</v>
      </c>
      <c r="AD657" s="14">
        <v>0.13153232284073901</v>
      </c>
      <c r="AE657" s="14"/>
      <c r="AF657" s="14">
        <v>0.17629444972472699</v>
      </c>
      <c r="AG657" s="14">
        <v>0.23866264338795001</v>
      </c>
      <c r="AH657" s="14">
        <v>0.123298763552562</v>
      </c>
      <c r="AI657" s="14">
        <v>0.114096758014589</v>
      </c>
      <c r="AJ657" s="14">
        <v>0.135670992775622</v>
      </c>
      <c r="AK657" s="14"/>
      <c r="AL657" s="14">
        <v>0.195098692060764</v>
      </c>
      <c r="AM657" s="14">
        <v>0.22555008765027701</v>
      </c>
      <c r="AN657" s="14">
        <v>9.4912918984661407E-2</v>
      </c>
      <c r="AO657" s="14">
        <v>0.21546339526577901</v>
      </c>
      <c r="AP657" s="14">
        <v>0.129688390494201</v>
      </c>
      <c r="AQ657" s="14"/>
      <c r="AR657" s="14">
        <v>0.23932200737550199</v>
      </c>
      <c r="AS657" s="14">
        <v>0.21709801079050201</v>
      </c>
      <c r="AT657" s="14">
        <v>0.12064217679938601</v>
      </c>
      <c r="AU657" s="14">
        <v>0.214259003918396</v>
      </c>
      <c r="AV657" s="14">
        <v>0.14527827003299901</v>
      </c>
      <c r="AW657" s="14">
        <v>8.6871618333372397E-2</v>
      </c>
      <c r="AX657" s="14"/>
      <c r="AY657" s="14">
        <v>0.15468706038317201</v>
      </c>
      <c r="AZ657" s="14">
        <v>0.12687229555517901</v>
      </c>
      <c r="BA657" s="14">
        <v>0.214722890103382</v>
      </c>
      <c r="BB657" s="14">
        <v>0.273116601593208</v>
      </c>
      <c r="BC657" s="14">
        <v>0.28085228102369603</v>
      </c>
      <c r="BD657" s="14"/>
      <c r="BE657" s="14">
        <v>0.12897540932575599</v>
      </c>
      <c r="BF657" s="14">
        <v>0.212550675942625</v>
      </c>
      <c r="BG657" s="14">
        <v>0.14240347835241199</v>
      </c>
      <c r="BH657" s="14">
        <v>0.17449755945564299</v>
      </c>
      <c r="BI657" s="14">
        <v>0.16584113396587699</v>
      </c>
      <c r="BJ657" s="14">
        <v>0.188389045620214</v>
      </c>
      <c r="BK657" s="14">
        <v>0.158130237715042</v>
      </c>
      <c r="BL657" s="14">
        <v>0.132992338644881</v>
      </c>
      <c r="BM657" s="14">
        <v>0.17771586879099999</v>
      </c>
      <c r="BN657" s="14">
        <v>0.14203568053406801</v>
      </c>
      <c r="BO657" s="14">
        <v>0.196284998318592</v>
      </c>
      <c r="BP657" s="14">
        <v>0.215134020223366</v>
      </c>
      <c r="BQ657" s="14">
        <v>0.20374329733292501</v>
      </c>
      <c r="BR657" s="14">
        <v>0.26811240644084999</v>
      </c>
      <c r="BS657" s="14">
        <v>0.21878655763341801</v>
      </c>
      <c r="BT657" s="14">
        <v>0.29838776775674702</v>
      </c>
      <c r="BU657" s="14"/>
      <c r="BV657" s="14">
        <v>0.245462928547901</v>
      </c>
      <c r="BW657" s="14">
        <v>0.1959747395982</v>
      </c>
      <c r="BX657" s="14"/>
      <c r="BY657" s="14">
        <v>0.34079776037445603</v>
      </c>
      <c r="BZ657" s="14"/>
      <c r="CA657" s="14">
        <v>0.118488668146138</v>
      </c>
      <c r="CB657" s="14">
        <v>0.12665524522605101</v>
      </c>
      <c r="CC657" s="14">
        <v>0.19351173698564</v>
      </c>
      <c r="CD657" s="14">
        <v>0.45219039077982598</v>
      </c>
      <c r="CE657" s="14">
        <v>0.51716655984695603</v>
      </c>
    </row>
    <row r="658" spans="2:83" x14ac:dyDescent="0.3">
      <c r="B658" t="s">
        <v>216</v>
      </c>
      <c r="C658" s="14">
        <v>0.59531362301713198</v>
      </c>
      <c r="D658" s="14">
        <v>0.55572900689513605</v>
      </c>
      <c r="E658" s="14">
        <v>0.63317221056195305</v>
      </c>
      <c r="F658" s="14"/>
      <c r="G658" s="14">
        <v>0.45117210670369001</v>
      </c>
      <c r="H658" s="14">
        <v>0.48260953990224498</v>
      </c>
      <c r="I658" s="14">
        <v>0.57022819140963499</v>
      </c>
      <c r="J658" s="14">
        <v>0.62117813351307805</v>
      </c>
      <c r="K658" s="14">
        <v>0.692557636411547</v>
      </c>
      <c r="L658" s="14">
        <v>0.71634460275329903</v>
      </c>
      <c r="M658" s="14"/>
      <c r="N658" s="14">
        <v>0.54232375270069899</v>
      </c>
      <c r="O658" s="14">
        <v>0.64096282182560205</v>
      </c>
      <c r="P658" s="14">
        <v>0.63687011978358199</v>
      </c>
      <c r="Q658" s="14">
        <v>0.566018941982533</v>
      </c>
      <c r="R658" s="14"/>
      <c r="S658" s="14">
        <v>0.53561176552955003</v>
      </c>
      <c r="T658" s="14">
        <v>0.60861352567683802</v>
      </c>
      <c r="U658" s="14">
        <v>0.59408917787446103</v>
      </c>
      <c r="V658" s="14">
        <v>0.58928582799496498</v>
      </c>
      <c r="W658" s="14">
        <v>0.59757055903651501</v>
      </c>
      <c r="X658" s="14">
        <v>0.58291880464996004</v>
      </c>
      <c r="Y658" s="14">
        <v>0.66436992618460899</v>
      </c>
      <c r="Z658" s="14">
        <v>0.53249225282853996</v>
      </c>
      <c r="AA658" s="14">
        <v>0.548433182820105</v>
      </c>
      <c r="AB658" s="14">
        <v>0.62513504778196005</v>
      </c>
      <c r="AC658" s="14">
        <v>0.73387692038333696</v>
      </c>
      <c r="AD658" s="14">
        <v>0.62125479756048896</v>
      </c>
      <c r="AE658" s="14"/>
      <c r="AF658" s="14">
        <v>0.60820301776889396</v>
      </c>
      <c r="AG658" s="14">
        <v>0.58079341865198497</v>
      </c>
      <c r="AH658" s="14">
        <v>0.68894803310080999</v>
      </c>
      <c r="AI658" s="14">
        <v>0.61708796782643205</v>
      </c>
      <c r="AJ658" s="14">
        <v>0.55351713909439304</v>
      </c>
      <c r="AK658" s="14"/>
      <c r="AL658" s="14">
        <v>0.56347468916312404</v>
      </c>
      <c r="AM658" s="14">
        <v>0.57874948398965897</v>
      </c>
      <c r="AN658" s="14">
        <v>0.72319382204126803</v>
      </c>
      <c r="AO658" s="14">
        <v>0.52690795725459905</v>
      </c>
      <c r="AP658" s="14">
        <v>0.72966514105562597</v>
      </c>
      <c r="AQ658" s="14"/>
      <c r="AR658" s="14">
        <v>0.57364135397884497</v>
      </c>
      <c r="AS658" s="14">
        <v>0.55553166781614205</v>
      </c>
      <c r="AT658" s="14">
        <v>0.68342183512905297</v>
      </c>
      <c r="AU658" s="14">
        <v>0.53534736739268596</v>
      </c>
      <c r="AV658" s="14">
        <v>0.691513842807293</v>
      </c>
      <c r="AW658" s="14">
        <v>0.64226951222903395</v>
      </c>
      <c r="AX658" s="14"/>
      <c r="AY658" s="14">
        <v>0.61043811336362597</v>
      </c>
      <c r="AZ658" s="14">
        <v>0.60591382095927604</v>
      </c>
      <c r="BA658" s="14">
        <v>0.56821493379300902</v>
      </c>
      <c r="BB658" s="14">
        <v>0.559818367305008</v>
      </c>
      <c r="BC658" s="14">
        <v>0.51783453044005801</v>
      </c>
      <c r="BD658" s="14"/>
      <c r="BE658" s="14">
        <v>0.47645005845185801</v>
      </c>
      <c r="BF658" s="14">
        <v>0.46480657800254399</v>
      </c>
      <c r="BG658" s="14">
        <v>0.60689865415836397</v>
      </c>
      <c r="BH658" s="14">
        <v>0.62736358178698504</v>
      </c>
      <c r="BI658" s="14">
        <v>0.59503676276684803</v>
      </c>
      <c r="BJ658" s="14">
        <v>0.64104891006012599</v>
      </c>
      <c r="BK658" s="14">
        <v>0.60399932585324101</v>
      </c>
      <c r="BL658" s="14">
        <v>0.61310097290876997</v>
      </c>
      <c r="BM658" s="14">
        <v>0.64744108269579803</v>
      </c>
      <c r="BN658" s="14">
        <v>0.62811578666378998</v>
      </c>
      <c r="BO658" s="14">
        <v>0.54760628636094899</v>
      </c>
      <c r="BP658" s="14">
        <v>0.60014955378354695</v>
      </c>
      <c r="BQ658" s="14">
        <v>0.62709845632664196</v>
      </c>
      <c r="BR658" s="14">
        <v>0.49118076914688702</v>
      </c>
      <c r="BS658" s="14">
        <v>0.61057428783727696</v>
      </c>
      <c r="BT658" s="14">
        <v>0.463043070030007</v>
      </c>
      <c r="BU658" s="14"/>
      <c r="BV658" s="14">
        <v>0.57038237631546895</v>
      </c>
      <c r="BW658" s="14">
        <v>0.59117664709137796</v>
      </c>
      <c r="BX658" s="14"/>
      <c r="BY658" s="14">
        <v>0.38947018175618198</v>
      </c>
      <c r="BZ658" s="14"/>
      <c r="CA658" s="14">
        <v>0.64122429174548001</v>
      </c>
      <c r="CB658" s="14">
        <v>0.70341168888549999</v>
      </c>
      <c r="CC658" s="14">
        <v>0.58131306904951996</v>
      </c>
      <c r="CD658" s="14">
        <v>0.31494452803834599</v>
      </c>
      <c r="CE658" s="14">
        <v>0.23096435516146599</v>
      </c>
    </row>
    <row r="659" spans="2:83" x14ac:dyDescent="0.3">
      <c r="B659" t="s">
        <v>139</v>
      </c>
      <c r="C659" s="14">
        <v>-0.41533517447170898</v>
      </c>
      <c r="D659" s="14">
        <v>-0.34437748249191902</v>
      </c>
      <c r="E659" s="14">
        <v>-0.483474859353685</v>
      </c>
      <c r="F659" s="14"/>
      <c r="G659" s="14">
        <v>-0.19771399381183399</v>
      </c>
      <c r="H659" s="14">
        <v>-0.183161243338374</v>
      </c>
      <c r="I659" s="14">
        <v>-0.36886830337910698</v>
      </c>
      <c r="J659" s="14">
        <v>-0.47103946051753398</v>
      </c>
      <c r="K659" s="14">
        <v>-0.60159937883451298</v>
      </c>
      <c r="L659" s="14">
        <v>-0.61547364362104595</v>
      </c>
      <c r="M659" s="14"/>
      <c r="N659" s="14">
        <v>-0.30884506687608698</v>
      </c>
      <c r="O659" s="14">
        <v>-0.48971093671710603</v>
      </c>
      <c r="P659" s="14">
        <v>-0.46989606234278097</v>
      </c>
      <c r="Q659" s="14">
        <v>-0.39851396995599903</v>
      </c>
      <c r="R659" s="14"/>
      <c r="S659" s="14">
        <v>-0.28857098887778498</v>
      </c>
      <c r="T659" s="14">
        <v>-0.43211090692690801</v>
      </c>
      <c r="U659" s="14">
        <v>-0.438686313919188</v>
      </c>
      <c r="V659" s="14">
        <v>-0.41436298175004199</v>
      </c>
      <c r="W659" s="14">
        <v>-0.47435760156006501</v>
      </c>
      <c r="X659" s="14">
        <v>-0.39626168693463798</v>
      </c>
      <c r="Y659" s="14">
        <v>-0.52041274235000401</v>
      </c>
      <c r="Z659" s="14">
        <v>-0.295693341493458</v>
      </c>
      <c r="AA659" s="14">
        <v>-0.33303386620290998</v>
      </c>
      <c r="AB659" s="14">
        <v>-0.47539583128471202</v>
      </c>
      <c r="AC659" s="14">
        <v>-0.59947340147310901</v>
      </c>
      <c r="AD659" s="14">
        <v>-0.48972247471975</v>
      </c>
      <c r="AE659" s="14"/>
      <c r="AF659" s="14">
        <v>-0.431908568044167</v>
      </c>
      <c r="AG659" s="14">
        <v>-0.34213077526403501</v>
      </c>
      <c r="AH659" s="14">
        <v>-0.56564926954824801</v>
      </c>
      <c r="AI659" s="14">
        <v>-0.50299120981184298</v>
      </c>
      <c r="AJ659" s="14">
        <v>-0.41784614631877098</v>
      </c>
      <c r="AK659" s="14"/>
      <c r="AL659" s="14">
        <v>-0.36837599710236102</v>
      </c>
      <c r="AM659" s="14">
        <v>-0.35319939633938202</v>
      </c>
      <c r="AN659" s="14">
        <v>-0.628280903056606</v>
      </c>
      <c r="AO659" s="14">
        <v>-0.31144456198881998</v>
      </c>
      <c r="AP659" s="14">
        <v>-0.59997675056142596</v>
      </c>
      <c r="AQ659" s="14"/>
      <c r="AR659" s="14">
        <v>-0.334319346603342</v>
      </c>
      <c r="AS659" s="14">
        <v>-0.33843365702563999</v>
      </c>
      <c r="AT659" s="14">
        <v>-0.56277965832966703</v>
      </c>
      <c r="AU659" s="14">
        <v>-0.32108836347428998</v>
      </c>
      <c r="AV659" s="14">
        <v>-0.54623557277429402</v>
      </c>
      <c r="AW659" s="14">
        <v>-0.55539789389566097</v>
      </c>
      <c r="AX659" s="14"/>
      <c r="AY659" s="14">
        <v>-0.45575105298045399</v>
      </c>
      <c r="AZ659" s="14">
        <v>-0.479041525404097</v>
      </c>
      <c r="BA659" s="14">
        <v>-0.353492043689627</v>
      </c>
      <c r="BB659" s="14">
        <v>-0.28670176571179901</v>
      </c>
      <c r="BC659" s="14">
        <v>-0.23698224941636101</v>
      </c>
      <c r="BD659" s="14"/>
      <c r="BE659" s="14">
        <v>-0.34747464912610199</v>
      </c>
      <c r="BF659" s="14">
        <v>-0.25225590205991999</v>
      </c>
      <c r="BG659" s="14">
        <v>-0.46449517580595201</v>
      </c>
      <c r="BH659" s="14">
        <v>-0.45286602233134199</v>
      </c>
      <c r="BI659" s="14">
        <v>-0.42919562880097101</v>
      </c>
      <c r="BJ659" s="14">
        <v>-0.45265986443991202</v>
      </c>
      <c r="BK659" s="14">
        <v>-0.44586908813819898</v>
      </c>
      <c r="BL659" s="14">
        <v>-0.480108634263888</v>
      </c>
      <c r="BM659" s="14">
        <v>-0.46972521390479799</v>
      </c>
      <c r="BN659" s="14">
        <v>-0.48608010612972202</v>
      </c>
      <c r="BO659" s="14">
        <v>-0.35132128804235702</v>
      </c>
      <c r="BP659" s="14">
        <v>-0.38501553356018098</v>
      </c>
      <c r="BQ659" s="14">
        <v>-0.42335515899371701</v>
      </c>
      <c r="BR659" s="14">
        <v>-0.223068362706037</v>
      </c>
      <c r="BS659" s="14">
        <v>-0.39178773020385899</v>
      </c>
      <c r="BT659" s="14">
        <v>-0.16465530227326</v>
      </c>
      <c r="BU659" s="14"/>
      <c r="BV659" s="14">
        <v>-0.32491944776756798</v>
      </c>
      <c r="BW659" s="14">
        <v>-0.39520190749317802</v>
      </c>
      <c r="BX659" s="14"/>
      <c r="BY659" s="14">
        <v>-4.86724213817252E-2</v>
      </c>
      <c r="BZ659" s="14"/>
      <c r="CA659" s="14">
        <v>-0.522735623599342</v>
      </c>
      <c r="CB659" s="14">
        <v>-0.576756443659449</v>
      </c>
      <c r="CC659" s="14">
        <v>-0.38780133206387901</v>
      </c>
      <c r="CD659" s="14">
        <v>0.13724586274147901</v>
      </c>
      <c r="CE659" s="14">
        <v>0.28620220468549001</v>
      </c>
    </row>
    <row r="660" spans="2:83" x14ac:dyDescent="0.3">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c r="AY660" s="14"/>
      <c r="AZ660" s="14"/>
      <c r="BA660" s="14"/>
      <c r="BB660" s="14"/>
      <c r="BC660" s="14"/>
      <c r="BD660" s="14"/>
      <c r="BE660" s="14"/>
      <c r="BF660" s="14"/>
      <c r="BG660" s="14"/>
      <c r="BH660" s="14"/>
      <c r="BI660" s="14"/>
      <c r="BJ660" s="14"/>
      <c r="BK660" s="14"/>
      <c r="BL660" s="14"/>
      <c r="BM660" s="14"/>
      <c r="BN660" s="14"/>
      <c r="BO660" s="14"/>
      <c r="BP660" s="14"/>
      <c r="BQ660" s="14"/>
      <c r="BR660" s="14"/>
      <c r="BS660" s="14"/>
      <c r="BT660" s="14"/>
      <c r="BU660" s="14"/>
      <c r="BV660" s="14"/>
      <c r="BW660" s="14"/>
      <c r="BX660" s="14"/>
      <c r="BY660" s="14"/>
      <c r="BZ660" s="14"/>
      <c r="CA660" s="14"/>
      <c r="CB660" s="14"/>
      <c r="CC660" s="14"/>
      <c r="CD660" s="14"/>
      <c r="CE660" s="14"/>
    </row>
    <row r="661" spans="2:83" x14ac:dyDescent="0.3">
      <c r="B661" s="6" t="s">
        <v>307</v>
      </c>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c r="AS661" s="14"/>
      <c r="AT661" s="14"/>
      <c r="AU661" s="14"/>
      <c r="AV661" s="14"/>
      <c r="AW661" s="14"/>
      <c r="AX661" s="14"/>
      <c r="AY661" s="14"/>
      <c r="AZ661" s="14"/>
      <c r="BA661" s="14"/>
      <c r="BB661" s="14"/>
      <c r="BC661" s="14"/>
      <c r="BD661" s="14"/>
      <c r="BE661" s="14"/>
      <c r="BF661" s="14"/>
      <c r="BG661" s="14"/>
      <c r="BH661" s="14"/>
      <c r="BI661" s="14"/>
      <c r="BJ661" s="14"/>
      <c r="BK661" s="14"/>
      <c r="BL661" s="14"/>
      <c r="BM661" s="14"/>
      <c r="BN661" s="14"/>
      <c r="BO661" s="14"/>
      <c r="BP661" s="14"/>
      <c r="BQ661" s="14"/>
      <c r="BR661" s="14"/>
      <c r="BS661" s="14"/>
      <c r="BT661" s="14"/>
      <c r="BU661" s="14"/>
      <c r="BV661" s="14"/>
      <c r="BW661" s="14"/>
      <c r="BX661" s="14"/>
      <c r="BY661" s="14"/>
      <c r="BZ661" s="14"/>
      <c r="CA661" s="14"/>
      <c r="CB661" s="14"/>
      <c r="CC661" s="14"/>
      <c r="CD661" s="14"/>
      <c r="CE661" s="14"/>
    </row>
    <row r="662" spans="2:83" x14ac:dyDescent="0.3">
      <c r="B662" s="24" t="s">
        <v>114</v>
      </c>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c r="AY662" s="14"/>
      <c r="AZ662" s="14"/>
      <c r="BA662" s="14"/>
      <c r="BB662" s="14"/>
      <c r="BC662" s="14"/>
      <c r="BD662" s="14"/>
      <c r="BE662" s="14"/>
      <c r="BF662" s="14"/>
      <c r="BG662" s="14"/>
      <c r="BH662" s="14"/>
      <c r="BI662" s="14"/>
      <c r="BJ662" s="14"/>
      <c r="BK662" s="14"/>
      <c r="BL662" s="14"/>
      <c r="BM662" s="14"/>
      <c r="BN662" s="14"/>
      <c r="BO662" s="14"/>
      <c r="BP662" s="14"/>
      <c r="BQ662" s="14"/>
      <c r="BR662" s="14"/>
      <c r="BS662" s="14"/>
      <c r="BT662" s="14"/>
      <c r="BU662" s="14"/>
      <c r="BV662" s="14"/>
      <c r="BW662" s="14"/>
      <c r="BX662" s="14"/>
      <c r="BY662" s="14"/>
      <c r="BZ662" s="14"/>
      <c r="CA662" s="14"/>
      <c r="CB662" s="14"/>
      <c r="CC662" s="14"/>
      <c r="CD662" s="14"/>
      <c r="CE662" s="14"/>
    </row>
    <row r="663" spans="2:83" x14ac:dyDescent="0.3">
      <c r="B663" t="s">
        <v>211</v>
      </c>
      <c r="C663" s="14">
        <v>5.0998703920786301E-2</v>
      </c>
      <c r="D663" s="14">
        <v>6.5896934086523598E-2</v>
      </c>
      <c r="E663" s="14">
        <v>3.6551440103508602E-2</v>
      </c>
      <c r="F663" s="14"/>
      <c r="G663" s="14">
        <v>7.8981261668841396E-2</v>
      </c>
      <c r="H663" s="14">
        <v>8.8278577737842701E-2</v>
      </c>
      <c r="I663" s="14">
        <v>5.6944194983600302E-2</v>
      </c>
      <c r="J663" s="14">
        <v>4.6960183081362301E-2</v>
      </c>
      <c r="K663" s="14">
        <v>1.7896745027666201E-2</v>
      </c>
      <c r="L663" s="14">
        <v>2.2858632153731E-2</v>
      </c>
      <c r="M663" s="14"/>
      <c r="N663" s="14">
        <v>7.7526166551593903E-2</v>
      </c>
      <c r="O663" s="14">
        <v>4.1573729257702502E-2</v>
      </c>
      <c r="P663" s="14">
        <v>4.9035028951158799E-2</v>
      </c>
      <c r="Q663" s="14">
        <v>3.5036242902766503E-2</v>
      </c>
      <c r="R663" s="14"/>
      <c r="S663" s="14">
        <v>8.11047643085272E-2</v>
      </c>
      <c r="T663" s="14">
        <v>4.7499465789841502E-2</v>
      </c>
      <c r="U663" s="14">
        <v>1.4045055082074501E-2</v>
      </c>
      <c r="V663" s="14">
        <v>6.4476920231137005E-2</v>
      </c>
      <c r="W663" s="14">
        <v>2.8566464482224E-2</v>
      </c>
      <c r="X663" s="14">
        <v>6.7833499936040806E-2</v>
      </c>
      <c r="Y663" s="14">
        <v>3.8940425990631397E-2</v>
      </c>
      <c r="Z663" s="14">
        <v>7.1808740170101401E-2</v>
      </c>
      <c r="AA663" s="14">
        <v>6.7325135672918701E-2</v>
      </c>
      <c r="AB663" s="14">
        <v>3.9938877466605099E-2</v>
      </c>
      <c r="AC663" s="14">
        <v>2.2060308391161101E-2</v>
      </c>
      <c r="AD663" s="14">
        <v>1.10788026489913E-2</v>
      </c>
      <c r="AE663" s="14"/>
      <c r="AF663" s="14">
        <v>4.7820704608722203E-2</v>
      </c>
      <c r="AG663" s="14">
        <v>8.5858821144902897E-2</v>
      </c>
      <c r="AH663" s="14">
        <v>2.15504157982126E-2</v>
      </c>
      <c r="AI663" s="14">
        <v>2.7759171325880599E-2</v>
      </c>
      <c r="AJ663" s="14">
        <v>2.1923680855433898E-2</v>
      </c>
      <c r="AK663" s="14"/>
      <c r="AL663" s="14">
        <v>5.0092080356450602E-2</v>
      </c>
      <c r="AM663" s="14">
        <v>7.5492150006196204E-2</v>
      </c>
      <c r="AN663" s="14">
        <v>2.5350570991361902E-2</v>
      </c>
      <c r="AO663" s="14">
        <v>6.5865990455592105E-2</v>
      </c>
      <c r="AP663" s="14">
        <v>4.0632808105008203E-2</v>
      </c>
      <c r="AQ663" s="14"/>
      <c r="AR663" s="14">
        <v>8.5584511776591807E-2</v>
      </c>
      <c r="AS663" s="14">
        <v>5.6719847998699502E-2</v>
      </c>
      <c r="AT663" s="14">
        <v>2.5379057407765498E-2</v>
      </c>
      <c r="AU663" s="14">
        <v>5.6236077276613797E-2</v>
      </c>
      <c r="AV663" s="14">
        <v>4.2016896015813203E-2</v>
      </c>
      <c r="AW663" s="14">
        <v>1.3534738250554099E-2</v>
      </c>
      <c r="AX663" s="14"/>
      <c r="AY663" s="14">
        <v>4.7435761690596198E-2</v>
      </c>
      <c r="AZ663" s="14">
        <v>3.1893899696842698E-2</v>
      </c>
      <c r="BA663" s="14">
        <v>4.65976944950151E-2</v>
      </c>
      <c r="BB663" s="14">
        <v>8.5606272914787895E-2</v>
      </c>
      <c r="BC663" s="14">
        <v>0.18276279442230101</v>
      </c>
      <c r="BD663" s="14"/>
      <c r="BE663" s="14">
        <v>6.3827843749476906E-2</v>
      </c>
      <c r="BF663" s="14">
        <v>8.3268600207172999E-2</v>
      </c>
      <c r="BG663" s="14">
        <v>3.43101464809673E-2</v>
      </c>
      <c r="BH663" s="14">
        <v>3.2995610362427798E-2</v>
      </c>
      <c r="BI663" s="14">
        <v>5.6462375626462898E-2</v>
      </c>
      <c r="BJ663" s="14">
        <v>4.7137129671633402E-2</v>
      </c>
      <c r="BK663" s="14">
        <v>1.87416436324725E-2</v>
      </c>
      <c r="BL663" s="14">
        <v>2.8989666995286899E-2</v>
      </c>
      <c r="BM663" s="14">
        <v>5.2102751653570901E-2</v>
      </c>
      <c r="BN663" s="14">
        <v>4.6560820256437402E-2</v>
      </c>
      <c r="BO663" s="14">
        <v>3.9664973481815802E-2</v>
      </c>
      <c r="BP663" s="14">
        <v>4.2297520988619899E-2</v>
      </c>
      <c r="BQ663" s="14">
        <v>5.6182565713633899E-2</v>
      </c>
      <c r="BR663" s="14">
        <v>0.11147188331241201</v>
      </c>
      <c r="BS663" s="14">
        <v>0.14329292002165001</v>
      </c>
      <c r="BT663" s="14">
        <v>0.12640567983623199</v>
      </c>
      <c r="BU663" s="14"/>
      <c r="BV663" s="14">
        <v>9.3997887845731806E-2</v>
      </c>
      <c r="BW663" s="14">
        <v>4.8006687716882303E-2</v>
      </c>
      <c r="BX663" s="14"/>
      <c r="BY663" s="14">
        <v>0.13478292608155601</v>
      </c>
      <c r="BZ663" s="14"/>
      <c r="CA663" s="14">
        <v>2.9005192905698699E-2</v>
      </c>
      <c r="CB663" s="14">
        <v>1.4453213712587801E-2</v>
      </c>
      <c r="CC663" s="14">
        <v>6.2156621792751797E-2</v>
      </c>
      <c r="CD663" s="14">
        <v>0.110753465387743</v>
      </c>
      <c r="CE663" s="14">
        <v>0.32824663606140603</v>
      </c>
    </row>
    <row r="664" spans="2:83" x14ac:dyDescent="0.3">
      <c r="B664" t="s">
        <v>236</v>
      </c>
      <c r="C664" s="14">
        <v>0.13816665341729001</v>
      </c>
      <c r="D664" s="14">
        <v>0.16378789914521699</v>
      </c>
      <c r="E664" s="14">
        <v>0.113419901989643</v>
      </c>
      <c r="F664" s="14"/>
      <c r="G664" s="14">
        <v>0.20686926263345001</v>
      </c>
      <c r="H664" s="14">
        <v>0.223227376017373</v>
      </c>
      <c r="I664" s="14">
        <v>0.15585403731435299</v>
      </c>
      <c r="J664" s="14">
        <v>8.6772431527041699E-2</v>
      </c>
      <c r="K664" s="14">
        <v>8.8110640258765499E-2</v>
      </c>
      <c r="L664" s="14">
        <v>8.4536763171841306E-2</v>
      </c>
      <c r="M664" s="14"/>
      <c r="N664" s="14">
        <v>0.180755604345645</v>
      </c>
      <c r="O664" s="14">
        <v>0.120941790451689</v>
      </c>
      <c r="P664" s="14">
        <v>0.12606124135205801</v>
      </c>
      <c r="Q664" s="14">
        <v>0.12178784696204401</v>
      </c>
      <c r="R664" s="14"/>
      <c r="S664" s="14">
        <v>0.191448854609861</v>
      </c>
      <c r="T664" s="14">
        <v>0.14033627668178</v>
      </c>
      <c r="U664" s="14">
        <v>0.109837252789364</v>
      </c>
      <c r="V664" s="14">
        <v>0.15792610692439699</v>
      </c>
      <c r="W664" s="14">
        <v>0.12492704299124099</v>
      </c>
      <c r="X664" s="14">
        <v>0.124527764258464</v>
      </c>
      <c r="Y664" s="14">
        <v>0.12738550600579601</v>
      </c>
      <c r="Z664" s="14">
        <v>0.16444680828017399</v>
      </c>
      <c r="AA664" s="14">
        <v>0.119515230830335</v>
      </c>
      <c r="AB664" s="14">
        <v>0.14752088180032799</v>
      </c>
      <c r="AC664" s="14">
        <v>7.4800188518412206E-2</v>
      </c>
      <c r="AD664" s="14">
        <v>0.107201413810889</v>
      </c>
      <c r="AE664" s="14"/>
      <c r="AF664" s="14">
        <v>0.14579991310784601</v>
      </c>
      <c r="AG664" s="14">
        <v>0.16319658667991899</v>
      </c>
      <c r="AH664" s="14">
        <v>9.43458194225405E-2</v>
      </c>
      <c r="AI664" s="14">
        <v>9.7385913254485298E-2</v>
      </c>
      <c r="AJ664" s="14">
        <v>0.119263297491723</v>
      </c>
      <c r="AK664" s="14"/>
      <c r="AL664" s="14">
        <v>0.16422808122082699</v>
      </c>
      <c r="AM664" s="14">
        <v>0.16652332426331101</v>
      </c>
      <c r="AN664" s="14">
        <v>6.9366510468930206E-2</v>
      </c>
      <c r="AO664" s="14">
        <v>0.14264238117675901</v>
      </c>
      <c r="AP664" s="14">
        <v>8.8378030466257307E-2</v>
      </c>
      <c r="AQ664" s="14"/>
      <c r="AR664" s="14">
        <v>0.18790449896261799</v>
      </c>
      <c r="AS664" s="14">
        <v>0.16523369595111501</v>
      </c>
      <c r="AT664" s="14">
        <v>9.9012980082087906E-2</v>
      </c>
      <c r="AU664" s="14">
        <v>0.15450932961876601</v>
      </c>
      <c r="AV664" s="14">
        <v>0.100784337857197</v>
      </c>
      <c r="AW664" s="14">
        <v>6.1145660777753498E-2</v>
      </c>
      <c r="AX664" s="14"/>
      <c r="AY664" s="14">
        <v>0.112936569130633</v>
      </c>
      <c r="AZ664" s="14">
        <v>0.10370098889460801</v>
      </c>
      <c r="BA664" s="14">
        <v>0.17288304296838999</v>
      </c>
      <c r="BB664" s="14">
        <v>0.184760077773263</v>
      </c>
      <c r="BC664" s="14">
        <v>0.175697222900498</v>
      </c>
      <c r="BD664" s="14"/>
      <c r="BE664" s="14">
        <v>6.5147565576279501E-2</v>
      </c>
      <c r="BF664" s="14">
        <v>3.4944832540724703E-2</v>
      </c>
      <c r="BG664" s="14">
        <v>0.10697412661396501</v>
      </c>
      <c r="BH664" s="14">
        <v>0.111337793293757</v>
      </c>
      <c r="BI664" s="14">
        <v>0.192586262743667</v>
      </c>
      <c r="BJ664" s="14">
        <v>9.5647327923550199E-2</v>
      </c>
      <c r="BK664" s="14">
        <v>0.14805200212738101</v>
      </c>
      <c r="BL664" s="14">
        <v>0.11772548729153801</v>
      </c>
      <c r="BM664" s="14">
        <v>0.114823235342856</v>
      </c>
      <c r="BN664" s="14">
        <v>0.14134115561899899</v>
      </c>
      <c r="BO664" s="14">
        <v>0.115680557379173</v>
      </c>
      <c r="BP664" s="14">
        <v>0.178976591973798</v>
      </c>
      <c r="BQ664" s="14">
        <v>0.156502720228265</v>
      </c>
      <c r="BR664" s="14">
        <v>0.202940362342068</v>
      </c>
      <c r="BS664" s="14">
        <v>0.18686539574345601</v>
      </c>
      <c r="BT664" s="14">
        <v>0.24131889843549401</v>
      </c>
      <c r="BU664" s="14"/>
      <c r="BV664" s="14">
        <v>0.18961083690201799</v>
      </c>
      <c r="BW664" s="14">
        <v>0.13223282671667599</v>
      </c>
      <c r="BX664" s="14"/>
      <c r="BY664" s="14">
        <v>0.25767856067603101</v>
      </c>
      <c r="BZ664" s="14"/>
      <c r="CA664" s="14">
        <v>9.5083027467221096E-2</v>
      </c>
      <c r="CB664" s="14">
        <v>0.103873090840764</v>
      </c>
      <c r="CC664" s="14">
        <v>0.15287959430488701</v>
      </c>
      <c r="CD664" s="14">
        <v>0.30419944904031498</v>
      </c>
      <c r="CE664" s="14">
        <v>0.273847622370326</v>
      </c>
    </row>
    <row r="665" spans="2:83" x14ac:dyDescent="0.3">
      <c r="B665" t="s">
        <v>237</v>
      </c>
      <c r="C665" s="14">
        <v>0.17928492208810301</v>
      </c>
      <c r="D665" s="14">
        <v>0.20005957599138099</v>
      </c>
      <c r="E665" s="14">
        <v>0.15935121194332</v>
      </c>
      <c r="F665" s="14"/>
      <c r="G665" s="14">
        <v>0.230658555633038</v>
      </c>
      <c r="H665" s="14">
        <v>0.175608885809652</v>
      </c>
      <c r="I665" s="14">
        <v>0.18030856653423499</v>
      </c>
      <c r="J665" s="14">
        <v>0.20563146952306499</v>
      </c>
      <c r="K665" s="14">
        <v>0.13293550330214801</v>
      </c>
      <c r="L665" s="14">
        <v>0.15726306294780501</v>
      </c>
      <c r="M665" s="14"/>
      <c r="N665" s="14">
        <v>0.174641087462927</v>
      </c>
      <c r="O665" s="14">
        <v>0.15729408818198901</v>
      </c>
      <c r="P665" s="14">
        <v>0.200865905787983</v>
      </c>
      <c r="Q665" s="14">
        <v>0.185900021190885</v>
      </c>
      <c r="R665" s="14"/>
      <c r="S665" s="14">
        <v>0.15946816575426201</v>
      </c>
      <c r="T665" s="14">
        <v>0.17839757675948401</v>
      </c>
      <c r="U665" s="14">
        <v>0.23918452667113399</v>
      </c>
      <c r="V665" s="14">
        <v>0.164399677859669</v>
      </c>
      <c r="W665" s="14">
        <v>0.24578341527824399</v>
      </c>
      <c r="X665" s="14">
        <v>0.15022630392383299</v>
      </c>
      <c r="Y665" s="14">
        <v>0.15038714638689199</v>
      </c>
      <c r="Z665" s="14">
        <v>0.15606915418916201</v>
      </c>
      <c r="AA665" s="14">
        <v>0.17578562766046299</v>
      </c>
      <c r="AB665" s="14">
        <v>0.18337648979771601</v>
      </c>
      <c r="AC665" s="14">
        <v>0.16864178632017099</v>
      </c>
      <c r="AD665" s="14">
        <v>0.219562305394817</v>
      </c>
      <c r="AE665" s="14"/>
      <c r="AF665" s="14">
        <v>0.177519761736778</v>
      </c>
      <c r="AG665" s="14">
        <v>0.164579685451991</v>
      </c>
      <c r="AH665" s="14">
        <v>0.13906069359808501</v>
      </c>
      <c r="AI665" s="14">
        <v>0.29836431176015898</v>
      </c>
      <c r="AJ665" s="14">
        <v>0.210716960487314</v>
      </c>
      <c r="AK665" s="14"/>
      <c r="AL665" s="14">
        <v>0.190837677235247</v>
      </c>
      <c r="AM665" s="14">
        <v>0.165214025653666</v>
      </c>
      <c r="AN665" s="14">
        <v>0.10681159186716201</v>
      </c>
      <c r="AO665" s="14">
        <v>0.22099701433764701</v>
      </c>
      <c r="AP665" s="14">
        <v>9.1039908268460604E-2</v>
      </c>
      <c r="AQ665" s="14"/>
      <c r="AR665" s="14">
        <v>0.16904998028849899</v>
      </c>
      <c r="AS665" s="14">
        <v>0.20503124636731501</v>
      </c>
      <c r="AT665" s="14">
        <v>0.15351042334752801</v>
      </c>
      <c r="AU665" s="14">
        <v>0.21286989181709601</v>
      </c>
      <c r="AV665" s="14">
        <v>0.111483612024529</v>
      </c>
      <c r="AW665" s="14">
        <v>0.125123357205084</v>
      </c>
      <c r="AX665" s="14"/>
      <c r="AY665" s="14">
        <v>0.185753840270483</v>
      </c>
      <c r="AZ665" s="14">
        <v>0.19975778351437401</v>
      </c>
      <c r="BA665" s="14">
        <v>0.17721965112663099</v>
      </c>
      <c r="BB665" s="14">
        <v>0.15406384046159299</v>
      </c>
      <c r="BC665" s="14">
        <v>0.119555984036743</v>
      </c>
      <c r="BD665" s="14"/>
      <c r="BE665" s="14">
        <v>0.33360846744901801</v>
      </c>
      <c r="BF665" s="14">
        <v>0.28297295181511001</v>
      </c>
      <c r="BG665" s="14">
        <v>0.170797980715647</v>
      </c>
      <c r="BH665" s="14">
        <v>0.18260133781719401</v>
      </c>
      <c r="BI665" s="14">
        <v>0.14789719031619</v>
      </c>
      <c r="BJ665" s="14">
        <v>0.19089593496120999</v>
      </c>
      <c r="BK665" s="14">
        <v>0.20330974059734599</v>
      </c>
      <c r="BL665" s="14">
        <v>0.18445405603940601</v>
      </c>
      <c r="BM665" s="14">
        <v>0.17693692753892501</v>
      </c>
      <c r="BN665" s="14">
        <v>0.16059058188752801</v>
      </c>
      <c r="BO665" s="14">
        <v>0.22429101624189299</v>
      </c>
      <c r="BP665" s="14">
        <v>0.17827493971580399</v>
      </c>
      <c r="BQ665" s="14">
        <v>0.182028210894708</v>
      </c>
      <c r="BR665" s="14">
        <v>0.186603529878026</v>
      </c>
      <c r="BS665" s="14">
        <v>0.11518458019876</v>
      </c>
      <c r="BT665" s="14">
        <v>0.14409317236504701</v>
      </c>
      <c r="BU665" s="14"/>
      <c r="BV665" s="14">
        <v>0.15875833590885699</v>
      </c>
      <c r="BW665" s="14">
        <v>0.17480227436717299</v>
      </c>
      <c r="BX665" s="14"/>
      <c r="BY665" s="14">
        <v>0.223602431762116</v>
      </c>
      <c r="BZ665" s="14"/>
      <c r="CA665" s="14">
        <v>0.19498320260031901</v>
      </c>
      <c r="CB665" s="14">
        <v>0.15742161179285599</v>
      </c>
      <c r="CC665" s="14">
        <v>0.178180687673995</v>
      </c>
      <c r="CD665" s="14">
        <v>0.218275622928434</v>
      </c>
      <c r="CE665" s="14">
        <v>0.11501730815252199</v>
      </c>
    </row>
    <row r="666" spans="2:83" x14ac:dyDescent="0.3">
      <c r="B666" t="s">
        <v>238</v>
      </c>
      <c r="C666" s="14">
        <v>0.25357508477359803</v>
      </c>
      <c r="D666" s="14">
        <v>0.24519587437555199</v>
      </c>
      <c r="E666" s="14">
        <v>0.26225410696860002</v>
      </c>
      <c r="F666" s="14"/>
      <c r="G666" s="14">
        <v>0.16194537017628599</v>
      </c>
      <c r="H666" s="14">
        <v>0.224278964612773</v>
      </c>
      <c r="I666" s="14">
        <v>0.25682881964217502</v>
      </c>
      <c r="J666" s="14">
        <v>0.25185821685178</v>
      </c>
      <c r="K666" s="14">
        <v>0.24798082399469301</v>
      </c>
      <c r="L666" s="14">
        <v>0.34058814780011698</v>
      </c>
      <c r="M666" s="14"/>
      <c r="N666" s="14">
        <v>0.248200135338974</v>
      </c>
      <c r="O666" s="14">
        <v>0.282289192738372</v>
      </c>
      <c r="P666" s="14">
        <v>0.248276711415476</v>
      </c>
      <c r="Q666" s="14">
        <v>0.23586658042085501</v>
      </c>
      <c r="R666" s="14"/>
      <c r="S666" s="14">
        <v>0.23828029311836799</v>
      </c>
      <c r="T666" s="14">
        <v>0.25517062652626599</v>
      </c>
      <c r="U666" s="14">
        <v>0.23051632296531899</v>
      </c>
      <c r="V666" s="14">
        <v>0.24646002579389401</v>
      </c>
      <c r="W666" s="14">
        <v>0.27952859366484001</v>
      </c>
      <c r="X666" s="14">
        <v>0.27649358156529702</v>
      </c>
      <c r="Y666" s="14">
        <v>0.27712923799358702</v>
      </c>
      <c r="Z666" s="14">
        <v>0.28253215157818201</v>
      </c>
      <c r="AA666" s="14">
        <v>0.23899425428822901</v>
      </c>
      <c r="AB666" s="14">
        <v>0.23185368510483501</v>
      </c>
      <c r="AC666" s="14">
        <v>0.25866764948812099</v>
      </c>
      <c r="AD666" s="14">
        <v>0.28018701900755499</v>
      </c>
      <c r="AE666" s="14"/>
      <c r="AF666" s="14">
        <v>0.27565787471256997</v>
      </c>
      <c r="AG666" s="14">
        <v>0.24416270690564201</v>
      </c>
      <c r="AH666" s="14">
        <v>0.28097974103203299</v>
      </c>
      <c r="AI666" s="14">
        <v>0.13732198153287001</v>
      </c>
      <c r="AJ666" s="14">
        <v>0.25306526727283501</v>
      </c>
      <c r="AK666" s="14"/>
      <c r="AL666" s="14">
        <v>0.23133877715177001</v>
      </c>
      <c r="AM666" s="14">
        <v>0.26775508567862399</v>
      </c>
      <c r="AN666" s="14">
        <v>0.33572967871856702</v>
      </c>
      <c r="AO666" s="14">
        <v>0.245649355240905</v>
      </c>
      <c r="AP666" s="14">
        <v>0.15544788420317099</v>
      </c>
      <c r="AQ666" s="14"/>
      <c r="AR666" s="14">
        <v>0.244200265265648</v>
      </c>
      <c r="AS666" s="14">
        <v>0.23200320003692501</v>
      </c>
      <c r="AT666" s="14">
        <v>0.28914258583675201</v>
      </c>
      <c r="AU666" s="14">
        <v>0.26463447674461998</v>
      </c>
      <c r="AV666" s="14">
        <v>0.212768449385805</v>
      </c>
      <c r="AW666" s="14">
        <v>0.32023738631082199</v>
      </c>
      <c r="AX666" s="14"/>
      <c r="AY666" s="14">
        <v>0.27482129062524402</v>
      </c>
      <c r="AZ666" s="14">
        <v>0.23467103812221499</v>
      </c>
      <c r="BA666" s="14">
        <v>0.24939031563021599</v>
      </c>
      <c r="BB666" s="14">
        <v>0.22488716042631199</v>
      </c>
      <c r="BC666" s="14">
        <v>0.263576468119468</v>
      </c>
      <c r="BD666" s="14"/>
      <c r="BE666" s="14">
        <v>0.39380043323191799</v>
      </c>
      <c r="BF666" s="14">
        <v>0.23537658327671501</v>
      </c>
      <c r="BG666" s="14">
        <v>0.28281118942771299</v>
      </c>
      <c r="BH666" s="14">
        <v>0.27439239647038299</v>
      </c>
      <c r="BI666" s="14">
        <v>0.247944963041556</v>
      </c>
      <c r="BJ666" s="14">
        <v>0.26098434496403</v>
      </c>
      <c r="BK666" s="14">
        <v>0.20708322216264499</v>
      </c>
      <c r="BL666" s="14">
        <v>0.29791145300072902</v>
      </c>
      <c r="BM666" s="14">
        <v>0.244133548144117</v>
      </c>
      <c r="BN666" s="14">
        <v>0.21862083734270499</v>
      </c>
      <c r="BO666" s="14">
        <v>0.29370070127785802</v>
      </c>
      <c r="BP666" s="14">
        <v>0.203793323008543</v>
      </c>
      <c r="BQ666" s="14">
        <v>0.34192042988874599</v>
      </c>
      <c r="BR666" s="14">
        <v>0.190048331297094</v>
      </c>
      <c r="BS666" s="14">
        <v>9.6146604572505803E-2</v>
      </c>
      <c r="BT666" s="14">
        <v>0.23677159896327099</v>
      </c>
      <c r="BU666" s="14"/>
      <c r="BV666" s="14">
        <v>0.249678102748501</v>
      </c>
      <c r="BW666" s="14">
        <v>0.29460374402117301</v>
      </c>
      <c r="BX666" s="14"/>
      <c r="BY666" s="14">
        <v>0.212477483663565</v>
      </c>
      <c r="BZ666" s="14"/>
      <c r="CA666" s="14">
        <v>0.25402328714367001</v>
      </c>
      <c r="CB666" s="14">
        <v>0.28779135615288598</v>
      </c>
      <c r="CC666" s="14">
        <v>0.25759584698863902</v>
      </c>
      <c r="CD666" s="14">
        <v>0.207100675019563</v>
      </c>
      <c r="CE666" s="14">
        <v>0.177569045507179</v>
      </c>
    </row>
    <row r="667" spans="2:83" x14ac:dyDescent="0.3">
      <c r="B667" t="s">
        <v>214</v>
      </c>
      <c r="C667" s="14">
        <v>0.32051795063242899</v>
      </c>
      <c r="D667" s="14">
        <v>0.28613848328978198</v>
      </c>
      <c r="E667" s="14">
        <v>0.35275519479020101</v>
      </c>
      <c r="F667" s="14"/>
      <c r="G667" s="14">
        <v>0.26136837731774898</v>
      </c>
      <c r="H667" s="14">
        <v>0.237661847002723</v>
      </c>
      <c r="I667" s="14">
        <v>0.27543174340042598</v>
      </c>
      <c r="J667" s="14">
        <v>0.34137982939616401</v>
      </c>
      <c r="K667" s="14">
        <v>0.45193040750548702</v>
      </c>
      <c r="L667" s="14">
        <v>0.35826831741968901</v>
      </c>
      <c r="M667" s="14"/>
      <c r="N667" s="14">
        <v>0.28789028513881199</v>
      </c>
      <c r="O667" s="14">
        <v>0.349634590679612</v>
      </c>
      <c r="P667" s="14">
        <v>0.33227602674968698</v>
      </c>
      <c r="Q667" s="14">
        <v>0.31235936113992202</v>
      </c>
      <c r="R667" s="14"/>
      <c r="S667" s="14">
        <v>0.283985327159199</v>
      </c>
      <c r="T667" s="14">
        <v>0.30288306873798598</v>
      </c>
      <c r="U667" s="14">
        <v>0.347631794233556</v>
      </c>
      <c r="V667" s="14">
        <v>0.31830651952462502</v>
      </c>
      <c r="W667" s="14">
        <v>0.25791928979294798</v>
      </c>
      <c r="X667" s="14">
        <v>0.30132133304727199</v>
      </c>
      <c r="Y667" s="14">
        <v>0.34187659669736498</v>
      </c>
      <c r="Z667" s="14">
        <v>0.291326264388585</v>
      </c>
      <c r="AA667" s="14">
        <v>0.33361721973291902</v>
      </c>
      <c r="AB667" s="14">
        <v>0.35620146628981803</v>
      </c>
      <c r="AC667" s="14">
        <v>0.43831847623535702</v>
      </c>
      <c r="AD667" s="14">
        <v>0.336240312122637</v>
      </c>
      <c r="AE667" s="14"/>
      <c r="AF667" s="14">
        <v>0.31509759576311902</v>
      </c>
      <c r="AG667" s="14">
        <v>0.295468792084772</v>
      </c>
      <c r="AH667" s="14">
        <v>0.429173743702705</v>
      </c>
      <c r="AI667" s="14">
        <v>0.37689248470348802</v>
      </c>
      <c r="AJ667" s="14">
        <v>0.28300324678535799</v>
      </c>
      <c r="AK667" s="14"/>
      <c r="AL667" s="14">
        <v>0.31580802909398298</v>
      </c>
      <c r="AM667" s="14">
        <v>0.28169591499781399</v>
      </c>
      <c r="AN667" s="14">
        <v>0.42325797959066003</v>
      </c>
      <c r="AO667" s="14">
        <v>0.27116105843291799</v>
      </c>
      <c r="AP667" s="14">
        <v>0.585251836226092</v>
      </c>
      <c r="AQ667" s="14"/>
      <c r="AR667" s="14">
        <v>0.27390624432483002</v>
      </c>
      <c r="AS667" s="14">
        <v>0.30132431235441798</v>
      </c>
      <c r="AT667" s="14">
        <v>0.39694387957147897</v>
      </c>
      <c r="AU667" s="14">
        <v>0.26995335791453001</v>
      </c>
      <c r="AV667" s="14">
        <v>0.47359226744094601</v>
      </c>
      <c r="AW667" s="14">
        <v>0.35295938645288699</v>
      </c>
      <c r="AX667" s="14"/>
      <c r="AY667" s="14">
        <v>0.311864179505072</v>
      </c>
      <c r="AZ667" s="14">
        <v>0.348231574713744</v>
      </c>
      <c r="BA667" s="14">
        <v>0.308093244535533</v>
      </c>
      <c r="BB667" s="14">
        <v>0.31299714950338198</v>
      </c>
      <c r="BC667" s="14">
        <v>0.231215966836712</v>
      </c>
      <c r="BD667" s="14"/>
      <c r="BE667" s="14">
        <v>0</v>
      </c>
      <c r="BF667" s="14">
        <v>0.24922142477342599</v>
      </c>
      <c r="BG667" s="14">
        <v>0.32750915727394497</v>
      </c>
      <c r="BH667" s="14">
        <v>0.34381429151388798</v>
      </c>
      <c r="BI667" s="14">
        <v>0.27682530441611197</v>
      </c>
      <c r="BJ667" s="14">
        <v>0.35556334348704799</v>
      </c>
      <c r="BK667" s="14">
        <v>0.353377575464632</v>
      </c>
      <c r="BL667" s="14">
        <v>0.31916112188691098</v>
      </c>
      <c r="BM667" s="14">
        <v>0.371532050259821</v>
      </c>
      <c r="BN667" s="14">
        <v>0.39071797476606801</v>
      </c>
      <c r="BO667" s="14">
        <v>0.26010651864579698</v>
      </c>
      <c r="BP667" s="14">
        <v>0.36584939207494399</v>
      </c>
      <c r="BQ667" s="14">
        <v>0.24533839808834401</v>
      </c>
      <c r="BR667" s="14">
        <v>0.29163558756697899</v>
      </c>
      <c r="BS667" s="14">
        <v>0.417824155730182</v>
      </c>
      <c r="BT667" s="14">
        <v>0.24266110642560401</v>
      </c>
      <c r="BU667" s="14"/>
      <c r="BV667" s="14">
        <v>0.26857845140946901</v>
      </c>
      <c r="BW667" s="14">
        <v>0.30117849677408098</v>
      </c>
      <c r="BX667" s="14"/>
      <c r="BY667" s="14">
        <v>0.14304835405819</v>
      </c>
      <c r="BZ667" s="14"/>
      <c r="CA667" s="14">
        <v>0.35924935460615898</v>
      </c>
      <c r="CB667" s="14">
        <v>0.40335638452150002</v>
      </c>
      <c r="CC667" s="14">
        <v>0.29613431012418501</v>
      </c>
      <c r="CD667" s="14">
        <v>0.13363902661666399</v>
      </c>
      <c r="CE667" s="14">
        <v>7.23894637255484E-2</v>
      </c>
    </row>
    <row r="668" spans="2:83" x14ac:dyDescent="0.3">
      <c r="B668" t="s">
        <v>110</v>
      </c>
      <c r="C668" s="14">
        <v>5.7456685167794203E-2</v>
      </c>
      <c r="D668" s="14">
        <v>3.8921233111544599E-2</v>
      </c>
      <c r="E668" s="14">
        <v>7.5668144204727894E-2</v>
      </c>
      <c r="F668" s="14"/>
      <c r="G668" s="14">
        <v>6.0177172570635797E-2</v>
      </c>
      <c r="H668" s="14">
        <v>5.0944348819636602E-2</v>
      </c>
      <c r="I668" s="14">
        <v>7.46326381252118E-2</v>
      </c>
      <c r="J668" s="14">
        <v>6.7397869620587594E-2</v>
      </c>
      <c r="K668" s="14">
        <v>6.1145879911240202E-2</v>
      </c>
      <c r="L668" s="14">
        <v>3.6485076506817003E-2</v>
      </c>
      <c r="M668" s="14"/>
      <c r="N668" s="14">
        <v>3.09867211620483E-2</v>
      </c>
      <c r="O668" s="14">
        <v>4.8266608690636301E-2</v>
      </c>
      <c r="P668" s="14">
        <v>4.3485085743637603E-2</v>
      </c>
      <c r="Q668" s="14">
        <v>0.109049947383527</v>
      </c>
      <c r="R668" s="14"/>
      <c r="S668" s="14">
        <v>4.5712595049781903E-2</v>
      </c>
      <c r="T668" s="14">
        <v>7.5712985504642505E-2</v>
      </c>
      <c r="U668" s="14">
        <v>5.8785048258552297E-2</v>
      </c>
      <c r="V668" s="14">
        <v>4.8430749666277702E-2</v>
      </c>
      <c r="W668" s="14">
        <v>6.3275193790503406E-2</v>
      </c>
      <c r="X668" s="14">
        <v>7.9597517269092893E-2</v>
      </c>
      <c r="Y668" s="14">
        <v>6.4281086925728897E-2</v>
      </c>
      <c r="Z668" s="14">
        <v>3.3816881393795697E-2</v>
      </c>
      <c r="AA668" s="14">
        <v>6.4762531815134403E-2</v>
      </c>
      <c r="AB668" s="14">
        <v>4.1108599540697802E-2</v>
      </c>
      <c r="AC668" s="14">
        <v>3.7511591046777697E-2</v>
      </c>
      <c r="AD668" s="14">
        <v>4.5730147015110599E-2</v>
      </c>
      <c r="AE668" s="14"/>
      <c r="AF668" s="14">
        <v>3.8104150070965098E-2</v>
      </c>
      <c r="AG668" s="14">
        <v>4.6733407732772701E-2</v>
      </c>
      <c r="AH668" s="14">
        <v>3.4889586446424203E-2</v>
      </c>
      <c r="AI668" s="14">
        <v>6.2276137423118098E-2</v>
      </c>
      <c r="AJ668" s="14">
        <v>0.11202754710733601</v>
      </c>
      <c r="AK668" s="14"/>
      <c r="AL668" s="14">
        <v>4.76953549417223E-2</v>
      </c>
      <c r="AM668" s="14">
        <v>4.3319499400389601E-2</v>
      </c>
      <c r="AN668" s="14">
        <v>3.9483668363318403E-2</v>
      </c>
      <c r="AO668" s="14">
        <v>5.3684200356178401E-2</v>
      </c>
      <c r="AP668" s="14">
        <v>3.9249532731010901E-2</v>
      </c>
      <c r="AQ668" s="14"/>
      <c r="AR668" s="14">
        <v>3.9354499381814199E-2</v>
      </c>
      <c r="AS668" s="14">
        <v>3.9687697291527498E-2</v>
      </c>
      <c r="AT668" s="14">
        <v>3.6011073754387501E-2</v>
      </c>
      <c r="AU668" s="14">
        <v>4.1796866628373799E-2</v>
      </c>
      <c r="AV668" s="14">
        <v>5.9354437275709902E-2</v>
      </c>
      <c r="AW668" s="14">
        <v>0.12699947100289999</v>
      </c>
      <c r="AX668" s="14"/>
      <c r="AY668" s="14">
        <v>6.7188358777971302E-2</v>
      </c>
      <c r="AZ668" s="14">
        <v>8.1744715058216802E-2</v>
      </c>
      <c r="BA668" s="14">
        <v>4.5816051244214902E-2</v>
      </c>
      <c r="BB668" s="14">
        <v>3.7685498920661802E-2</v>
      </c>
      <c r="BC668" s="14">
        <v>2.7191563684277699E-2</v>
      </c>
      <c r="BD668" s="14"/>
      <c r="BE668" s="14">
        <v>0.14361568999330801</v>
      </c>
      <c r="BF668" s="14">
        <v>0.11421560738685101</v>
      </c>
      <c r="BG668" s="14">
        <v>7.7597399487763702E-2</v>
      </c>
      <c r="BH668" s="14">
        <v>5.4858570542351097E-2</v>
      </c>
      <c r="BI668" s="14">
        <v>7.8283903856011999E-2</v>
      </c>
      <c r="BJ668" s="14">
        <v>4.9771918992528599E-2</v>
      </c>
      <c r="BK668" s="14">
        <v>6.9435816015523399E-2</v>
      </c>
      <c r="BL668" s="14">
        <v>5.1758214786128499E-2</v>
      </c>
      <c r="BM668" s="14">
        <v>4.0471487060709799E-2</v>
      </c>
      <c r="BN668" s="14">
        <v>4.21686301282631E-2</v>
      </c>
      <c r="BO668" s="14">
        <v>6.6556232973463206E-2</v>
      </c>
      <c r="BP668" s="14">
        <v>3.08082322382906E-2</v>
      </c>
      <c r="BQ668" s="14">
        <v>1.8027675186303001E-2</v>
      </c>
      <c r="BR668" s="14">
        <v>1.73003056034205E-2</v>
      </c>
      <c r="BS668" s="14">
        <v>4.0686343733446699E-2</v>
      </c>
      <c r="BT668" s="14">
        <v>8.7495439743515806E-3</v>
      </c>
      <c r="BU668" s="14"/>
      <c r="BV668" s="14">
        <v>3.9376385185423197E-2</v>
      </c>
      <c r="BW668" s="14">
        <v>4.9175970404014203E-2</v>
      </c>
      <c r="BX668" s="14"/>
      <c r="BY668" s="14">
        <v>2.84102437585429E-2</v>
      </c>
      <c r="BZ668" s="14"/>
      <c r="CA668" s="14">
        <v>6.7655935276931506E-2</v>
      </c>
      <c r="CB668" s="14">
        <v>3.3104342979406898E-2</v>
      </c>
      <c r="CC668" s="14">
        <v>5.3052939115542E-2</v>
      </c>
      <c r="CD668" s="14">
        <v>2.60317610072811E-2</v>
      </c>
      <c r="CE668" s="14">
        <v>3.2929924183019502E-2</v>
      </c>
    </row>
    <row r="669" spans="2:83" x14ac:dyDescent="0.3">
      <c r="B669" t="s">
        <v>215</v>
      </c>
      <c r="C669" s="14">
        <v>0.18916535733807599</v>
      </c>
      <c r="D669" s="14">
        <v>0.22968483323174099</v>
      </c>
      <c r="E669" s="14">
        <v>0.14997134209315099</v>
      </c>
      <c r="F669" s="14"/>
      <c r="G669" s="14">
        <v>0.28585052430229102</v>
      </c>
      <c r="H669" s="14">
        <v>0.311505953755216</v>
      </c>
      <c r="I669" s="14">
        <v>0.212798232297953</v>
      </c>
      <c r="J669" s="14">
        <v>0.13373261460840399</v>
      </c>
      <c r="K669" s="14">
        <v>0.106007385286432</v>
      </c>
      <c r="L669" s="14">
        <v>0.107395395325572</v>
      </c>
      <c r="M669" s="14"/>
      <c r="N669" s="14">
        <v>0.25828177089723803</v>
      </c>
      <c r="O669" s="14">
        <v>0.16251551970939199</v>
      </c>
      <c r="P669" s="14">
        <v>0.17509627030321701</v>
      </c>
      <c r="Q669" s="14">
        <v>0.15682408986481</v>
      </c>
      <c r="R669" s="14"/>
      <c r="S669" s="14">
        <v>0.27255361891838797</v>
      </c>
      <c r="T669" s="14">
        <v>0.18783574247162099</v>
      </c>
      <c r="U669" s="14">
        <v>0.123882307871439</v>
      </c>
      <c r="V669" s="14">
        <v>0.22240302715553401</v>
      </c>
      <c r="W669" s="14">
        <v>0.15349350747346499</v>
      </c>
      <c r="X669" s="14">
        <v>0.192361264194505</v>
      </c>
      <c r="Y669" s="14">
        <v>0.16632593199642801</v>
      </c>
      <c r="Z669" s="14">
        <v>0.23625554845027599</v>
      </c>
      <c r="AA669" s="14">
        <v>0.186840366503254</v>
      </c>
      <c r="AB669" s="14">
        <v>0.18745975926693301</v>
      </c>
      <c r="AC669" s="14">
        <v>9.6860496909573296E-2</v>
      </c>
      <c r="AD669" s="14">
        <v>0.11828021645988</v>
      </c>
      <c r="AE669" s="14"/>
      <c r="AF669" s="14">
        <v>0.19362061771656799</v>
      </c>
      <c r="AG669" s="14">
        <v>0.24905540782482199</v>
      </c>
      <c r="AH669" s="14">
        <v>0.115896235220753</v>
      </c>
      <c r="AI669" s="14">
        <v>0.125145084580366</v>
      </c>
      <c r="AJ669" s="14">
        <v>0.14118697834715699</v>
      </c>
      <c r="AK669" s="14"/>
      <c r="AL669" s="14">
        <v>0.21432016157727801</v>
      </c>
      <c r="AM669" s="14">
        <v>0.24201547426950701</v>
      </c>
      <c r="AN669" s="14">
        <v>9.4717081460292105E-2</v>
      </c>
      <c r="AO669" s="14">
        <v>0.208508371632351</v>
      </c>
      <c r="AP669" s="14">
        <v>0.129010838571266</v>
      </c>
      <c r="AQ669" s="14"/>
      <c r="AR669" s="14">
        <v>0.27348901073921</v>
      </c>
      <c r="AS669" s="14">
        <v>0.22195354394981501</v>
      </c>
      <c r="AT669" s="14">
        <v>0.124392037489853</v>
      </c>
      <c r="AU669" s="14">
        <v>0.21074540689537999</v>
      </c>
      <c r="AV669" s="14">
        <v>0.14280123387301</v>
      </c>
      <c r="AW669" s="14">
        <v>7.4680399028307601E-2</v>
      </c>
      <c r="AX669" s="14"/>
      <c r="AY669" s="14">
        <v>0.16037233082122901</v>
      </c>
      <c r="AZ669" s="14">
        <v>0.135594888591451</v>
      </c>
      <c r="BA669" s="14">
        <v>0.21948073746340599</v>
      </c>
      <c r="BB669" s="14">
        <v>0.27036635068805098</v>
      </c>
      <c r="BC669" s="14">
        <v>0.35846001732279897</v>
      </c>
      <c r="BD669" s="14"/>
      <c r="BE669" s="14">
        <v>0.12897540932575599</v>
      </c>
      <c r="BF669" s="14">
        <v>0.118213432747898</v>
      </c>
      <c r="BG669" s="14">
        <v>0.14128427309493199</v>
      </c>
      <c r="BH669" s="14">
        <v>0.14433340365618499</v>
      </c>
      <c r="BI669" s="14">
        <v>0.24904863837013</v>
      </c>
      <c r="BJ669" s="14">
        <v>0.14278445759518399</v>
      </c>
      <c r="BK669" s="14">
        <v>0.166793645759853</v>
      </c>
      <c r="BL669" s="14">
        <v>0.14671515428682499</v>
      </c>
      <c r="BM669" s="14">
        <v>0.16692598699642699</v>
      </c>
      <c r="BN669" s="14">
        <v>0.187901975875436</v>
      </c>
      <c r="BO669" s="14">
        <v>0.15534553086098901</v>
      </c>
      <c r="BP669" s="14">
        <v>0.221274112962418</v>
      </c>
      <c r="BQ669" s="14">
        <v>0.212685285941899</v>
      </c>
      <c r="BR669" s="14">
        <v>0.31441224565448</v>
      </c>
      <c r="BS669" s="14">
        <v>0.33015831576510501</v>
      </c>
      <c r="BT669" s="14">
        <v>0.367724578271726</v>
      </c>
      <c r="BU669" s="14"/>
      <c r="BV669" s="14">
        <v>0.28360872474775001</v>
      </c>
      <c r="BW669" s="14">
        <v>0.18023951443355801</v>
      </c>
      <c r="BX669" s="14"/>
      <c r="BY669" s="14">
        <v>0.39246148675758602</v>
      </c>
      <c r="BZ669" s="14"/>
      <c r="CA669" s="14">
        <v>0.12408822037292</v>
      </c>
      <c r="CB669" s="14">
        <v>0.118326304553351</v>
      </c>
      <c r="CC669" s="14">
        <v>0.21503621609763901</v>
      </c>
      <c r="CD669" s="14">
        <v>0.41495291442805798</v>
      </c>
      <c r="CE669" s="14">
        <v>0.60209425843173203</v>
      </c>
    </row>
    <row r="670" spans="2:83" x14ac:dyDescent="0.3">
      <c r="B670" t="s">
        <v>216</v>
      </c>
      <c r="C670" s="14">
        <v>0.57409303540602696</v>
      </c>
      <c r="D670" s="14">
        <v>0.53133435766533399</v>
      </c>
      <c r="E670" s="14">
        <v>0.61500930175880097</v>
      </c>
      <c r="F670" s="14"/>
      <c r="G670" s="14">
        <v>0.423313747494035</v>
      </c>
      <c r="H670" s="14">
        <v>0.46194081161549599</v>
      </c>
      <c r="I670" s="14">
        <v>0.53226056304260005</v>
      </c>
      <c r="J670" s="14">
        <v>0.59323804624794296</v>
      </c>
      <c r="K670" s="14">
        <v>0.69991123150017998</v>
      </c>
      <c r="L670" s="14">
        <v>0.69885646521980604</v>
      </c>
      <c r="M670" s="14"/>
      <c r="N670" s="14">
        <v>0.53609042047778599</v>
      </c>
      <c r="O670" s="14">
        <v>0.63192378341798305</v>
      </c>
      <c r="P670" s="14">
        <v>0.58055273816516295</v>
      </c>
      <c r="Q670" s="14">
        <v>0.54822594156077697</v>
      </c>
      <c r="R670" s="14"/>
      <c r="S670" s="14">
        <v>0.52226562027756696</v>
      </c>
      <c r="T670" s="14">
        <v>0.55805369526425197</v>
      </c>
      <c r="U670" s="14">
        <v>0.57814811719887405</v>
      </c>
      <c r="V670" s="14">
        <v>0.564766545318519</v>
      </c>
      <c r="W670" s="14">
        <v>0.53744788345778804</v>
      </c>
      <c r="X670" s="14">
        <v>0.57781491461256895</v>
      </c>
      <c r="Y670" s="14">
        <v>0.61900583469095205</v>
      </c>
      <c r="Z670" s="14">
        <v>0.57385841596676701</v>
      </c>
      <c r="AA670" s="14">
        <v>0.57261147402114898</v>
      </c>
      <c r="AB670" s="14">
        <v>0.58805515139465303</v>
      </c>
      <c r="AC670" s="14">
        <v>0.69698612572347796</v>
      </c>
      <c r="AD670" s="14">
        <v>0.61642733113019199</v>
      </c>
      <c r="AE670" s="14"/>
      <c r="AF670" s="14">
        <v>0.59075547047568899</v>
      </c>
      <c r="AG670" s="14">
        <v>0.53963149899041396</v>
      </c>
      <c r="AH670" s="14">
        <v>0.71015348473473805</v>
      </c>
      <c r="AI670" s="14">
        <v>0.51421446623635703</v>
      </c>
      <c r="AJ670" s="14">
        <v>0.536068514058194</v>
      </c>
      <c r="AK670" s="14"/>
      <c r="AL670" s="14">
        <v>0.54714680624575296</v>
      </c>
      <c r="AM670" s="14">
        <v>0.54945100067643804</v>
      </c>
      <c r="AN670" s="14">
        <v>0.75898765830922799</v>
      </c>
      <c r="AO670" s="14">
        <v>0.51681041367382297</v>
      </c>
      <c r="AP670" s="14">
        <v>0.74069972042926302</v>
      </c>
      <c r="AQ670" s="14"/>
      <c r="AR670" s="14">
        <v>0.51810650959047699</v>
      </c>
      <c r="AS670" s="14">
        <v>0.53332751239134302</v>
      </c>
      <c r="AT670" s="14">
        <v>0.68608646540823104</v>
      </c>
      <c r="AU670" s="14">
        <v>0.53458783465915005</v>
      </c>
      <c r="AV670" s="14">
        <v>0.68636071682675104</v>
      </c>
      <c r="AW670" s="14">
        <v>0.67319677276370904</v>
      </c>
      <c r="AX670" s="14"/>
      <c r="AY670" s="14">
        <v>0.58668547013031602</v>
      </c>
      <c r="AZ670" s="14">
        <v>0.58290261283595801</v>
      </c>
      <c r="BA670" s="14">
        <v>0.55748356016574896</v>
      </c>
      <c r="BB670" s="14">
        <v>0.53788430992969505</v>
      </c>
      <c r="BC670" s="14">
        <v>0.49479243495618003</v>
      </c>
      <c r="BD670" s="14"/>
      <c r="BE670" s="14">
        <v>0.39380043323191799</v>
      </c>
      <c r="BF670" s="14">
        <v>0.48459800805014103</v>
      </c>
      <c r="BG670" s="14">
        <v>0.61032034670165702</v>
      </c>
      <c r="BH670" s="14">
        <v>0.61820668798427003</v>
      </c>
      <c r="BI670" s="14">
        <v>0.52477026745766697</v>
      </c>
      <c r="BJ670" s="14">
        <v>0.61654768845107799</v>
      </c>
      <c r="BK670" s="14">
        <v>0.56046079762727696</v>
      </c>
      <c r="BL670" s="14">
        <v>0.61707257488764</v>
      </c>
      <c r="BM670" s="14">
        <v>0.61566559840393897</v>
      </c>
      <c r="BN670" s="14">
        <v>0.60933881210877305</v>
      </c>
      <c r="BO670" s="14">
        <v>0.553807219923655</v>
      </c>
      <c r="BP670" s="14">
        <v>0.56964271508348796</v>
      </c>
      <c r="BQ670" s="14">
        <v>0.58725882797708995</v>
      </c>
      <c r="BR670" s="14">
        <v>0.48168391886407302</v>
      </c>
      <c r="BS670" s="14">
        <v>0.51397076030268796</v>
      </c>
      <c r="BT670" s="14">
        <v>0.479432705388875</v>
      </c>
      <c r="BU670" s="14"/>
      <c r="BV670" s="14">
        <v>0.51825655415797001</v>
      </c>
      <c r="BW670" s="14">
        <v>0.59578224079525399</v>
      </c>
      <c r="BX670" s="14"/>
      <c r="BY670" s="14">
        <v>0.355525837721754</v>
      </c>
      <c r="BZ670" s="14"/>
      <c r="CA670" s="14">
        <v>0.61327264174982998</v>
      </c>
      <c r="CB670" s="14">
        <v>0.691147740674386</v>
      </c>
      <c r="CC670" s="14">
        <v>0.55373015711282403</v>
      </c>
      <c r="CD670" s="14">
        <v>0.34073970163622802</v>
      </c>
      <c r="CE670" s="14">
        <v>0.249958509232727</v>
      </c>
    </row>
    <row r="671" spans="2:83" x14ac:dyDescent="0.3">
      <c r="B671" t="s">
        <v>139</v>
      </c>
      <c r="C671" s="14">
        <v>-0.38492767806795097</v>
      </c>
      <c r="D671" s="14">
        <v>-0.301649524433593</v>
      </c>
      <c r="E671" s="14">
        <v>-0.46503795966564998</v>
      </c>
      <c r="F671" s="14"/>
      <c r="G671" s="14">
        <v>-0.13746322319174401</v>
      </c>
      <c r="H671" s="14">
        <v>-0.15043485786027999</v>
      </c>
      <c r="I671" s="14">
        <v>-0.31946233074464703</v>
      </c>
      <c r="J671" s="14">
        <v>-0.459505431639539</v>
      </c>
      <c r="K671" s="14">
        <v>-0.59390384621374803</v>
      </c>
      <c r="L671" s="14">
        <v>-0.59146106989423397</v>
      </c>
      <c r="M671" s="14"/>
      <c r="N671" s="14">
        <v>-0.27780864958054802</v>
      </c>
      <c r="O671" s="14">
        <v>-0.46940826370859201</v>
      </c>
      <c r="P671" s="14">
        <v>-0.405456467861946</v>
      </c>
      <c r="Q671" s="14">
        <v>-0.39140185169596697</v>
      </c>
      <c r="R671" s="14"/>
      <c r="S671" s="14">
        <v>-0.24971200135917901</v>
      </c>
      <c r="T671" s="14">
        <v>-0.37021795279262998</v>
      </c>
      <c r="U671" s="14">
        <v>-0.45426580932743499</v>
      </c>
      <c r="V671" s="14">
        <v>-0.34236351816298499</v>
      </c>
      <c r="W671" s="14">
        <v>-0.38395437598432403</v>
      </c>
      <c r="X671" s="14">
        <v>-0.38545365041806401</v>
      </c>
      <c r="Y671" s="14">
        <v>-0.45267990269452402</v>
      </c>
      <c r="Z671" s="14">
        <v>-0.33760286751649199</v>
      </c>
      <c r="AA671" s="14">
        <v>-0.38577110751789501</v>
      </c>
      <c r="AB671" s="14">
        <v>-0.40059539212772</v>
      </c>
      <c r="AC671" s="14">
        <v>-0.60012562881390397</v>
      </c>
      <c r="AD671" s="14">
        <v>-0.49814711467031098</v>
      </c>
      <c r="AE671" s="14"/>
      <c r="AF671" s="14">
        <v>-0.39713485275912003</v>
      </c>
      <c r="AG671" s="14">
        <v>-0.29057609116559102</v>
      </c>
      <c r="AH671" s="14">
        <v>-0.59425724951398495</v>
      </c>
      <c r="AI671" s="14">
        <v>-0.38906938165599098</v>
      </c>
      <c r="AJ671" s="14">
        <v>-0.39488153571103701</v>
      </c>
      <c r="AK671" s="14"/>
      <c r="AL671" s="14">
        <v>-0.332826644668475</v>
      </c>
      <c r="AM671" s="14">
        <v>-0.307435526406931</v>
      </c>
      <c r="AN671" s="14">
        <v>-0.66427057684893498</v>
      </c>
      <c r="AO671" s="14">
        <v>-0.30830204204147199</v>
      </c>
      <c r="AP671" s="14">
        <v>-0.61168888185799697</v>
      </c>
      <c r="AQ671" s="14"/>
      <c r="AR671" s="14">
        <v>-0.24461749885126699</v>
      </c>
      <c r="AS671" s="14">
        <v>-0.31137396844152798</v>
      </c>
      <c r="AT671" s="14">
        <v>-0.56169442791837798</v>
      </c>
      <c r="AU671" s="14">
        <v>-0.32384242776376998</v>
      </c>
      <c r="AV671" s="14">
        <v>-0.54355948295374101</v>
      </c>
      <c r="AW671" s="14">
        <v>-0.59851637373540101</v>
      </c>
      <c r="AX671" s="14"/>
      <c r="AY671" s="14">
        <v>-0.42631313930908699</v>
      </c>
      <c r="AZ671" s="14">
        <v>-0.44730772424450699</v>
      </c>
      <c r="BA671" s="14">
        <v>-0.338002822702343</v>
      </c>
      <c r="BB671" s="14">
        <v>-0.26751795924164401</v>
      </c>
      <c r="BC671" s="14">
        <v>-0.136332417633381</v>
      </c>
      <c r="BD671" s="14"/>
      <c r="BE671" s="14">
        <v>-0.26482502390616097</v>
      </c>
      <c r="BF671" s="14">
        <v>-0.366384575302244</v>
      </c>
      <c r="BG671" s="14">
        <v>-0.469036073606726</v>
      </c>
      <c r="BH671" s="14">
        <v>-0.47387328432808601</v>
      </c>
      <c r="BI671" s="14">
        <v>-0.275721629087537</v>
      </c>
      <c r="BJ671" s="14">
        <v>-0.473763230855894</v>
      </c>
      <c r="BK671" s="14">
        <v>-0.39366715186742401</v>
      </c>
      <c r="BL671" s="14">
        <v>-0.47035742060081498</v>
      </c>
      <c r="BM671" s="14">
        <v>-0.44873961140751101</v>
      </c>
      <c r="BN671" s="14">
        <v>-0.421436836233337</v>
      </c>
      <c r="BO671" s="14">
        <v>-0.39846168906266599</v>
      </c>
      <c r="BP671" s="14">
        <v>-0.34836860212107001</v>
      </c>
      <c r="BQ671" s="14">
        <v>-0.374573542035191</v>
      </c>
      <c r="BR671" s="14">
        <v>-0.16727167320959299</v>
      </c>
      <c r="BS671" s="14">
        <v>-0.183812444537582</v>
      </c>
      <c r="BT671" s="14">
        <v>-0.111708127117149</v>
      </c>
      <c r="BU671" s="14"/>
      <c r="BV671" s="14">
        <v>-0.23464782941022</v>
      </c>
      <c r="BW671" s="14">
        <v>-0.41554272636169598</v>
      </c>
      <c r="BX671" s="14"/>
      <c r="BY671" s="14">
        <v>3.6935649035831901E-2</v>
      </c>
      <c r="BZ671" s="14"/>
      <c r="CA671" s="14">
        <v>-0.48918442137690998</v>
      </c>
      <c r="CB671" s="14">
        <v>-0.57282143612103398</v>
      </c>
      <c r="CC671" s="14">
        <v>-0.33869394101518502</v>
      </c>
      <c r="CD671" s="14">
        <v>7.4213212791830005E-2</v>
      </c>
      <c r="CE671" s="14">
        <v>0.35213574919900498</v>
      </c>
    </row>
    <row r="672" spans="2:83" x14ac:dyDescent="0.3">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c r="AS672" s="14"/>
      <c r="AT672" s="14"/>
      <c r="AU672" s="14"/>
      <c r="AV672" s="14"/>
      <c r="AW672" s="14"/>
      <c r="AX672" s="14"/>
      <c r="AY672" s="14"/>
      <c r="AZ672" s="14"/>
      <c r="BA672" s="14"/>
      <c r="BB672" s="14"/>
      <c r="BC672" s="14"/>
      <c r="BD672" s="14"/>
      <c r="BE672" s="14"/>
      <c r="BF672" s="14"/>
      <c r="BG672" s="14"/>
      <c r="BH672" s="14"/>
      <c r="BI672" s="14"/>
      <c r="BJ672" s="14"/>
      <c r="BK672" s="14"/>
      <c r="BL672" s="14"/>
      <c r="BM672" s="14"/>
      <c r="BN672" s="14"/>
      <c r="BO672" s="14"/>
      <c r="BP672" s="14"/>
      <c r="BQ672" s="14"/>
      <c r="BR672" s="14"/>
      <c r="BS672" s="14"/>
      <c r="BT672" s="14"/>
      <c r="BU672" s="14"/>
      <c r="BV672" s="14"/>
      <c r="BW672" s="14"/>
      <c r="BX672" s="14"/>
      <c r="BY672" s="14"/>
      <c r="BZ672" s="14"/>
      <c r="CA672" s="14"/>
      <c r="CB672" s="14"/>
      <c r="CC672" s="14"/>
      <c r="CD672" s="14"/>
      <c r="CE672" s="14"/>
    </row>
    <row r="673" spans="2:83" x14ac:dyDescent="0.3">
      <c r="B673" s="6" t="s">
        <v>316</v>
      </c>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c r="AT673" s="14"/>
      <c r="AU673" s="14"/>
      <c r="AV673" s="14"/>
      <c r="AW673" s="14"/>
      <c r="AX673" s="14"/>
      <c r="AY673" s="14"/>
      <c r="AZ673" s="14"/>
      <c r="BA673" s="14"/>
      <c r="BB673" s="14"/>
      <c r="BC673" s="14"/>
      <c r="BD673" s="14"/>
      <c r="BE673" s="14"/>
      <c r="BF673" s="14"/>
      <c r="BG673" s="14"/>
      <c r="BH673" s="14"/>
      <c r="BI673" s="14"/>
      <c r="BJ673" s="14"/>
      <c r="BK673" s="14"/>
      <c r="BL673" s="14"/>
      <c r="BM673" s="14"/>
      <c r="BN673" s="14"/>
      <c r="BO673" s="14"/>
      <c r="BP673" s="14"/>
      <c r="BQ673" s="14"/>
      <c r="BR673" s="14"/>
      <c r="BS673" s="14"/>
      <c r="BT673" s="14"/>
      <c r="BU673" s="14"/>
      <c r="BV673" s="14"/>
      <c r="BW673" s="14"/>
      <c r="BX673" s="14"/>
      <c r="BY673" s="14"/>
      <c r="BZ673" s="14"/>
      <c r="CA673" s="14"/>
      <c r="CB673" s="14"/>
      <c r="CC673" s="14"/>
      <c r="CD673" s="14"/>
      <c r="CE673" s="14"/>
    </row>
    <row r="674" spans="2:83" x14ac:dyDescent="0.3">
      <c r="B674" s="24" t="s">
        <v>114</v>
      </c>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c r="AT674" s="14"/>
      <c r="AU674" s="14"/>
      <c r="AV674" s="14"/>
      <c r="AW674" s="14"/>
      <c r="AX674" s="14"/>
      <c r="AY674" s="14"/>
      <c r="AZ674" s="14"/>
      <c r="BA674" s="14"/>
      <c r="BB674" s="14"/>
      <c r="BC674" s="14"/>
      <c r="BD674" s="14"/>
      <c r="BE674" s="14"/>
      <c r="BF674" s="14"/>
      <c r="BG674" s="14"/>
      <c r="BH674" s="14"/>
      <c r="BI674" s="14"/>
      <c r="BJ674" s="14"/>
      <c r="BK674" s="14"/>
      <c r="BL674" s="14"/>
      <c r="BM674" s="14"/>
      <c r="BN674" s="14"/>
      <c r="BO674" s="14"/>
      <c r="BP674" s="14"/>
      <c r="BQ674" s="14"/>
      <c r="BR674" s="14"/>
      <c r="BS674" s="14"/>
      <c r="BT674" s="14"/>
      <c r="BU674" s="14"/>
      <c r="BV674" s="14"/>
      <c r="BW674" s="14"/>
      <c r="BX674" s="14"/>
      <c r="BY674" s="14"/>
      <c r="BZ674" s="14"/>
      <c r="CA674" s="14"/>
      <c r="CB674" s="14"/>
      <c r="CC674" s="14"/>
      <c r="CD674" s="14"/>
      <c r="CE674" s="14"/>
    </row>
    <row r="675" spans="2:83" x14ac:dyDescent="0.3">
      <c r="B675" t="s">
        <v>211</v>
      </c>
      <c r="C675" s="14">
        <v>6.4893010024483402E-2</v>
      </c>
      <c r="D675" s="14">
        <v>9.3176316369933995E-2</v>
      </c>
      <c r="E675" s="14">
        <v>3.7403236010045797E-2</v>
      </c>
      <c r="F675" s="14"/>
      <c r="G675" s="14">
        <v>9.3108721656666102E-2</v>
      </c>
      <c r="H675" s="14">
        <v>0.117211272496119</v>
      </c>
      <c r="I675" s="14">
        <v>7.9911565146802296E-2</v>
      </c>
      <c r="J675" s="14">
        <v>4.4032023107513099E-2</v>
      </c>
      <c r="K675" s="14">
        <v>4.0039549492839097E-2</v>
      </c>
      <c r="L675" s="14">
        <v>2.5109314599113499E-2</v>
      </c>
      <c r="M675" s="14"/>
      <c r="N675" s="14">
        <v>8.4446290716255507E-2</v>
      </c>
      <c r="O675" s="14">
        <v>7.0247442523941397E-2</v>
      </c>
      <c r="P675" s="14">
        <v>6.4198584483015103E-2</v>
      </c>
      <c r="Q675" s="14">
        <v>4.0296324736095103E-2</v>
      </c>
      <c r="R675" s="14"/>
      <c r="S675" s="14">
        <v>7.5474984406155798E-2</v>
      </c>
      <c r="T675" s="14">
        <v>5.9759612090800399E-2</v>
      </c>
      <c r="U675" s="14">
        <v>5.81973607071034E-2</v>
      </c>
      <c r="V675" s="14">
        <v>5.1608352804404303E-2</v>
      </c>
      <c r="W675" s="14">
        <v>7.8616286088655701E-2</v>
      </c>
      <c r="X675" s="14">
        <v>7.3407327593167898E-2</v>
      </c>
      <c r="Y675" s="14">
        <v>7.9587395007276199E-2</v>
      </c>
      <c r="Z675" s="14">
        <v>5.6761472989210998E-2</v>
      </c>
      <c r="AA675" s="14">
        <v>6.6634774916381007E-2</v>
      </c>
      <c r="AB675" s="14">
        <v>5.4291952975265997E-2</v>
      </c>
      <c r="AC675" s="14">
        <v>5.3611376035134599E-2</v>
      </c>
      <c r="AD675" s="14">
        <v>5.4110136128745101E-2</v>
      </c>
      <c r="AE675" s="14"/>
      <c r="AF675" s="14">
        <v>6.55192908455004E-2</v>
      </c>
      <c r="AG675" s="14">
        <v>9.5454535890688003E-2</v>
      </c>
      <c r="AH675" s="14">
        <v>4.1608584484393703E-2</v>
      </c>
      <c r="AI675" s="14">
        <v>2.8821203118023199E-2</v>
      </c>
      <c r="AJ675" s="14">
        <v>3.04848460592273E-2</v>
      </c>
      <c r="AK675" s="14"/>
      <c r="AL675" s="14">
        <v>6.5228395724253499E-2</v>
      </c>
      <c r="AM675" s="14">
        <v>7.9003729397374503E-2</v>
      </c>
      <c r="AN675" s="14">
        <v>4.3968386270367997E-2</v>
      </c>
      <c r="AO675" s="14">
        <v>9.60097657323256E-2</v>
      </c>
      <c r="AP675" s="14">
        <v>5.6799641626293397E-2</v>
      </c>
      <c r="AQ675" s="14"/>
      <c r="AR675" s="14">
        <v>9.86560070159581E-2</v>
      </c>
      <c r="AS675" s="14">
        <v>6.5299338876558893E-2</v>
      </c>
      <c r="AT675" s="14">
        <v>2.47856166416386E-2</v>
      </c>
      <c r="AU675" s="14">
        <v>9.0192918307002795E-2</v>
      </c>
      <c r="AV675" s="14">
        <v>7.3664600990333798E-2</v>
      </c>
      <c r="AW675" s="14">
        <v>1.47150553566764E-2</v>
      </c>
      <c r="AX675" s="14"/>
      <c r="AY675" s="14">
        <v>3.4555528074326401E-2</v>
      </c>
      <c r="AZ675" s="14">
        <v>7.4121073032539606E-2</v>
      </c>
      <c r="BA675" s="14">
        <v>6.8883654950259499E-2</v>
      </c>
      <c r="BB675" s="14">
        <v>8.6927863862765395E-2</v>
      </c>
      <c r="BC675" s="14">
        <v>0.25423107789411997</v>
      </c>
      <c r="BD675" s="14"/>
      <c r="BE675" s="14">
        <v>0</v>
      </c>
      <c r="BF675" s="14">
        <v>4.0145196761686201E-2</v>
      </c>
      <c r="BG675" s="14">
        <v>3.4503767677540903E-2</v>
      </c>
      <c r="BH675" s="14">
        <v>5.4675316492111402E-2</v>
      </c>
      <c r="BI675" s="14">
        <v>7.9395431093118501E-2</v>
      </c>
      <c r="BJ675" s="14">
        <v>6.4383056889109697E-2</v>
      </c>
      <c r="BK675" s="14">
        <v>5.7939894487809097E-2</v>
      </c>
      <c r="BL675" s="14">
        <v>4.9465304036305502E-2</v>
      </c>
      <c r="BM675" s="14">
        <v>4.9477423975260802E-2</v>
      </c>
      <c r="BN675" s="14">
        <v>7.6483125113279704E-2</v>
      </c>
      <c r="BO675" s="14">
        <v>5.0105640949756197E-2</v>
      </c>
      <c r="BP675" s="14">
        <v>7.9627658792671405E-2</v>
      </c>
      <c r="BQ675" s="14">
        <v>8.0631633467233801E-2</v>
      </c>
      <c r="BR675" s="14">
        <v>5.8072521838640902E-2</v>
      </c>
      <c r="BS675" s="14">
        <v>0.14925266259756201</v>
      </c>
      <c r="BT675" s="14">
        <v>0.13886821249667899</v>
      </c>
      <c r="BU675" s="14"/>
      <c r="BV675" s="14">
        <v>9.6074687627082003E-2</v>
      </c>
      <c r="BW675" s="14">
        <v>5.36492591928589E-2</v>
      </c>
      <c r="BX675" s="14"/>
      <c r="BY675" s="14">
        <v>0.15746793633731199</v>
      </c>
      <c r="BZ675" s="14"/>
      <c r="CA675" s="14">
        <v>4.38575131522492E-2</v>
      </c>
      <c r="CB675" s="14">
        <v>3.5152939412521601E-2</v>
      </c>
      <c r="CC675" s="14">
        <v>7.2716387208579605E-2</v>
      </c>
      <c r="CD675" s="14">
        <v>0.14270595602153799</v>
      </c>
      <c r="CE675" s="14">
        <v>0.27819799743552198</v>
      </c>
    </row>
    <row r="676" spans="2:83" x14ac:dyDescent="0.3">
      <c r="B676" t="s">
        <v>236</v>
      </c>
      <c r="C676" s="14">
        <v>0.23523900453447599</v>
      </c>
      <c r="D676" s="14">
        <v>0.26127158139415702</v>
      </c>
      <c r="E676" s="14">
        <v>0.210280950348154</v>
      </c>
      <c r="F676" s="14"/>
      <c r="G676" s="14">
        <v>0.295391144536783</v>
      </c>
      <c r="H676" s="14">
        <v>0.31304161174353401</v>
      </c>
      <c r="I676" s="14">
        <v>0.240215374045573</v>
      </c>
      <c r="J676" s="14">
        <v>0.23281040305762599</v>
      </c>
      <c r="K676" s="14">
        <v>0.16507513712972099</v>
      </c>
      <c r="L676" s="14">
        <v>0.17722470980952101</v>
      </c>
      <c r="M676" s="14"/>
      <c r="N676" s="14">
        <v>0.29071096777372801</v>
      </c>
      <c r="O676" s="14">
        <v>0.21544685789008899</v>
      </c>
      <c r="P676" s="14">
        <v>0.22351944049442099</v>
      </c>
      <c r="Q676" s="14">
        <v>0.20751552699342399</v>
      </c>
      <c r="R676" s="14"/>
      <c r="S676" s="14">
        <v>0.26634841267196802</v>
      </c>
      <c r="T676" s="14">
        <v>0.24821512136568899</v>
      </c>
      <c r="U676" s="14">
        <v>0.17068197111353201</v>
      </c>
      <c r="V676" s="14">
        <v>0.233220143348945</v>
      </c>
      <c r="W676" s="14">
        <v>0.24183278613424899</v>
      </c>
      <c r="X676" s="14">
        <v>0.275278754315056</v>
      </c>
      <c r="Y676" s="14">
        <v>0.203318122952963</v>
      </c>
      <c r="Z676" s="14">
        <v>0.29096100741898301</v>
      </c>
      <c r="AA676" s="14">
        <v>0.23976063819833099</v>
      </c>
      <c r="AB676" s="14">
        <v>0.20830367361532101</v>
      </c>
      <c r="AC676" s="14">
        <v>0.164870468499041</v>
      </c>
      <c r="AD676" s="14">
        <v>0.267389354055099</v>
      </c>
      <c r="AE676" s="14"/>
      <c r="AF676" s="14">
        <v>0.257667316179785</v>
      </c>
      <c r="AG676" s="14">
        <v>0.25777668426550399</v>
      </c>
      <c r="AH676" s="14">
        <v>0.19842250309172399</v>
      </c>
      <c r="AI676" s="14">
        <v>0.28489416591832201</v>
      </c>
      <c r="AJ676" s="14">
        <v>0.20415580037637401</v>
      </c>
      <c r="AK676" s="14"/>
      <c r="AL676" s="14">
        <v>0.273300912281146</v>
      </c>
      <c r="AM676" s="14">
        <v>0.27133454990370398</v>
      </c>
      <c r="AN676" s="14">
        <v>0.14107561735858101</v>
      </c>
      <c r="AO676" s="14">
        <v>0.27757208646081599</v>
      </c>
      <c r="AP676" s="14">
        <v>0.12659437193797299</v>
      </c>
      <c r="AQ676" s="14"/>
      <c r="AR676" s="14">
        <v>0.29227892850064002</v>
      </c>
      <c r="AS676" s="14">
        <v>0.28662246895522703</v>
      </c>
      <c r="AT676" s="14">
        <v>0.184382453241274</v>
      </c>
      <c r="AU676" s="14">
        <v>0.27362846093042897</v>
      </c>
      <c r="AV676" s="14">
        <v>0.15176504282224601</v>
      </c>
      <c r="AW676" s="14">
        <v>0.169238934310912</v>
      </c>
      <c r="AX676" s="14"/>
      <c r="AY676" s="14">
        <v>0.20242619696900299</v>
      </c>
      <c r="AZ676" s="14">
        <v>0.19426738541514901</v>
      </c>
      <c r="BA676" s="14">
        <v>0.25633163032077699</v>
      </c>
      <c r="BB676" s="14">
        <v>0.31844470980481199</v>
      </c>
      <c r="BC676" s="14">
        <v>0.42850905458791799</v>
      </c>
      <c r="BD676" s="14"/>
      <c r="BE676" s="14">
        <v>0.222527203347646</v>
      </c>
      <c r="BF676" s="14">
        <v>0.15150037978667699</v>
      </c>
      <c r="BG676" s="14">
        <v>0.19359352696203799</v>
      </c>
      <c r="BH676" s="14">
        <v>0.20169626465147</v>
      </c>
      <c r="BI676" s="14">
        <v>0.24266142348163899</v>
      </c>
      <c r="BJ676" s="14">
        <v>0.191446449881158</v>
      </c>
      <c r="BK676" s="14">
        <v>0.20092545121093999</v>
      </c>
      <c r="BL676" s="14">
        <v>0.22995078292396201</v>
      </c>
      <c r="BM676" s="14">
        <v>0.212148528208642</v>
      </c>
      <c r="BN676" s="14">
        <v>0.16316240119338701</v>
      </c>
      <c r="BO676" s="14">
        <v>0.26437827440502398</v>
      </c>
      <c r="BP676" s="14">
        <v>0.26314300018935499</v>
      </c>
      <c r="BQ676" s="14">
        <v>0.34413546455650101</v>
      </c>
      <c r="BR676" s="14">
        <v>0.324160717846112</v>
      </c>
      <c r="BS676" s="14">
        <v>0.33463434373251899</v>
      </c>
      <c r="BT676" s="14">
        <v>0.37967786733944398</v>
      </c>
      <c r="BU676" s="14"/>
      <c r="BV676" s="14">
        <v>0.29430015037815999</v>
      </c>
      <c r="BW676" s="14">
        <v>0.237225121181354</v>
      </c>
      <c r="BX676" s="14"/>
      <c r="BY676" s="14">
        <v>0.30492170488687098</v>
      </c>
      <c r="BZ676" s="14"/>
      <c r="CA676" s="14">
        <v>0.164775538650793</v>
      </c>
      <c r="CB676" s="14">
        <v>0.22740487685181701</v>
      </c>
      <c r="CC676" s="14">
        <v>0.25639577690059501</v>
      </c>
      <c r="CD676" s="14">
        <v>0.41191479098987299</v>
      </c>
      <c r="CE676" s="14">
        <v>0.46915315824308901</v>
      </c>
    </row>
    <row r="677" spans="2:83" x14ac:dyDescent="0.3">
      <c r="B677" t="s">
        <v>237</v>
      </c>
      <c r="C677" s="14">
        <v>0.237512287047763</v>
      </c>
      <c r="D677" s="14">
        <v>0.23881631988183399</v>
      </c>
      <c r="E677" s="14">
        <v>0.236704685621341</v>
      </c>
      <c r="F677" s="14"/>
      <c r="G677" s="14">
        <v>0.21057219769635899</v>
      </c>
      <c r="H677" s="14">
        <v>0.190855640046147</v>
      </c>
      <c r="I677" s="14">
        <v>0.24022818228367901</v>
      </c>
      <c r="J677" s="14">
        <v>0.240683454384885</v>
      </c>
      <c r="K677" s="14">
        <v>0.27955643902741101</v>
      </c>
      <c r="L677" s="14">
        <v>0.26027090876058701</v>
      </c>
      <c r="M677" s="14"/>
      <c r="N677" s="14">
        <v>0.22242345829193699</v>
      </c>
      <c r="O677" s="14">
        <v>0.22385070753705</v>
      </c>
      <c r="P677" s="14">
        <v>0.25279670588751002</v>
      </c>
      <c r="Q677" s="14">
        <v>0.24981892901435901</v>
      </c>
      <c r="R677" s="14"/>
      <c r="S677" s="14">
        <v>0.23990791535199299</v>
      </c>
      <c r="T677" s="14">
        <v>0.22519401169091999</v>
      </c>
      <c r="U677" s="14">
        <v>0.25597902812981699</v>
      </c>
      <c r="V677" s="14">
        <v>0.323926682197064</v>
      </c>
      <c r="W677" s="14">
        <v>0.31980493588748998</v>
      </c>
      <c r="X677" s="14">
        <v>0.16909367954433599</v>
      </c>
      <c r="Y677" s="14">
        <v>0.217978201157283</v>
      </c>
      <c r="Z677" s="14">
        <v>0.22262952215956799</v>
      </c>
      <c r="AA677" s="14">
        <v>0.22923752453867199</v>
      </c>
      <c r="AB677" s="14">
        <v>0.20019904471567501</v>
      </c>
      <c r="AC677" s="14">
        <v>0.217104761599035</v>
      </c>
      <c r="AD677" s="14">
        <v>0.23336674263591101</v>
      </c>
      <c r="AE677" s="14"/>
      <c r="AF677" s="14">
        <v>0.264420375326827</v>
      </c>
      <c r="AG677" s="14">
        <v>0.19289981235152601</v>
      </c>
      <c r="AH677" s="14">
        <v>0.239557056048331</v>
      </c>
      <c r="AI677" s="14">
        <v>0.301795831214972</v>
      </c>
      <c r="AJ677" s="14">
        <v>0.27504303712262601</v>
      </c>
      <c r="AK677" s="14"/>
      <c r="AL677" s="14">
        <v>0.27107289583743799</v>
      </c>
      <c r="AM677" s="14">
        <v>0.21153144780505501</v>
      </c>
      <c r="AN677" s="14">
        <v>0.25416529317639602</v>
      </c>
      <c r="AO677" s="14">
        <v>0.245011536519743</v>
      </c>
      <c r="AP677" s="14">
        <v>0.14643649817541901</v>
      </c>
      <c r="AQ677" s="14"/>
      <c r="AR677" s="14">
        <v>0.19866331986463501</v>
      </c>
      <c r="AS677" s="14">
        <v>0.27592028485216102</v>
      </c>
      <c r="AT677" s="14">
        <v>0.237029640512155</v>
      </c>
      <c r="AU677" s="14">
        <v>0.25740844811643598</v>
      </c>
      <c r="AV677" s="14">
        <v>0.13630377637954499</v>
      </c>
      <c r="AW677" s="14">
        <v>0.26785493018899398</v>
      </c>
      <c r="AX677" s="14"/>
      <c r="AY677" s="14">
        <v>0.27971902363184897</v>
      </c>
      <c r="AZ677" s="14">
        <v>0.2357271063534</v>
      </c>
      <c r="BA677" s="14">
        <v>0.23522052601243701</v>
      </c>
      <c r="BB677" s="14">
        <v>0.18417434320953199</v>
      </c>
      <c r="BC677" s="14">
        <v>0.12272982008338899</v>
      </c>
      <c r="BD677" s="14"/>
      <c r="BE677" s="14">
        <v>0.22599320331682801</v>
      </c>
      <c r="BF677" s="14">
        <v>0.30908832054938601</v>
      </c>
      <c r="BG677" s="14">
        <v>0.26428976531770498</v>
      </c>
      <c r="BH677" s="14">
        <v>0.23404306512959999</v>
      </c>
      <c r="BI677" s="14">
        <v>0.21982248913289901</v>
      </c>
      <c r="BJ677" s="14">
        <v>0.24381991831862401</v>
      </c>
      <c r="BK677" s="14">
        <v>0.24351485658387201</v>
      </c>
      <c r="BL677" s="14">
        <v>0.24422401640240901</v>
      </c>
      <c r="BM677" s="14">
        <v>0.20338797702563099</v>
      </c>
      <c r="BN677" s="14">
        <v>0.26016919820058398</v>
      </c>
      <c r="BO677" s="14">
        <v>0.24222883775675699</v>
      </c>
      <c r="BP677" s="14">
        <v>0.26972389291552701</v>
      </c>
      <c r="BQ677" s="14">
        <v>0.22722280549729901</v>
      </c>
      <c r="BR677" s="14">
        <v>0.26402062047034103</v>
      </c>
      <c r="BS677" s="14">
        <v>0.13936282270450601</v>
      </c>
      <c r="BT677" s="14">
        <v>0.18536637074554699</v>
      </c>
      <c r="BU677" s="14"/>
      <c r="BV677" s="14">
        <v>0.194375325041731</v>
      </c>
      <c r="BW677" s="14">
        <v>0.237012407782492</v>
      </c>
      <c r="BX677" s="14"/>
      <c r="BY677" s="14">
        <v>0.24614399716347299</v>
      </c>
      <c r="BZ677" s="14"/>
      <c r="CA677" s="14">
        <v>0.26029722742883898</v>
      </c>
      <c r="CB677" s="14">
        <v>0.22769523028404201</v>
      </c>
      <c r="CC677" s="14">
        <v>0.24330736357162799</v>
      </c>
      <c r="CD677" s="14">
        <v>0.17166687520944199</v>
      </c>
      <c r="CE677" s="14">
        <v>0.103667490784856</v>
      </c>
    </row>
    <row r="678" spans="2:83" x14ac:dyDescent="0.3">
      <c r="B678" t="s">
        <v>238</v>
      </c>
      <c r="C678" s="14">
        <v>0.196120074576936</v>
      </c>
      <c r="D678" s="14">
        <v>0.18746098577557599</v>
      </c>
      <c r="E678" s="14">
        <v>0.203930644077155</v>
      </c>
      <c r="F678" s="14"/>
      <c r="G678" s="14">
        <v>0.149794723941789</v>
      </c>
      <c r="H678" s="14">
        <v>0.165751867768346</v>
      </c>
      <c r="I678" s="14">
        <v>0.17922635198598799</v>
      </c>
      <c r="J678" s="14">
        <v>0.18940981495228301</v>
      </c>
      <c r="K678" s="14">
        <v>0.23187035029570999</v>
      </c>
      <c r="L678" s="14">
        <v>0.24658388685098501</v>
      </c>
      <c r="M678" s="14"/>
      <c r="N678" s="14">
        <v>0.19236907945089299</v>
      </c>
      <c r="O678" s="14">
        <v>0.195880362879712</v>
      </c>
      <c r="P678" s="14">
        <v>0.18217497574663499</v>
      </c>
      <c r="Q678" s="14">
        <v>0.212868250209125</v>
      </c>
      <c r="R678" s="14"/>
      <c r="S678" s="14">
        <v>0.14597182462890701</v>
      </c>
      <c r="T678" s="14">
        <v>0.194109716479623</v>
      </c>
      <c r="U678" s="14">
        <v>0.26824883070938399</v>
      </c>
      <c r="V678" s="14">
        <v>0.22440499053030599</v>
      </c>
      <c r="W678" s="14">
        <v>0.19091481651917899</v>
      </c>
      <c r="X678" s="14">
        <v>0.16452151857438799</v>
      </c>
      <c r="Y678" s="14">
        <v>0.19298690012266101</v>
      </c>
      <c r="Z678" s="14">
        <v>0.19503642889471901</v>
      </c>
      <c r="AA678" s="14">
        <v>0.192233545931697</v>
      </c>
      <c r="AB678" s="14">
        <v>0.227315705489474</v>
      </c>
      <c r="AC678" s="14">
        <v>0.18315402016652099</v>
      </c>
      <c r="AD678" s="14">
        <v>0.221172916153622</v>
      </c>
      <c r="AE678" s="14"/>
      <c r="AF678" s="14">
        <v>0.21043411111766899</v>
      </c>
      <c r="AG678" s="14">
        <v>0.183219308328777</v>
      </c>
      <c r="AH678" s="14">
        <v>0.25533594969753098</v>
      </c>
      <c r="AI678" s="14">
        <v>5.5458155202553899E-2</v>
      </c>
      <c r="AJ678" s="14">
        <v>0.17948505531388501</v>
      </c>
      <c r="AK678" s="14"/>
      <c r="AL678" s="14">
        <v>0.19579294697281899</v>
      </c>
      <c r="AM678" s="14">
        <v>0.19452797518140799</v>
      </c>
      <c r="AN678" s="14">
        <v>0.25357802711782101</v>
      </c>
      <c r="AO678" s="14">
        <v>0.14901745892433799</v>
      </c>
      <c r="AP678" s="14">
        <v>0.21179306860469699</v>
      </c>
      <c r="AQ678" s="14"/>
      <c r="AR678" s="14">
        <v>0.18351054611061501</v>
      </c>
      <c r="AS678" s="14">
        <v>0.184052033874813</v>
      </c>
      <c r="AT678" s="14">
        <v>0.25858838104012</v>
      </c>
      <c r="AU678" s="14">
        <v>0.17090994871120899</v>
      </c>
      <c r="AV678" s="14">
        <v>0.20345190213641901</v>
      </c>
      <c r="AW678" s="14">
        <v>0.19225192809021199</v>
      </c>
      <c r="AX678" s="14"/>
      <c r="AY678" s="14">
        <v>0.22536950635358</v>
      </c>
      <c r="AZ678" s="14">
        <v>0.199244110947464</v>
      </c>
      <c r="BA678" s="14">
        <v>0.18472880116183901</v>
      </c>
      <c r="BB678" s="14">
        <v>0.16405682693756701</v>
      </c>
      <c r="BC678" s="14">
        <v>6.5344034003199894E-2</v>
      </c>
      <c r="BD678" s="14"/>
      <c r="BE678" s="14">
        <v>0.21358861629263801</v>
      </c>
      <c r="BF678" s="14">
        <v>0.17156191052964101</v>
      </c>
      <c r="BG678" s="14">
        <v>0.23188196496511901</v>
      </c>
      <c r="BH678" s="14">
        <v>0.19240842765042401</v>
      </c>
      <c r="BI678" s="14">
        <v>0.16425368540854901</v>
      </c>
      <c r="BJ678" s="14">
        <v>0.194280696808695</v>
      </c>
      <c r="BK678" s="14">
        <v>0.18676662158817001</v>
      </c>
      <c r="BL678" s="14">
        <v>0.19835084341804399</v>
      </c>
      <c r="BM678" s="14">
        <v>0.19552118086442599</v>
      </c>
      <c r="BN678" s="14">
        <v>0.23988422314594601</v>
      </c>
      <c r="BO678" s="14">
        <v>0.22809356589617499</v>
      </c>
      <c r="BP678" s="14">
        <v>0.19739817961856701</v>
      </c>
      <c r="BQ678" s="14">
        <v>0.18792408468734401</v>
      </c>
      <c r="BR678" s="14">
        <v>0.21489143106984401</v>
      </c>
      <c r="BS678" s="14">
        <v>0.157406513295866</v>
      </c>
      <c r="BT678" s="14">
        <v>0.153245800552644</v>
      </c>
      <c r="BU678" s="14"/>
      <c r="BV678" s="14">
        <v>0.18643848588429199</v>
      </c>
      <c r="BW678" s="14">
        <v>0.206542808361454</v>
      </c>
      <c r="BX678" s="14"/>
      <c r="BY678" s="14">
        <v>0.17100743839864499</v>
      </c>
      <c r="BZ678" s="14"/>
      <c r="CA678" s="14">
        <v>0.20825152160958099</v>
      </c>
      <c r="CB678" s="14">
        <v>0.24302484357002799</v>
      </c>
      <c r="CC678" s="14">
        <v>0.181728378169454</v>
      </c>
      <c r="CD678" s="14">
        <v>0.156763772435874</v>
      </c>
      <c r="CE678" s="14">
        <v>5.8415904960240198E-2</v>
      </c>
    </row>
    <row r="679" spans="2:83" x14ac:dyDescent="0.3">
      <c r="B679" t="s">
        <v>214</v>
      </c>
      <c r="C679" s="14">
        <v>0.20727366068136499</v>
      </c>
      <c r="D679" s="14">
        <v>0.184209462753325</v>
      </c>
      <c r="E679" s="14">
        <v>0.22926923022365001</v>
      </c>
      <c r="F679" s="14"/>
      <c r="G679" s="14">
        <v>0.18807061579943499</v>
      </c>
      <c r="H679" s="14">
        <v>0.173668521174068</v>
      </c>
      <c r="I679" s="14">
        <v>0.18767430309081001</v>
      </c>
      <c r="J679" s="14">
        <v>0.228801301784753</v>
      </c>
      <c r="K679" s="14">
        <v>0.236135122256529</v>
      </c>
      <c r="L679" s="14">
        <v>0.226316474576641</v>
      </c>
      <c r="M679" s="14"/>
      <c r="N679" s="14">
        <v>0.18846980734020499</v>
      </c>
      <c r="O679" s="14">
        <v>0.25424496600751101</v>
      </c>
      <c r="P679" s="14">
        <v>0.21388933547655301</v>
      </c>
      <c r="Q679" s="14">
        <v>0.173551777989782</v>
      </c>
      <c r="R679" s="14"/>
      <c r="S679" s="14">
        <v>0.21967369928830099</v>
      </c>
      <c r="T679" s="14">
        <v>0.19473714408979401</v>
      </c>
      <c r="U679" s="14">
        <v>0.19623858811567699</v>
      </c>
      <c r="V679" s="14">
        <v>0.123904001587769</v>
      </c>
      <c r="W679" s="14">
        <v>0.12724609708197501</v>
      </c>
      <c r="X679" s="14">
        <v>0.23834494222944</v>
      </c>
      <c r="Y679" s="14">
        <v>0.23838697734703601</v>
      </c>
      <c r="Z679" s="14">
        <v>0.188378738848334</v>
      </c>
      <c r="AA679" s="14">
        <v>0.19363137255551</v>
      </c>
      <c r="AB679" s="14">
        <v>0.25739078130472598</v>
      </c>
      <c r="AC679" s="14">
        <v>0.35085263934564798</v>
      </c>
      <c r="AD679" s="14">
        <v>0.17935384544806701</v>
      </c>
      <c r="AE679" s="14"/>
      <c r="AF679" s="14">
        <v>0.15791603889569</v>
      </c>
      <c r="AG679" s="14">
        <v>0.231626942011746</v>
      </c>
      <c r="AH679" s="14">
        <v>0.21461420959121899</v>
      </c>
      <c r="AI679" s="14">
        <v>0.30182970676147902</v>
      </c>
      <c r="AJ679" s="14">
        <v>0.19215050495170799</v>
      </c>
      <c r="AK679" s="14"/>
      <c r="AL679" s="14">
        <v>0.138498833415858</v>
      </c>
      <c r="AM679" s="14">
        <v>0.20476737699896999</v>
      </c>
      <c r="AN679" s="14">
        <v>0.25424283010826398</v>
      </c>
      <c r="AO679" s="14">
        <v>0.18440825009345599</v>
      </c>
      <c r="AP679" s="14">
        <v>0.41894970780975099</v>
      </c>
      <c r="AQ679" s="14"/>
      <c r="AR679" s="14">
        <v>0.19654327425169599</v>
      </c>
      <c r="AS679" s="14">
        <v>0.148247962395823</v>
      </c>
      <c r="AT679" s="14">
        <v>0.25282082305081699</v>
      </c>
      <c r="AU679" s="14">
        <v>0.153663601273131</v>
      </c>
      <c r="AV679" s="14">
        <v>0.39776412426101598</v>
      </c>
      <c r="AW679" s="14">
        <v>0.22829061327112801</v>
      </c>
      <c r="AX679" s="14"/>
      <c r="AY679" s="14">
        <v>0.17943388056755299</v>
      </c>
      <c r="AZ679" s="14">
        <v>0.218493681148234</v>
      </c>
      <c r="BA679" s="14">
        <v>0.21180385711661501</v>
      </c>
      <c r="BB679" s="14">
        <v>0.225897281899714</v>
      </c>
      <c r="BC679" s="14">
        <v>0.12918601343137401</v>
      </c>
      <c r="BD679" s="14"/>
      <c r="BE679" s="14">
        <v>0.13044744330010299</v>
      </c>
      <c r="BF679" s="14">
        <v>0.18008110514610601</v>
      </c>
      <c r="BG679" s="14">
        <v>0.19246147271936301</v>
      </c>
      <c r="BH679" s="14">
        <v>0.26174614737747198</v>
      </c>
      <c r="BI679" s="14">
        <v>0.19837690385161399</v>
      </c>
      <c r="BJ679" s="14">
        <v>0.25710250504169302</v>
      </c>
      <c r="BK679" s="14">
        <v>0.226346478475628</v>
      </c>
      <c r="BL679" s="14">
        <v>0.23320384995795601</v>
      </c>
      <c r="BM679" s="14">
        <v>0.291660981069569</v>
      </c>
      <c r="BN679" s="14">
        <v>0.21809013177209</v>
      </c>
      <c r="BO679" s="14">
        <v>0.171794351155897</v>
      </c>
      <c r="BP679" s="14">
        <v>0.18065493765527199</v>
      </c>
      <c r="BQ679" s="14">
        <v>0.140949303720592</v>
      </c>
      <c r="BR679" s="14">
        <v>0.121346386503765</v>
      </c>
      <c r="BS679" s="14">
        <v>0.157352171985638</v>
      </c>
      <c r="BT679" s="14">
        <v>0.13142539608037701</v>
      </c>
      <c r="BU679" s="14"/>
      <c r="BV679" s="14">
        <v>0.194708876606799</v>
      </c>
      <c r="BW679" s="14">
        <v>0.219706664241299</v>
      </c>
      <c r="BX679" s="14"/>
      <c r="BY679" s="14">
        <v>9.2845317440484507E-2</v>
      </c>
      <c r="BZ679" s="14"/>
      <c r="CA679" s="14">
        <v>0.25160727796892701</v>
      </c>
      <c r="CB679" s="14">
        <v>0.22178577527108301</v>
      </c>
      <c r="CC679" s="14">
        <v>0.19428780829978101</v>
      </c>
      <c r="CD679" s="14">
        <v>9.6843521434670302E-2</v>
      </c>
      <c r="CE679" s="14">
        <v>5.7635524393272797E-2</v>
      </c>
    </row>
    <row r="680" spans="2:83" x14ac:dyDescent="0.3">
      <c r="B680" t="s">
        <v>110</v>
      </c>
      <c r="C680" s="14">
        <v>5.8961963134977202E-2</v>
      </c>
      <c r="D680" s="14">
        <v>3.5065333825175002E-2</v>
      </c>
      <c r="E680" s="14">
        <v>8.2411253719653604E-2</v>
      </c>
      <c r="F680" s="14"/>
      <c r="G680" s="14">
        <v>6.3062596368967994E-2</v>
      </c>
      <c r="H680" s="14">
        <v>3.9471086771785902E-2</v>
      </c>
      <c r="I680" s="14">
        <v>7.2744223447147399E-2</v>
      </c>
      <c r="J680" s="14">
        <v>6.4263002712939304E-2</v>
      </c>
      <c r="K680" s="14">
        <v>4.7323401797790002E-2</v>
      </c>
      <c r="L680" s="14">
        <v>6.4494705403151595E-2</v>
      </c>
      <c r="M680" s="14"/>
      <c r="N680" s="14">
        <v>2.15803964269815E-2</v>
      </c>
      <c r="O680" s="14">
        <v>4.0329663161696797E-2</v>
      </c>
      <c r="P680" s="14">
        <v>6.3420957911866194E-2</v>
      </c>
      <c r="Q680" s="14">
        <v>0.115949191057216</v>
      </c>
      <c r="R680" s="14"/>
      <c r="S680" s="14">
        <v>5.2623163652675602E-2</v>
      </c>
      <c r="T680" s="14">
        <v>7.7984394283173303E-2</v>
      </c>
      <c r="U680" s="14">
        <v>5.0654221224485999E-2</v>
      </c>
      <c r="V680" s="14">
        <v>4.2935829531512301E-2</v>
      </c>
      <c r="W680" s="14">
        <v>4.1585078288451698E-2</v>
      </c>
      <c r="X680" s="14">
        <v>7.93537777436122E-2</v>
      </c>
      <c r="Y680" s="14">
        <v>6.7742403412780802E-2</v>
      </c>
      <c r="Z680" s="14">
        <v>4.6232829689184698E-2</v>
      </c>
      <c r="AA680" s="14">
        <v>7.8502143859408402E-2</v>
      </c>
      <c r="AB680" s="14">
        <v>5.2498841899538601E-2</v>
      </c>
      <c r="AC680" s="14">
        <v>3.04067343546203E-2</v>
      </c>
      <c r="AD680" s="14">
        <v>4.4607005578555299E-2</v>
      </c>
      <c r="AE680" s="14"/>
      <c r="AF680" s="14">
        <v>4.4042867634529602E-2</v>
      </c>
      <c r="AG680" s="14">
        <v>3.9022717151759E-2</v>
      </c>
      <c r="AH680" s="14">
        <v>5.0461697086801698E-2</v>
      </c>
      <c r="AI680" s="14">
        <v>2.7200937784649201E-2</v>
      </c>
      <c r="AJ680" s="14">
        <v>0.11868075617618</v>
      </c>
      <c r="AK680" s="14"/>
      <c r="AL680" s="14">
        <v>5.6106015768486103E-2</v>
      </c>
      <c r="AM680" s="14">
        <v>3.8834920713488999E-2</v>
      </c>
      <c r="AN680" s="14">
        <v>5.2969845968570899E-2</v>
      </c>
      <c r="AO680" s="14">
        <v>4.79809022693201E-2</v>
      </c>
      <c r="AP680" s="14">
        <v>3.9426711845866901E-2</v>
      </c>
      <c r="AQ680" s="14"/>
      <c r="AR680" s="14">
        <v>3.0347924256455001E-2</v>
      </c>
      <c r="AS680" s="14">
        <v>3.9857911045417201E-2</v>
      </c>
      <c r="AT680" s="14">
        <v>4.2393085513995399E-2</v>
      </c>
      <c r="AU680" s="14">
        <v>5.4196622661791899E-2</v>
      </c>
      <c r="AV680" s="14">
        <v>3.7050553410439398E-2</v>
      </c>
      <c r="AW680" s="14">
        <v>0.12764853878207799</v>
      </c>
      <c r="AX680" s="14"/>
      <c r="AY680" s="14">
        <v>7.8495864403688595E-2</v>
      </c>
      <c r="AZ680" s="14">
        <v>7.8146643103213495E-2</v>
      </c>
      <c r="BA680" s="14">
        <v>4.3031530438071897E-2</v>
      </c>
      <c r="BB680" s="14">
        <v>2.0498974285609699E-2</v>
      </c>
      <c r="BC680" s="14">
        <v>0</v>
      </c>
      <c r="BD680" s="14"/>
      <c r="BE680" s="14">
        <v>0.20744353374278501</v>
      </c>
      <c r="BF680" s="14">
        <v>0.147623087226503</v>
      </c>
      <c r="BG680" s="14">
        <v>8.3269502358233993E-2</v>
      </c>
      <c r="BH680" s="14">
        <v>5.5430778698922899E-2</v>
      </c>
      <c r="BI680" s="14">
        <v>9.5490067032179896E-2</v>
      </c>
      <c r="BJ680" s="14">
        <v>4.8967373060719403E-2</v>
      </c>
      <c r="BK680" s="14">
        <v>8.4506697653581805E-2</v>
      </c>
      <c r="BL680" s="14">
        <v>4.4805203261323902E-2</v>
      </c>
      <c r="BM680" s="14">
        <v>4.7803908856471497E-2</v>
      </c>
      <c r="BN680" s="14">
        <v>4.2210920574713602E-2</v>
      </c>
      <c r="BO680" s="14">
        <v>4.3399329836390797E-2</v>
      </c>
      <c r="BP680" s="14">
        <v>9.4523308286072506E-3</v>
      </c>
      <c r="BQ680" s="14">
        <v>1.9136708071030201E-2</v>
      </c>
      <c r="BR680" s="14">
        <v>1.7508322271297099E-2</v>
      </c>
      <c r="BS680" s="14">
        <v>6.19914856839094E-2</v>
      </c>
      <c r="BT680" s="14">
        <v>1.14163527853102E-2</v>
      </c>
      <c r="BU680" s="14"/>
      <c r="BV680" s="14">
        <v>3.4102474461934901E-2</v>
      </c>
      <c r="BW680" s="14">
        <v>4.58637392405409E-2</v>
      </c>
      <c r="BX680" s="14"/>
      <c r="BY680" s="14">
        <v>2.7613605773213999E-2</v>
      </c>
      <c r="BZ680" s="14"/>
      <c r="CA680" s="14">
        <v>7.1210921189610699E-2</v>
      </c>
      <c r="CB680" s="14">
        <v>4.4936334610508603E-2</v>
      </c>
      <c r="CC680" s="14">
        <v>5.1564285849963698E-2</v>
      </c>
      <c r="CD680" s="14">
        <v>2.0105083908603098E-2</v>
      </c>
      <c r="CE680" s="14">
        <v>3.2929924183019502E-2</v>
      </c>
    </row>
    <row r="681" spans="2:83" x14ac:dyDescent="0.3">
      <c r="B681" t="s">
        <v>215</v>
      </c>
      <c r="C681" s="14">
        <v>0.30013201455895899</v>
      </c>
      <c r="D681" s="14">
        <v>0.35444789776409102</v>
      </c>
      <c r="E681" s="14">
        <v>0.2476841863582</v>
      </c>
      <c r="F681" s="14"/>
      <c r="G681" s="14">
        <v>0.38849986619344901</v>
      </c>
      <c r="H681" s="14">
        <v>0.43025288423965302</v>
      </c>
      <c r="I681" s="14">
        <v>0.320126939192375</v>
      </c>
      <c r="J681" s="14">
        <v>0.27684242616513999</v>
      </c>
      <c r="K681" s="14">
        <v>0.20511468662255999</v>
      </c>
      <c r="L681" s="14">
        <v>0.20233402440863499</v>
      </c>
      <c r="M681" s="14"/>
      <c r="N681" s="14">
        <v>0.37515725848998399</v>
      </c>
      <c r="O681" s="14">
        <v>0.28569430041402999</v>
      </c>
      <c r="P681" s="14">
        <v>0.28771802497743598</v>
      </c>
      <c r="Q681" s="14">
        <v>0.247811851729519</v>
      </c>
      <c r="R681" s="14"/>
      <c r="S681" s="14">
        <v>0.34182339707812398</v>
      </c>
      <c r="T681" s="14">
        <v>0.30797473345648901</v>
      </c>
      <c r="U681" s="14">
        <v>0.228879331820635</v>
      </c>
      <c r="V681" s="14">
        <v>0.28482849615334899</v>
      </c>
      <c r="W681" s="14">
        <v>0.32044907222290397</v>
      </c>
      <c r="X681" s="14">
        <v>0.34868608190822298</v>
      </c>
      <c r="Y681" s="14">
        <v>0.28290551796023899</v>
      </c>
      <c r="Z681" s="14">
        <v>0.34772248040819398</v>
      </c>
      <c r="AA681" s="14">
        <v>0.30639541311471202</v>
      </c>
      <c r="AB681" s="14">
        <v>0.26259562659058699</v>
      </c>
      <c r="AC681" s="14">
        <v>0.21848184453417599</v>
      </c>
      <c r="AD681" s="14">
        <v>0.32149949018384399</v>
      </c>
      <c r="AE681" s="14"/>
      <c r="AF681" s="14">
        <v>0.32318660702528601</v>
      </c>
      <c r="AG681" s="14">
        <v>0.35323122015619202</v>
      </c>
      <c r="AH681" s="14">
        <v>0.24003108757611799</v>
      </c>
      <c r="AI681" s="14">
        <v>0.313715369036346</v>
      </c>
      <c r="AJ681" s="14">
        <v>0.23464064643560101</v>
      </c>
      <c r="AK681" s="14"/>
      <c r="AL681" s="14">
        <v>0.33852930800539899</v>
      </c>
      <c r="AM681" s="14">
        <v>0.35033827930107803</v>
      </c>
      <c r="AN681" s="14">
        <v>0.18504400362894899</v>
      </c>
      <c r="AO681" s="14">
        <v>0.37358185219314199</v>
      </c>
      <c r="AP681" s="14">
        <v>0.18339401356426599</v>
      </c>
      <c r="AQ681" s="14"/>
      <c r="AR681" s="14">
        <v>0.39093493551659803</v>
      </c>
      <c r="AS681" s="14">
        <v>0.35192180783178501</v>
      </c>
      <c r="AT681" s="14">
        <v>0.20916806988291201</v>
      </c>
      <c r="AU681" s="14">
        <v>0.36382137923743202</v>
      </c>
      <c r="AV681" s="14">
        <v>0.22542964381257999</v>
      </c>
      <c r="AW681" s="14">
        <v>0.183953989667588</v>
      </c>
      <c r="AX681" s="14"/>
      <c r="AY681" s="14">
        <v>0.23698172504333001</v>
      </c>
      <c r="AZ681" s="14">
        <v>0.26838845844768899</v>
      </c>
      <c r="BA681" s="14">
        <v>0.32521528527103699</v>
      </c>
      <c r="BB681" s="14">
        <v>0.40537257366757801</v>
      </c>
      <c r="BC681" s="14">
        <v>0.68274013248203702</v>
      </c>
      <c r="BD681" s="14"/>
      <c r="BE681" s="14">
        <v>0.222527203347646</v>
      </c>
      <c r="BF681" s="14">
        <v>0.19164557654836301</v>
      </c>
      <c r="BG681" s="14">
        <v>0.22809729463957901</v>
      </c>
      <c r="BH681" s="14">
        <v>0.256371581143581</v>
      </c>
      <c r="BI681" s="14">
        <v>0.32205685457475702</v>
      </c>
      <c r="BJ681" s="14">
        <v>0.255829506770268</v>
      </c>
      <c r="BK681" s="14">
        <v>0.25886534569874903</v>
      </c>
      <c r="BL681" s="14">
        <v>0.27941608696026698</v>
      </c>
      <c r="BM681" s="14">
        <v>0.261625952183903</v>
      </c>
      <c r="BN681" s="14">
        <v>0.23964552630666699</v>
      </c>
      <c r="BO681" s="14">
        <v>0.31448391535477999</v>
      </c>
      <c r="BP681" s="14">
        <v>0.34277065898202702</v>
      </c>
      <c r="BQ681" s="14">
        <v>0.42476709802373402</v>
      </c>
      <c r="BR681" s="14">
        <v>0.38223323968475298</v>
      </c>
      <c r="BS681" s="14">
        <v>0.48388700633008003</v>
      </c>
      <c r="BT681" s="14">
        <v>0.518546079836122</v>
      </c>
      <c r="BU681" s="14"/>
      <c r="BV681" s="14">
        <v>0.39037483800524198</v>
      </c>
      <c r="BW681" s="14">
        <v>0.29087438037421298</v>
      </c>
      <c r="BX681" s="14"/>
      <c r="BY681" s="14">
        <v>0.46238964122418302</v>
      </c>
      <c r="BZ681" s="14"/>
      <c r="CA681" s="14">
        <v>0.20863305180304201</v>
      </c>
      <c r="CB681" s="14">
        <v>0.26255781626433899</v>
      </c>
      <c r="CC681" s="14">
        <v>0.32911216410917399</v>
      </c>
      <c r="CD681" s="14">
        <v>0.55462074701141095</v>
      </c>
      <c r="CE681" s="14">
        <v>0.74735115567861099</v>
      </c>
    </row>
    <row r="682" spans="2:83" x14ac:dyDescent="0.3">
      <c r="B682" t="s">
        <v>216</v>
      </c>
      <c r="C682" s="14">
        <v>0.40339373525830102</v>
      </c>
      <c r="D682" s="14">
        <v>0.37167044852890002</v>
      </c>
      <c r="E682" s="14">
        <v>0.43319987430080498</v>
      </c>
      <c r="F682" s="14"/>
      <c r="G682" s="14">
        <v>0.33786533974122401</v>
      </c>
      <c r="H682" s="14">
        <v>0.339420388942414</v>
      </c>
      <c r="I682" s="14">
        <v>0.36690065507679798</v>
      </c>
      <c r="J682" s="14">
        <v>0.41821111673703598</v>
      </c>
      <c r="K682" s="14">
        <v>0.46800547255223901</v>
      </c>
      <c r="L682" s="14">
        <v>0.47290036142762598</v>
      </c>
      <c r="M682" s="14"/>
      <c r="N682" s="14">
        <v>0.38083888679109701</v>
      </c>
      <c r="O682" s="14">
        <v>0.45012532888722301</v>
      </c>
      <c r="P682" s="14">
        <v>0.39606431122318803</v>
      </c>
      <c r="Q682" s="14">
        <v>0.38642002819890697</v>
      </c>
      <c r="R682" s="14"/>
      <c r="S682" s="14">
        <v>0.365645523917208</v>
      </c>
      <c r="T682" s="14">
        <v>0.38884686056941697</v>
      </c>
      <c r="U682" s="14">
        <v>0.464487418825062</v>
      </c>
      <c r="V682" s="14">
        <v>0.34830899211807498</v>
      </c>
      <c r="W682" s="14">
        <v>0.31816091360115401</v>
      </c>
      <c r="X682" s="14">
        <v>0.40286646080382799</v>
      </c>
      <c r="Y682" s="14">
        <v>0.43137387746969702</v>
      </c>
      <c r="Z682" s="14">
        <v>0.38341516774305301</v>
      </c>
      <c r="AA682" s="14">
        <v>0.385864918487207</v>
      </c>
      <c r="AB682" s="14">
        <v>0.48470648679419898</v>
      </c>
      <c r="AC682" s="14">
        <v>0.53400665951216897</v>
      </c>
      <c r="AD682" s="14">
        <v>0.40052676160168899</v>
      </c>
      <c r="AE682" s="14"/>
      <c r="AF682" s="14">
        <v>0.36835015001335802</v>
      </c>
      <c r="AG682" s="14">
        <v>0.41484625034052303</v>
      </c>
      <c r="AH682" s="14">
        <v>0.46995015928875</v>
      </c>
      <c r="AI682" s="14">
        <v>0.357287861964033</v>
      </c>
      <c r="AJ682" s="14">
        <v>0.37163556026559302</v>
      </c>
      <c r="AK682" s="14"/>
      <c r="AL682" s="14">
        <v>0.33429178038867702</v>
      </c>
      <c r="AM682" s="14">
        <v>0.39929535218037798</v>
      </c>
      <c r="AN682" s="14">
        <v>0.50782085722608405</v>
      </c>
      <c r="AO682" s="14">
        <v>0.333425709017794</v>
      </c>
      <c r="AP682" s="14">
        <v>0.63074277641444798</v>
      </c>
      <c r="AQ682" s="14"/>
      <c r="AR682" s="14">
        <v>0.380053820362312</v>
      </c>
      <c r="AS682" s="14">
        <v>0.332299996270636</v>
      </c>
      <c r="AT682" s="14">
        <v>0.51140920409093704</v>
      </c>
      <c r="AU682" s="14">
        <v>0.32457354998434002</v>
      </c>
      <c r="AV682" s="14">
        <v>0.60121602639743499</v>
      </c>
      <c r="AW682" s="14">
        <v>0.42054254136134001</v>
      </c>
      <c r="AX682" s="14"/>
      <c r="AY682" s="14">
        <v>0.40480338692113199</v>
      </c>
      <c r="AZ682" s="14">
        <v>0.417737792095697</v>
      </c>
      <c r="BA682" s="14">
        <v>0.39653265827845402</v>
      </c>
      <c r="BB682" s="14">
        <v>0.38995410883728099</v>
      </c>
      <c r="BC682" s="14">
        <v>0.194530047434574</v>
      </c>
      <c r="BD682" s="14"/>
      <c r="BE682" s="14">
        <v>0.34403605959274203</v>
      </c>
      <c r="BF682" s="14">
        <v>0.35164301567574702</v>
      </c>
      <c r="BG682" s="14">
        <v>0.42434343768448202</v>
      </c>
      <c r="BH682" s="14">
        <v>0.45415457502789602</v>
      </c>
      <c r="BI682" s="14">
        <v>0.36263058926016301</v>
      </c>
      <c r="BJ682" s="14">
        <v>0.45138320185038899</v>
      </c>
      <c r="BK682" s="14">
        <v>0.41311310006379798</v>
      </c>
      <c r="BL682" s="14">
        <v>0.431554693376</v>
      </c>
      <c r="BM682" s="14">
        <v>0.48718216193399499</v>
      </c>
      <c r="BN682" s="14">
        <v>0.45797435491803601</v>
      </c>
      <c r="BO682" s="14">
        <v>0.399887917052072</v>
      </c>
      <c r="BP682" s="14">
        <v>0.378053117273839</v>
      </c>
      <c r="BQ682" s="14">
        <v>0.32887338840793601</v>
      </c>
      <c r="BR682" s="14">
        <v>0.33623781757360899</v>
      </c>
      <c r="BS682" s="14">
        <v>0.31475868528150402</v>
      </c>
      <c r="BT682" s="14">
        <v>0.28467119663301999</v>
      </c>
      <c r="BU682" s="14"/>
      <c r="BV682" s="14">
        <v>0.38114736249109199</v>
      </c>
      <c r="BW682" s="14">
        <v>0.42624947260275298</v>
      </c>
      <c r="BX682" s="14"/>
      <c r="BY682" s="14">
        <v>0.26385275583912998</v>
      </c>
      <c r="BZ682" s="14"/>
      <c r="CA682" s="14">
        <v>0.459858799578508</v>
      </c>
      <c r="CB682" s="14">
        <v>0.46481061884111102</v>
      </c>
      <c r="CC682" s="14">
        <v>0.37601618646923402</v>
      </c>
      <c r="CD682" s="14">
        <v>0.25360729387054398</v>
      </c>
      <c r="CE682" s="14">
        <v>0.11605142935351299</v>
      </c>
    </row>
    <row r="683" spans="2:83" x14ac:dyDescent="0.3">
      <c r="B683" t="s">
        <v>139</v>
      </c>
      <c r="C683" s="14">
        <v>-0.103261720699342</v>
      </c>
      <c r="D683" s="14">
        <v>-1.72225507648094E-2</v>
      </c>
      <c r="E683" s="14">
        <v>-0.18551568794260601</v>
      </c>
      <c r="F683" s="14"/>
      <c r="G683" s="14">
        <v>5.0634526452225298E-2</v>
      </c>
      <c r="H683" s="14">
        <v>9.0832495297239094E-2</v>
      </c>
      <c r="I683" s="14">
        <v>-4.6773715884422598E-2</v>
      </c>
      <c r="J683" s="14">
        <v>-0.14136869057189599</v>
      </c>
      <c r="K683" s="14">
        <v>-0.26289078592967902</v>
      </c>
      <c r="L683" s="14">
        <v>-0.27056633701899102</v>
      </c>
      <c r="M683" s="14"/>
      <c r="N683" s="14">
        <v>-5.6816283011135197E-3</v>
      </c>
      <c r="O683" s="14">
        <v>-0.16443102847319299</v>
      </c>
      <c r="P683" s="14">
        <v>-0.108346286245752</v>
      </c>
      <c r="Q683" s="14">
        <v>-0.138608176469387</v>
      </c>
      <c r="R683" s="14"/>
      <c r="S683" s="14">
        <v>-2.38221268390842E-2</v>
      </c>
      <c r="T683" s="14">
        <v>-8.0872127112928002E-2</v>
      </c>
      <c r="U683" s="14">
        <v>-0.23560808700442701</v>
      </c>
      <c r="V683" s="14">
        <v>-6.3480495964726505E-2</v>
      </c>
      <c r="W683" s="14">
        <v>2.2881586217507999E-3</v>
      </c>
      <c r="X683" s="14">
        <v>-5.4180378895604703E-2</v>
      </c>
      <c r="Y683" s="14">
        <v>-0.148468359509458</v>
      </c>
      <c r="Z683" s="14">
        <v>-3.56926873348591E-2</v>
      </c>
      <c r="AA683" s="14">
        <v>-7.94695053724951E-2</v>
      </c>
      <c r="AB683" s="14">
        <v>-0.22211086020361301</v>
      </c>
      <c r="AC683" s="14">
        <v>-0.31552481497799301</v>
      </c>
      <c r="AD683" s="14">
        <v>-7.9027271417844602E-2</v>
      </c>
      <c r="AE683" s="14"/>
      <c r="AF683" s="14">
        <v>-4.5163542988072201E-2</v>
      </c>
      <c r="AG683" s="14">
        <v>-6.1615030184331301E-2</v>
      </c>
      <c r="AH683" s="14">
        <v>-0.22991907171263201</v>
      </c>
      <c r="AI683" s="14">
        <v>-4.3572492927687702E-2</v>
      </c>
      <c r="AJ683" s="14">
        <v>-0.13699491382999199</v>
      </c>
      <c r="AK683" s="14"/>
      <c r="AL683" s="14">
        <v>4.2375276167228E-3</v>
      </c>
      <c r="AM683" s="14">
        <v>-4.8957072879300102E-2</v>
      </c>
      <c r="AN683" s="14">
        <v>-0.32277685359713598</v>
      </c>
      <c r="AO683" s="14">
        <v>4.0156143175347603E-2</v>
      </c>
      <c r="AP683" s="14">
        <v>-0.44734876285018199</v>
      </c>
      <c r="AQ683" s="14"/>
      <c r="AR683" s="14">
        <v>1.0881115154287E-2</v>
      </c>
      <c r="AS683" s="14">
        <v>1.9621811561148901E-2</v>
      </c>
      <c r="AT683" s="14">
        <v>-0.30224113420802501</v>
      </c>
      <c r="AU683" s="14">
        <v>3.9247829253091802E-2</v>
      </c>
      <c r="AV683" s="14">
        <v>-0.37578638258485503</v>
      </c>
      <c r="AW683" s="14">
        <v>-0.23658855169375201</v>
      </c>
      <c r="AX683" s="14"/>
      <c r="AY683" s="14">
        <v>-0.16782166187780201</v>
      </c>
      <c r="AZ683" s="14">
        <v>-0.14934933364800801</v>
      </c>
      <c r="BA683" s="14">
        <v>-7.1317373007416904E-2</v>
      </c>
      <c r="BB683" s="14">
        <v>1.54184648302971E-2</v>
      </c>
      <c r="BC683" s="14">
        <v>0.48821008504746299</v>
      </c>
      <c r="BD683" s="14"/>
      <c r="BE683" s="14">
        <v>-0.121508856245096</v>
      </c>
      <c r="BF683" s="14">
        <v>-0.15999743912738401</v>
      </c>
      <c r="BG683" s="14">
        <v>-0.19624614304490301</v>
      </c>
      <c r="BH683" s="14">
        <v>-0.197782993884315</v>
      </c>
      <c r="BI683" s="14">
        <v>-4.0573734685406301E-2</v>
      </c>
      <c r="BJ683" s="14">
        <v>-0.19555369508012099</v>
      </c>
      <c r="BK683" s="14">
        <v>-0.15424775436504801</v>
      </c>
      <c r="BL683" s="14">
        <v>-0.15213860641573301</v>
      </c>
      <c r="BM683" s="14">
        <v>-0.225556209750091</v>
      </c>
      <c r="BN683" s="14">
        <v>-0.21832882861137001</v>
      </c>
      <c r="BO683" s="14">
        <v>-8.5404001697292606E-2</v>
      </c>
      <c r="BP683" s="14">
        <v>-3.5282458291812098E-2</v>
      </c>
      <c r="BQ683" s="14">
        <v>9.5893709615797795E-2</v>
      </c>
      <c r="BR683" s="14">
        <v>4.59954221111444E-2</v>
      </c>
      <c r="BS683" s="14">
        <v>0.169128321048576</v>
      </c>
      <c r="BT683" s="14">
        <v>0.23387488320310201</v>
      </c>
      <c r="BU683" s="14"/>
      <c r="BV683" s="14">
        <v>9.2274755141504797E-3</v>
      </c>
      <c r="BW683" s="14">
        <v>-0.13537509222853999</v>
      </c>
      <c r="BX683" s="14"/>
      <c r="BY683" s="14">
        <v>0.19853688538505301</v>
      </c>
      <c r="BZ683" s="14"/>
      <c r="CA683" s="14">
        <v>-0.25122574777546602</v>
      </c>
      <c r="CB683" s="14">
        <v>-0.202252802576772</v>
      </c>
      <c r="CC683" s="14">
        <v>-4.6904022360059999E-2</v>
      </c>
      <c r="CD683" s="14">
        <v>0.30101345314086703</v>
      </c>
      <c r="CE683" s="14">
        <v>0.63129972632509801</v>
      </c>
    </row>
    <row r="684" spans="2:83" x14ac:dyDescent="0.3">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c r="AY684" s="14"/>
      <c r="AZ684" s="14"/>
      <c r="BA684" s="14"/>
      <c r="BB684" s="14"/>
      <c r="BC684" s="14"/>
      <c r="BD684" s="14"/>
      <c r="BE684" s="14"/>
      <c r="BF684" s="14"/>
      <c r="BG684" s="14"/>
      <c r="BH684" s="14"/>
      <c r="BI684" s="14"/>
      <c r="BJ684" s="14"/>
      <c r="BK684" s="14"/>
      <c r="BL684" s="14"/>
      <c r="BM684" s="14"/>
      <c r="BN684" s="14"/>
      <c r="BO684" s="14"/>
      <c r="BP684" s="14"/>
      <c r="BQ684" s="14"/>
      <c r="BR684" s="14"/>
      <c r="BS684" s="14"/>
      <c r="BT684" s="14"/>
      <c r="BU684" s="14"/>
      <c r="BV684" s="14"/>
      <c r="BW684" s="14"/>
      <c r="BX684" s="14"/>
      <c r="BY684" s="14"/>
      <c r="BZ684" s="14"/>
      <c r="CA684" s="14"/>
      <c r="CB684" s="14"/>
      <c r="CC684" s="14"/>
      <c r="CD684" s="14"/>
      <c r="CE684" s="14"/>
    </row>
    <row r="685" spans="2:83" x14ac:dyDescent="0.3">
      <c r="B685" s="6" t="s">
        <v>317</v>
      </c>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4"/>
      <c r="AS685" s="14"/>
      <c r="AT685" s="14"/>
      <c r="AU685" s="14"/>
      <c r="AV685" s="14"/>
      <c r="AW685" s="14"/>
      <c r="AX685" s="14"/>
      <c r="AY685" s="14"/>
      <c r="AZ685" s="14"/>
      <c r="BA685" s="14"/>
      <c r="BB685" s="14"/>
      <c r="BC685" s="14"/>
      <c r="BD685" s="14"/>
      <c r="BE685" s="14"/>
      <c r="BF685" s="14"/>
      <c r="BG685" s="14"/>
      <c r="BH685" s="14"/>
      <c r="BI685" s="14"/>
      <c r="BJ685" s="14"/>
      <c r="BK685" s="14"/>
      <c r="BL685" s="14"/>
      <c r="BM685" s="14"/>
      <c r="BN685" s="14"/>
      <c r="BO685" s="14"/>
      <c r="BP685" s="14"/>
      <c r="BQ685" s="14"/>
      <c r="BR685" s="14"/>
      <c r="BS685" s="14"/>
      <c r="BT685" s="14"/>
      <c r="BU685" s="14"/>
      <c r="BV685" s="14"/>
      <c r="BW685" s="14"/>
      <c r="BX685" s="14"/>
      <c r="BY685" s="14"/>
      <c r="BZ685" s="14"/>
      <c r="CA685" s="14"/>
      <c r="CB685" s="14"/>
      <c r="CC685" s="14"/>
      <c r="CD685" s="14"/>
      <c r="CE685" s="14"/>
    </row>
    <row r="686" spans="2:83" x14ac:dyDescent="0.3">
      <c r="B686" s="24" t="s">
        <v>114</v>
      </c>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c r="AS686" s="14"/>
      <c r="AT686" s="14"/>
      <c r="AU686" s="14"/>
      <c r="AV686" s="14"/>
      <c r="AW686" s="14"/>
      <c r="AX686" s="14"/>
      <c r="AY686" s="14"/>
      <c r="AZ686" s="14"/>
      <c r="BA686" s="14"/>
      <c r="BB686" s="14"/>
      <c r="BC686" s="14"/>
      <c r="BD686" s="14"/>
      <c r="BE686" s="14"/>
      <c r="BF686" s="14"/>
      <c r="BG686" s="14"/>
      <c r="BH686" s="14"/>
      <c r="BI686" s="14"/>
      <c r="BJ686" s="14"/>
      <c r="BK686" s="14"/>
      <c r="BL686" s="14"/>
      <c r="BM686" s="14"/>
      <c r="BN686" s="14"/>
      <c r="BO686" s="14"/>
      <c r="BP686" s="14"/>
      <c r="BQ686" s="14"/>
      <c r="BR686" s="14"/>
      <c r="BS686" s="14"/>
      <c r="BT686" s="14"/>
      <c r="BU686" s="14"/>
      <c r="BV686" s="14"/>
      <c r="BW686" s="14"/>
      <c r="BX686" s="14"/>
      <c r="BY686" s="14"/>
      <c r="BZ686" s="14"/>
      <c r="CA686" s="14"/>
      <c r="CB686" s="14"/>
      <c r="CC686" s="14"/>
      <c r="CD686" s="14"/>
      <c r="CE686" s="14"/>
    </row>
    <row r="687" spans="2:83" x14ac:dyDescent="0.3">
      <c r="B687" t="s">
        <v>211</v>
      </c>
      <c r="C687" s="14">
        <v>4.5443438625189098E-2</v>
      </c>
      <c r="D687" s="14">
        <v>5.4655478307406601E-2</v>
      </c>
      <c r="E687" s="14">
        <v>3.65375187760731E-2</v>
      </c>
      <c r="F687" s="14"/>
      <c r="G687" s="14">
        <v>8.4198854695925293E-2</v>
      </c>
      <c r="H687" s="14">
        <v>8.02727591787816E-2</v>
      </c>
      <c r="I687" s="14">
        <v>6.7767023250632899E-2</v>
      </c>
      <c r="J687" s="14">
        <v>3.0451565312798301E-2</v>
      </c>
      <c r="K687" s="14">
        <v>3.2347972309056802E-3</v>
      </c>
      <c r="L687" s="14">
        <v>1.3936889353302E-2</v>
      </c>
      <c r="M687" s="14"/>
      <c r="N687" s="14">
        <v>6.1291692346330098E-2</v>
      </c>
      <c r="O687" s="14">
        <v>4.3818966828092901E-2</v>
      </c>
      <c r="P687" s="14">
        <v>3.5276339386520403E-2</v>
      </c>
      <c r="Q687" s="14">
        <v>3.8007793787241902E-2</v>
      </c>
      <c r="R687" s="14"/>
      <c r="S687" s="14">
        <v>7.3049981033009803E-2</v>
      </c>
      <c r="T687" s="14">
        <v>3.82852086595315E-2</v>
      </c>
      <c r="U687" s="14">
        <v>3.9956063643684703E-2</v>
      </c>
      <c r="V687" s="14">
        <v>5.8916899086321597E-2</v>
      </c>
      <c r="W687" s="14">
        <v>1.63262848129073E-2</v>
      </c>
      <c r="X687" s="14">
        <v>4.70865969137714E-2</v>
      </c>
      <c r="Y687" s="14">
        <v>3.7105543135254403E-2</v>
      </c>
      <c r="Z687" s="14">
        <v>8.7942155980794204E-2</v>
      </c>
      <c r="AA687" s="14">
        <v>3.4086275837459899E-2</v>
      </c>
      <c r="AB687" s="14">
        <v>3.70232887964181E-2</v>
      </c>
      <c r="AC687" s="14">
        <v>3.5278092807568197E-2</v>
      </c>
      <c r="AD687" s="14">
        <v>3.3792378669476202E-2</v>
      </c>
      <c r="AE687" s="14"/>
      <c r="AF687" s="14">
        <v>3.5254353788374299E-2</v>
      </c>
      <c r="AG687" s="14">
        <v>7.6138999173700497E-2</v>
      </c>
      <c r="AH687" s="14">
        <v>3.0721688405170599E-2</v>
      </c>
      <c r="AI687" s="14">
        <v>0</v>
      </c>
      <c r="AJ687" s="14">
        <v>2.2275162615130899E-2</v>
      </c>
      <c r="AK687" s="14"/>
      <c r="AL687" s="14">
        <v>4.2596620908285997E-2</v>
      </c>
      <c r="AM687" s="14">
        <v>6.3720228309853202E-2</v>
      </c>
      <c r="AN687" s="14">
        <v>4.0573456854205298E-2</v>
      </c>
      <c r="AO687" s="14">
        <v>4.7859606043571701E-2</v>
      </c>
      <c r="AP687" s="14">
        <v>3.9621971850421003E-2</v>
      </c>
      <c r="AQ687" s="14"/>
      <c r="AR687" s="14">
        <v>7.8446489174215595E-2</v>
      </c>
      <c r="AS687" s="14">
        <v>4.5699826890072202E-2</v>
      </c>
      <c r="AT687" s="14">
        <v>3.1508227909303597E-2</v>
      </c>
      <c r="AU687" s="14">
        <v>3.53975865024133E-2</v>
      </c>
      <c r="AV687" s="14">
        <v>6.1168369082078802E-2</v>
      </c>
      <c r="AW687" s="14">
        <v>1.8083912869102301E-2</v>
      </c>
      <c r="AX687" s="14"/>
      <c r="AY687" s="14">
        <v>1.9491562562177201E-2</v>
      </c>
      <c r="AZ687" s="14">
        <v>3.55319982463402E-2</v>
      </c>
      <c r="BA687" s="14">
        <v>4.4735086283381E-2</v>
      </c>
      <c r="BB687" s="14">
        <v>9.6653001289284904E-2</v>
      </c>
      <c r="BC687" s="14">
        <v>0.18495794559478401</v>
      </c>
      <c r="BD687" s="14"/>
      <c r="BE687" s="14">
        <v>0</v>
      </c>
      <c r="BF687" s="14">
        <v>4.6904702351170197E-2</v>
      </c>
      <c r="BG687" s="14">
        <v>4.9240356265902598E-2</v>
      </c>
      <c r="BH687" s="14">
        <v>7.1432105322264794E-2</v>
      </c>
      <c r="BI687" s="14">
        <v>2.9403580156695398E-2</v>
      </c>
      <c r="BJ687" s="14">
        <v>3.8346186095529103E-2</v>
      </c>
      <c r="BK687" s="14">
        <v>2.8286482604917399E-2</v>
      </c>
      <c r="BL687" s="14">
        <v>3.0234067136146701E-2</v>
      </c>
      <c r="BM687" s="14">
        <v>4.6270298623307102E-2</v>
      </c>
      <c r="BN687" s="14">
        <v>3.7387037019632703E-2</v>
      </c>
      <c r="BO687" s="14">
        <v>3.71400636883907E-2</v>
      </c>
      <c r="BP687" s="14">
        <v>4.8420072557111803E-2</v>
      </c>
      <c r="BQ687" s="14">
        <v>4.63221682913426E-2</v>
      </c>
      <c r="BR687" s="14">
        <v>8.86893435722374E-2</v>
      </c>
      <c r="BS687" s="14">
        <v>9.5702934678203705E-2</v>
      </c>
      <c r="BT687" s="14">
        <v>0.11214743469487801</v>
      </c>
      <c r="BU687" s="14"/>
      <c r="BV687" s="14">
        <v>8.2944748423592604E-2</v>
      </c>
      <c r="BW687" s="14">
        <v>3.5167201827035498E-2</v>
      </c>
      <c r="BX687" s="14"/>
      <c r="BY687" s="14">
        <v>9.5639081854306696E-2</v>
      </c>
      <c r="BZ687" s="14"/>
      <c r="CA687" s="14">
        <v>2.0356036235459701E-2</v>
      </c>
      <c r="CB687" s="14">
        <v>2.55067691938312E-2</v>
      </c>
      <c r="CC687" s="14">
        <v>4.5388352440701503E-2</v>
      </c>
      <c r="CD687" s="14">
        <v>0.14275531716734999</v>
      </c>
      <c r="CE687" s="14">
        <v>0.30129561259410398</v>
      </c>
    </row>
    <row r="688" spans="2:83" x14ac:dyDescent="0.3">
      <c r="B688" t="s">
        <v>236</v>
      </c>
      <c r="C688" s="14">
        <v>0.14884666826912499</v>
      </c>
      <c r="D688" s="14">
        <v>0.15080061086293001</v>
      </c>
      <c r="E688" s="14">
        <v>0.14723061297360099</v>
      </c>
      <c r="F688" s="14"/>
      <c r="G688" s="14">
        <v>0.235319117766838</v>
      </c>
      <c r="H688" s="14">
        <v>0.24388419265812999</v>
      </c>
      <c r="I688" s="14">
        <v>0.19629808261065301</v>
      </c>
      <c r="J688" s="14">
        <v>0.120252820110978</v>
      </c>
      <c r="K688" s="14">
        <v>7.5091106555542395E-2</v>
      </c>
      <c r="L688" s="14">
        <v>4.86429965311658E-2</v>
      </c>
      <c r="M688" s="14"/>
      <c r="N688" s="14">
        <v>0.187014078025386</v>
      </c>
      <c r="O688" s="14">
        <v>0.187233373113112</v>
      </c>
      <c r="P688" s="14">
        <v>0.13720368719322601</v>
      </c>
      <c r="Q688" s="14">
        <v>7.9355121744076301E-2</v>
      </c>
      <c r="R688" s="14"/>
      <c r="S688" s="14">
        <v>0.20064659792542699</v>
      </c>
      <c r="T688" s="14">
        <v>0.106398442523555</v>
      </c>
      <c r="U688" s="14">
        <v>0.13669038836608399</v>
      </c>
      <c r="V688" s="14">
        <v>0.156352095478761</v>
      </c>
      <c r="W688" s="14">
        <v>0.145141353243435</v>
      </c>
      <c r="X688" s="14">
        <v>0.204546107412311</v>
      </c>
      <c r="Y688" s="14">
        <v>0.14206458792108201</v>
      </c>
      <c r="Z688" s="14">
        <v>0.179403200086655</v>
      </c>
      <c r="AA688" s="14">
        <v>0.13342561342949499</v>
      </c>
      <c r="AB688" s="14">
        <v>0.119611311532669</v>
      </c>
      <c r="AC688" s="14">
        <v>0.106435968683987</v>
      </c>
      <c r="AD688" s="14">
        <v>0.134558256760093</v>
      </c>
      <c r="AE688" s="14"/>
      <c r="AF688" s="14">
        <v>0.13863079762487801</v>
      </c>
      <c r="AG688" s="14">
        <v>0.20058082205069699</v>
      </c>
      <c r="AH688" s="14">
        <v>0.110136569187634</v>
      </c>
      <c r="AI688" s="14">
        <v>0.14974949229885601</v>
      </c>
      <c r="AJ688" s="14">
        <v>0.11860068285295899</v>
      </c>
      <c r="AK688" s="14"/>
      <c r="AL688" s="14">
        <v>0.14515224063594001</v>
      </c>
      <c r="AM688" s="14">
        <v>0.20598704346792801</v>
      </c>
      <c r="AN688" s="14">
        <v>7.9392217062482298E-2</v>
      </c>
      <c r="AO688" s="14">
        <v>8.3727890634216803E-2</v>
      </c>
      <c r="AP688" s="14">
        <v>0.14798577987933301</v>
      </c>
      <c r="AQ688" s="14"/>
      <c r="AR688" s="14">
        <v>0.22906606068419899</v>
      </c>
      <c r="AS688" s="14">
        <v>0.17520619154974201</v>
      </c>
      <c r="AT688" s="14">
        <v>0.11574224793501101</v>
      </c>
      <c r="AU688" s="14">
        <v>0.116310123970605</v>
      </c>
      <c r="AV688" s="14">
        <v>0.15545867847887801</v>
      </c>
      <c r="AW688" s="14">
        <v>0.115071940747865</v>
      </c>
      <c r="AX688" s="14"/>
      <c r="AY688" s="14">
        <v>0.11324226707347999</v>
      </c>
      <c r="AZ688" s="14">
        <v>0.114278037922112</v>
      </c>
      <c r="BA688" s="14">
        <v>0.19069718968737101</v>
      </c>
      <c r="BB688" s="14">
        <v>0.22323513127307801</v>
      </c>
      <c r="BC688" s="14">
        <v>0.172263393019468</v>
      </c>
      <c r="BD688" s="14"/>
      <c r="BE688" s="14">
        <v>0.20244641627922</v>
      </c>
      <c r="BF688" s="14">
        <v>0.18295980781107499</v>
      </c>
      <c r="BG688" s="14">
        <v>5.9208056017175797E-2</v>
      </c>
      <c r="BH688" s="14">
        <v>8.3794516645605902E-2</v>
      </c>
      <c r="BI688" s="14">
        <v>0.155762688301879</v>
      </c>
      <c r="BJ688" s="14">
        <v>0.14134296367448501</v>
      </c>
      <c r="BK688" s="14">
        <v>0.13493838394392499</v>
      </c>
      <c r="BL688" s="14">
        <v>0.15076656723832799</v>
      </c>
      <c r="BM688" s="14">
        <v>8.7222268269256401E-2</v>
      </c>
      <c r="BN688" s="14">
        <v>0.101597926799311</v>
      </c>
      <c r="BO688" s="14">
        <v>0.17353326395294499</v>
      </c>
      <c r="BP688" s="14">
        <v>0.25762613168154702</v>
      </c>
      <c r="BQ688" s="14">
        <v>0.21005478393510299</v>
      </c>
      <c r="BR688" s="14">
        <v>0.16258829711217801</v>
      </c>
      <c r="BS688" s="14">
        <v>0.16386403763928301</v>
      </c>
      <c r="BT688" s="14">
        <v>0.265171432367872</v>
      </c>
      <c r="BU688" s="14"/>
      <c r="BV688" s="14">
        <v>0.22905324602763499</v>
      </c>
      <c r="BW688" s="14">
        <v>0.171728196503284</v>
      </c>
      <c r="BX688" s="14"/>
      <c r="BY688" s="14">
        <v>0.32253948881428302</v>
      </c>
      <c r="BZ688" s="14"/>
      <c r="CA688" s="14">
        <v>0.106229046401563</v>
      </c>
      <c r="CB688" s="14">
        <v>0.120813254663869</v>
      </c>
      <c r="CC688" s="14">
        <v>0.16616845234424599</v>
      </c>
      <c r="CD688" s="14">
        <v>0.298937455835382</v>
      </c>
      <c r="CE688" s="14">
        <v>0.25256031416164398</v>
      </c>
    </row>
    <row r="689" spans="2:83" x14ac:dyDescent="0.3">
      <c r="B689" t="s">
        <v>237</v>
      </c>
      <c r="C689" s="14">
        <v>0.24320461071678601</v>
      </c>
      <c r="D689" s="14">
        <v>0.22247367386186201</v>
      </c>
      <c r="E689" s="14">
        <v>0.26392404626259103</v>
      </c>
      <c r="F689" s="14"/>
      <c r="G689" s="14">
        <v>0.24797443757798901</v>
      </c>
      <c r="H689" s="14">
        <v>0.22462886690616601</v>
      </c>
      <c r="I689" s="14">
        <v>0.26850717087923798</v>
      </c>
      <c r="J689" s="14">
        <v>0.27666359460364898</v>
      </c>
      <c r="K689" s="14">
        <v>0.230019354103598</v>
      </c>
      <c r="L689" s="14">
        <v>0.21637314458381801</v>
      </c>
      <c r="M689" s="14"/>
      <c r="N689" s="14">
        <v>0.21580705662421301</v>
      </c>
      <c r="O689" s="14">
        <v>0.21214051608220499</v>
      </c>
      <c r="P689" s="14">
        <v>0.29095709514819901</v>
      </c>
      <c r="Q689" s="14">
        <v>0.25630785129191103</v>
      </c>
      <c r="R689" s="14"/>
      <c r="S689" s="14">
        <v>0.236834311615816</v>
      </c>
      <c r="T689" s="14">
        <v>0.24349073164843299</v>
      </c>
      <c r="U689" s="14">
        <v>0.20774430886048101</v>
      </c>
      <c r="V689" s="14">
        <v>0.25117817072341098</v>
      </c>
      <c r="W689" s="14">
        <v>0.31994720773441998</v>
      </c>
      <c r="X689" s="14">
        <v>0.197331730020673</v>
      </c>
      <c r="Y689" s="14">
        <v>0.269164795511251</v>
      </c>
      <c r="Z689" s="14">
        <v>0.20734501403720701</v>
      </c>
      <c r="AA689" s="14">
        <v>0.22360644137751701</v>
      </c>
      <c r="AB689" s="14">
        <v>0.24153915925163</v>
      </c>
      <c r="AC689" s="14">
        <v>0.25653578285510997</v>
      </c>
      <c r="AD689" s="14">
        <v>0.334103171869643</v>
      </c>
      <c r="AE689" s="14"/>
      <c r="AF689" s="14">
        <v>0.23073886790659201</v>
      </c>
      <c r="AG689" s="14">
        <v>0.21128529502391</v>
      </c>
      <c r="AH689" s="14">
        <v>0.20569046503194299</v>
      </c>
      <c r="AI689" s="14">
        <v>0.29377014834933202</v>
      </c>
      <c r="AJ689" s="14">
        <v>0.32403288077692999</v>
      </c>
      <c r="AK689" s="14"/>
      <c r="AL689" s="14">
        <v>0.23799613966858099</v>
      </c>
      <c r="AM689" s="14">
        <v>0.19798693473718501</v>
      </c>
      <c r="AN689" s="14">
        <v>0.25081360087089299</v>
      </c>
      <c r="AO689" s="14">
        <v>0.25855510652841202</v>
      </c>
      <c r="AP689" s="14">
        <v>0.253458097518035</v>
      </c>
      <c r="AQ689" s="14"/>
      <c r="AR689" s="14">
        <v>0.18017292652102301</v>
      </c>
      <c r="AS689" s="14">
        <v>0.22683232881521001</v>
      </c>
      <c r="AT689" s="14">
        <v>0.221076905061517</v>
      </c>
      <c r="AU689" s="14">
        <v>0.27397172207012099</v>
      </c>
      <c r="AV689" s="14">
        <v>0.24529486118093899</v>
      </c>
      <c r="AW689" s="14">
        <v>0.27800420356413302</v>
      </c>
      <c r="AX689" s="14"/>
      <c r="AY689" s="14">
        <v>0.26104488699416001</v>
      </c>
      <c r="AZ689" s="14">
        <v>0.27264326597445698</v>
      </c>
      <c r="BA689" s="14">
        <v>0.24209156582501201</v>
      </c>
      <c r="BB689" s="14">
        <v>0.19066819923247699</v>
      </c>
      <c r="BC689" s="14">
        <v>0.172829087685617</v>
      </c>
      <c r="BD689" s="14"/>
      <c r="BE689" s="14">
        <v>0.22652147116048699</v>
      </c>
      <c r="BF689" s="14">
        <v>0.24804964036976501</v>
      </c>
      <c r="BG689" s="14">
        <v>0.27239241319669</v>
      </c>
      <c r="BH689" s="14">
        <v>0.24573330439514299</v>
      </c>
      <c r="BI689" s="14">
        <v>0.26857968833168899</v>
      </c>
      <c r="BJ689" s="14">
        <v>0.236832971533977</v>
      </c>
      <c r="BK689" s="14">
        <v>0.27477851094795103</v>
      </c>
      <c r="BL689" s="14">
        <v>0.27342256820011801</v>
      </c>
      <c r="BM689" s="14">
        <v>0.25060045821829702</v>
      </c>
      <c r="BN689" s="14">
        <v>0.24392754368335501</v>
      </c>
      <c r="BO689" s="14">
        <v>0.18105656811899701</v>
      </c>
      <c r="BP689" s="14">
        <v>0.24224787924263899</v>
      </c>
      <c r="BQ689" s="14">
        <v>0.13484778350255799</v>
      </c>
      <c r="BR689" s="14">
        <v>0.214724993637355</v>
      </c>
      <c r="BS689" s="14">
        <v>0.29112244122956299</v>
      </c>
      <c r="BT689" s="14">
        <v>0.197790628053194</v>
      </c>
      <c r="BU689" s="14"/>
      <c r="BV689" s="14">
        <v>0.17837215877493001</v>
      </c>
      <c r="BW689" s="14">
        <v>0.22711958482110201</v>
      </c>
      <c r="BX689" s="14"/>
      <c r="BY689" s="14">
        <v>0.218614906255377</v>
      </c>
      <c r="BZ689" s="14"/>
      <c r="CA689" s="14">
        <v>0.27279538744561999</v>
      </c>
      <c r="CB689" s="14">
        <v>0.25701885903548499</v>
      </c>
      <c r="CC689" s="14">
        <v>0.22826698410742499</v>
      </c>
      <c r="CD689" s="14">
        <v>0.18583317342981301</v>
      </c>
      <c r="CE689" s="14">
        <v>0.16772407504838299</v>
      </c>
    </row>
    <row r="690" spans="2:83" x14ac:dyDescent="0.3">
      <c r="B690" t="s">
        <v>238</v>
      </c>
      <c r="C690" s="14">
        <v>0.307684712728652</v>
      </c>
      <c r="D690" s="14">
        <v>0.32268319496676001</v>
      </c>
      <c r="E690" s="14">
        <v>0.29364286549969298</v>
      </c>
      <c r="F690" s="14"/>
      <c r="G690" s="14">
        <v>0.184025195866939</v>
      </c>
      <c r="H690" s="14">
        <v>0.26923866583753397</v>
      </c>
      <c r="I690" s="14">
        <v>0.25098898725549301</v>
      </c>
      <c r="J690" s="14">
        <v>0.30966205019551502</v>
      </c>
      <c r="K690" s="14">
        <v>0.37268539469074502</v>
      </c>
      <c r="L690" s="14">
        <v>0.42138298569542398</v>
      </c>
      <c r="M690" s="14"/>
      <c r="N690" s="14">
        <v>0.29429814432132501</v>
      </c>
      <c r="O690" s="14">
        <v>0.33204744823013399</v>
      </c>
      <c r="P690" s="14">
        <v>0.30545928058468802</v>
      </c>
      <c r="Q690" s="14">
        <v>0.30348831702360002</v>
      </c>
      <c r="R690" s="14"/>
      <c r="S690" s="14">
        <v>0.26772559497759801</v>
      </c>
      <c r="T690" s="14">
        <v>0.32374029348456101</v>
      </c>
      <c r="U690" s="14">
        <v>0.29553248933873799</v>
      </c>
      <c r="V690" s="14">
        <v>0.34312377755603901</v>
      </c>
      <c r="W690" s="14">
        <v>0.26925787673956197</v>
      </c>
      <c r="X690" s="14">
        <v>0.25086885056689701</v>
      </c>
      <c r="Y690" s="14">
        <v>0.29595787191107598</v>
      </c>
      <c r="Z690" s="14">
        <v>0.34181150810585398</v>
      </c>
      <c r="AA690" s="14">
        <v>0.33000297722302302</v>
      </c>
      <c r="AB690" s="14">
        <v>0.355952594968585</v>
      </c>
      <c r="AC690" s="14">
        <v>0.31315554197709999</v>
      </c>
      <c r="AD690" s="14">
        <v>0.35982998335807198</v>
      </c>
      <c r="AE690" s="14"/>
      <c r="AF690" s="14">
        <v>0.34433674149722299</v>
      </c>
      <c r="AG690" s="14">
        <v>0.29962167370054299</v>
      </c>
      <c r="AH690" s="14">
        <v>0.324908110567379</v>
      </c>
      <c r="AI690" s="14">
        <v>0.27591391839420198</v>
      </c>
      <c r="AJ690" s="14">
        <v>0.28667463059485998</v>
      </c>
      <c r="AK690" s="14"/>
      <c r="AL690" s="14">
        <v>0.31666141345835702</v>
      </c>
      <c r="AM690" s="14">
        <v>0.30432234621633197</v>
      </c>
      <c r="AN690" s="14">
        <v>0.35399723701795599</v>
      </c>
      <c r="AO690" s="14">
        <v>0.353876539910286</v>
      </c>
      <c r="AP690" s="14">
        <v>0.24600042544713499</v>
      </c>
      <c r="AQ690" s="14"/>
      <c r="AR690" s="14">
        <v>0.285988449794286</v>
      </c>
      <c r="AS690" s="14">
        <v>0.32091668281234897</v>
      </c>
      <c r="AT690" s="14">
        <v>0.366772286830923</v>
      </c>
      <c r="AU690" s="14">
        <v>0.33628540335977902</v>
      </c>
      <c r="AV690" s="14">
        <v>0.22638325169054299</v>
      </c>
      <c r="AW690" s="14">
        <v>0.27125810937696898</v>
      </c>
      <c r="AX690" s="14"/>
      <c r="AY690" s="14">
        <v>0.344520259387188</v>
      </c>
      <c r="AZ690" s="14">
        <v>0.29965563005882501</v>
      </c>
      <c r="BA690" s="14">
        <v>0.30074576945243597</v>
      </c>
      <c r="BB690" s="14">
        <v>0.22734764559693599</v>
      </c>
      <c r="BC690" s="14">
        <v>0.306062421028715</v>
      </c>
      <c r="BD690" s="14"/>
      <c r="BE690" s="14">
        <v>0.210175798423161</v>
      </c>
      <c r="BF690" s="14">
        <v>0.23346001246398901</v>
      </c>
      <c r="BG690" s="14">
        <v>0.39671287581577003</v>
      </c>
      <c r="BH690" s="14">
        <v>0.32101954186208298</v>
      </c>
      <c r="BI690" s="14">
        <v>0.33760426470230998</v>
      </c>
      <c r="BJ690" s="14">
        <v>0.30931335627485501</v>
      </c>
      <c r="BK690" s="14">
        <v>0.25347404315820998</v>
      </c>
      <c r="BL690" s="14">
        <v>0.30829312628789801</v>
      </c>
      <c r="BM690" s="14">
        <v>0.34187610529860002</v>
      </c>
      <c r="BN690" s="14">
        <v>0.32258955305575798</v>
      </c>
      <c r="BO690" s="14">
        <v>0.35514729857596999</v>
      </c>
      <c r="BP690" s="14">
        <v>0.22695487787999499</v>
      </c>
      <c r="BQ690" s="14">
        <v>0.38099297671517002</v>
      </c>
      <c r="BR690" s="14">
        <v>0.31849362384497598</v>
      </c>
      <c r="BS690" s="14">
        <v>0.20365924275646799</v>
      </c>
      <c r="BT690" s="14">
        <v>0.24773902813326401</v>
      </c>
      <c r="BU690" s="14"/>
      <c r="BV690" s="14">
        <v>0.28937460190469599</v>
      </c>
      <c r="BW690" s="14">
        <v>0.32652333415586998</v>
      </c>
      <c r="BX690" s="14"/>
      <c r="BY690" s="14">
        <v>0.226187456779364</v>
      </c>
      <c r="BZ690" s="14"/>
      <c r="CA690" s="14">
        <v>0.33452628047712701</v>
      </c>
      <c r="CB690" s="14">
        <v>0.32910541298773099</v>
      </c>
      <c r="CC690" s="14">
        <v>0.31459921863072599</v>
      </c>
      <c r="CD690" s="14">
        <v>0.18395394499458001</v>
      </c>
      <c r="CE690" s="14">
        <v>0.114608230390808</v>
      </c>
    </row>
    <row r="691" spans="2:83" x14ac:dyDescent="0.3">
      <c r="B691" t="s">
        <v>214</v>
      </c>
      <c r="C691" s="14">
        <v>0.1804035974507</v>
      </c>
      <c r="D691" s="14">
        <v>0.212398051387268</v>
      </c>
      <c r="E691" s="14">
        <v>0.14951659392706601</v>
      </c>
      <c r="F691" s="14"/>
      <c r="G691" s="14">
        <v>0.16125722439297999</v>
      </c>
      <c r="H691" s="14">
        <v>0.120128103787552</v>
      </c>
      <c r="I691" s="14">
        <v>0.115919838711481</v>
      </c>
      <c r="J691" s="14">
        <v>0.18116154765659401</v>
      </c>
      <c r="K691" s="14">
        <v>0.26085842187541303</v>
      </c>
      <c r="L691" s="14">
        <v>0.239652927647278</v>
      </c>
      <c r="M691" s="14"/>
      <c r="N691" s="14">
        <v>0.200205352199816</v>
      </c>
      <c r="O691" s="14">
        <v>0.159552240962511</v>
      </c>
      <c r="P691" s="14">
        <v>0.16915988471806401</v>
      </c>
      <c r="Q691" s="14">
        <v>0.190684020169301</v>
      </c>
      <c r="R691" s="14"/>
      <c r="S691" s="14">
        <v>0.15838283619094501</v>
      </c>
      <c r="T691" s="14">
        <v>0.197643905608158</v>
      </c>
      <c r="U691" s="14">
        <v>0.24348671029260399</v>
      </c>
      <c r="V691" s="14">
        <v>0.13617141148810999</v>
      </c>
      <c r="W691" s="14">
        <v>0.193551484677491</v>
      </c>
      <c r="X691" s="14">
        <v>0.17369330949647799</v>
      </c>
      <c r="Y691" s="14">
        <v>0.142684021554836</v>
      </c>
      <c r="Z691" s="14">
        <v>0.11470980035905499</v>
      </c>
      <c r="AA691" s="14">
        <v>0.208533738174316</v>
      </c>
      <c r="AB691" s="14">
        <v>0.18814821301759699</v>
      </c>
      <c r="AC691" s="14">
        <v>0.25983761224694002</v>
      </c>
      <c r="AD691" s="14">
        <v>9.3109203764160806E-2</v>
      </c>
      <c r="AE691" s="14"/>
      <c r="AF691" s="14">
        <v>0.20540277470311599</v>
      </c>
      <c r="AG691" s="14">
        <v>0.149063453257817</v>
      </c>
      <c r="AH691" s="14">
        <v>0.26120859393832901</v>
      </c>
      <c r="AI691" s="14">
        <v>0.25336550317296103</v>
      </c>
      <c r="AJ691" s="14">
        <v>0.10701278240208401</v>
      </c>
      <c r="AK691" s="14"/>
      <c r="AL691" s="14">
        <v>0.21597248410085701</v>
      </c>
      <c r="AM691" s="14">
        <v>0.169727663588221</v>
      </c>
      <c r="AN691" s="14">
        <v>0.21491403374867801</v>
      </c>
      <c r="AO691" s="14">
        <v>0.19483323216838799</v>
      </c>
      <c r="AP691" s="14">
        <v>0.21173376059646801</v>
      </c>
      <c r="AQ691" s="14"/>
      <c r="AR691" s="14">
        <v>0.17688488977843</v>
      </c>
      <c r="AS691" s="14">
        <v>0.196080725480554</v>
      </c>
      <c r="AT691" s="14">
        <v>0.216653898922572</v>
      </c>
      <c r="AU691" s="14">
        <v>0.19395650127609201</v>
      </c>
      <c r="AV691" s="14">
        <v>0.215850877180226</v>
      </c>
      <c r="AW691" s="14">
        <v>0.122998583954539</v>
      </c>
      <c r="AX691" s="14"/>
      <c r="AY691" s="14">
        <v>0.182894326084451</v>
      </c>
      <c r="AZ691" s="14">
        <v>0.16921475574255301</v>
      </c>
      <c r="BA691" s="14">
        <v>0.162493446721584</v>
      </c>
      <c r="BB691" s="14">
        <v>0.215316398196567</v>
      </c>
      <c r="BC691" s="14">
        <v>0.16388715267141499</v>
      </c>
      <c r="BD691" s="14"/>
      <c r="BE691" s="14">
        <v>6.3827843749476906E-2</v>
      </c>
      <c r="BF691" s="14">
        <v>9.2441562150171505E-2</v>
      </c>
      <c r="BG691" s="14">
        <v>0.145622360048872</v>
      </c>
      <c r="BH691" s="14">
        <v>0.190184647563894</v>
      </c>
      <c r="BI691" s="14">
        <v>0.116272701468409</v>
      </c>
      <c r="BJ691" s="14">
        <v>0.204020288445558</v>
      </c>
      <c r="BK691" s="14">
        <v>0.22976803496895301</v>
      </c>
      <c r="BL691" s="14">
        <v>0.165437591628144</v>
      </c>
      <c r="BM691" s="14">
        <v>0.212615458165509</v>
      </c>
      <c r="BN691" s="14">
        <v>0.219062468988027</v>
      </c>
      <c r="BO691" s="14">
        <v>0.20305041296493501</v>
      </c>
      <c r="BP691" s="14">
        <v>0.20620714846541</v>
      </c>
      <c r="BQ691" s="14">
        <v>0.19742303128786201</v>
      </c>
      <c r="BR691" s="14">
        <v>0.19799541956195699</v>
      </c>
      <c r="BS691" s="14">
        <v>0.20496499996303499</v>
      </c>
      <c r="BT691" s="14">
        <v>0.15638488243161</v>
      </c>
      <c r="BU691" s="14"/>
      <c r="BV691" s="14">
        <v>0.17636295277644901</v>
      </c>
      <c r="BW691" s="14">
        <v>0.159872666595228</v>
      </c>
      <c r="BX691" s="14"/>
      <c r="BY691" s="14">
        <v>8.4359622393691006E-2</v>
      </c>
      <c r="BZ691" s="14"/>
      <c r="CA691" s="14">
        <v>0.17639805785385501</v>
      </c>
      <c r="CB691" s="14">
        <v>0.20184009649314</v>
      </c>
      <c r="CC691" s="14">
        <v>0.18590393586385401</v>
      </c>
      <c r="CD691" s="14">
        <v>0.154974775301051</v>
      </c>
      <c r="CE691" s="14">
        <v>0.10643235900485699</v>
      </c>
    </row>
    <row r="692" spans="2:83" x14ac:dyDescent="0.3">
      <c r="B692" t="s">
        <v>110</v>
      </c>
      <c r="C692" s="14">
        <v>7.4416972209547599E-2</v>
      </c>
      <c r="D692" s="14">
        <v>3.69889906137729E-2</v>
      </c>
      <c r="E692" s="14">
        <v>0.109148362560977</v>
      </c>
      <c r="F692" s="14"/>
      <c r="G692" s="14">
        <v>8.7225169699328101E-2</v>
      </c>
      <c r="H692" s="14">
        <v>6.1847411631837101E-2</v>
      </c>
      <c r="I692" s="14">
        <v>0.100518897292502</v>
      </c>
      <c r="J692" s="14">
        <v>8.1808422120466406E-2</v>
      </c>
      <c r="K692" s="14">
        <v>5.8110925543795898E-2</v>
      </c>
      <c r="L692" s="14">
        <v>6.0011056189011598E-2</v>
      </c>
      <c r="M692" s="14"/>
      <c r="N692" s="14">
        <v>4.1383676482930197E-2</v>
      </c>
      <c r="O692" s="14">
        <v>6.5207454783945906E-2</v>
      </c>
      <c r="P692" s="14">
        <v>6.1943712969302803E-2</v>
      </c>
      <c r="Q692" s="14">
        <v>0.13215689598387001</v>
      </c>
      <c r="R692" s="14"/>
      <c r="S692" s="14">
        <v>6.33606782572049E-2</v>
      </c>
      <c r="T692" s="14">
        <v>9.0441418075762003E-2</v>
      </c>
      <c r="U692" s="14">
        <v>7.6590039498409104E-2</v>
      </c>
      <c r="V692" s="14">
        <v>5.4257645667358002E-2</v>
      </c>
      <c r="W692" s="14">
        <v>5.5775792792183698E-2</v>
      </c>
      <c r="X692" s="14">
        <v>0.12647340558987</v>
      </c>
      <c r="Y692" s="14">
        <v>0.11302317996650101</v>
      </c>
      <c r="Z692" s="14">
        <v>6.8788321430434202E-2</v>
      </c>
      <c r="AA692" s="14">
        <v>7.0344953958188294E-2</v>
      </c>
      <c r="AB692" s="14">
        <v>5.7725432433101097E-2</v>
      </c>
      <c r="AC692" s="14">
        <v>2.8757001429295801E-2</v>
      </c>
      <c r="AD692" s="14">
        <v>4.4607005578555299E-2</v>
      </c>
      <c r="AE692" s="14"/>
      <c r="AF692" s="14">
        <v>4.5636464479817403E-2</v>
      </c>
      <c r="AG692" s="14">
        <v>6.3309756793332297E-2</v>
      </c>
      <c r="AH692" s="14">
        <v>6.7334572869544904E-2</v>
      </c>
      <c r="AI692" s="14">
        <v>2.7200937784649201E-2</v>
      </c>
      <c r="AJ692" s="14">
        <v>0.14140386075803499</v>
      </c>
      <c r="AK692" s="14"/>
      <c r="AL692" s="14">
        <v>4.1621101227978602E-2</v>
      </c>
      <c r="AM692" s="14">
        <v>5.8255783680480698E-2</v>
      </c>
      <c r="AN692" s="14">
        <v>6.03094544457859E-2</v>
      </c>
      <c r="AO692" s="14">
        <v>6.1147624715125297E-2</v>
      </c>
      <c r="AP692" s="14">
        <v>0.101199964708608</v>
      </c>
      <c r="AQ692" s="14"/>
      <c r="AR692" s="14">
        <v>4.9441184047846802E-2</v>
      </c>
      <c r="AS692" s="14">
        <v>3.5264244452073497E-2</v>
      </c>
      <c r="AT692" s="14">
        <v>4.82464333406738E-2</v>
      </c>
      <c r="AU692" s="14">
        <v>4.40786628209901E-2</v>
      </c>
      <c r="AV692" s="14">
        <v>9.5843962387334503E-2</v>
      </c>
      <c r="AW692" s="14">
        <v>0.194583249487392</v>
      </c>
      <c r="AX692" s="14"/>
      <c r="AY692" s="14">
        <v>7.8806697898543304E-2</v>
      </c>
      <c r="AZ692" s="14">
        <v>0.108676312055713</v>
      </c>
      <c r="BA692" s="14">
        <v>5.9236942030215303E-2</v>
      </c>
      <c r="BB692" s="14">
        <v>4.6779624411655597E-2</v>
      </c>
      <c r="BC692" s="14">
        <v>0</v>
      </c>
      <c r="BD692" s="14"/>
      <c r="BE692" s="14">
        <v>0.29702847038765501</v>
      </c>
      <c r="BF692" s="14">
        <v>0.196184274853828</v>
      </c>
      <c r="BG692" s="14">
        <v>7.6823938655589702E-2</v>
      </c>
      <c r="BH692" s="14">
        <v>8.7835884211009102E-2</v>
      </c>
      <c r="BI692" s="14">
        <v>9.2377077039017694E-2</v>
      </c>
      <c r="BJ692" s="14">
        <v>7.0144233975595993E-2</v>
      </c>
      <c r="BK692" s="14">
        <v>7.8754544376043303E-2</v>
      </c>
      <c r="BL692" s="14">
        <v>7.1846079509365599E-2</v>
      </c>
      <c r="BM692" s="14">
        <v>6.141541142503E-2</v>
      </c>
      <c r="BN692" s="14">
        <v>7.5435470453916895E-2</v>
      </c>
      <c r="BO692" s="14">
        <v>5.0072392698762798E-2</v>
      </c>
      <c r="BP692" s="14">
        <v>1.8543890173296902E-2</v>
      </c>
      <c r="BQ692" s="14">
        <v>3.03592562679647E-2</v>
      </c>
      <c r="BR692" s="14">
        <v>1.7508322271297099E-2</v>
      </c>
      <c r="BS692" s="14">
        <v>4.0686343733446699E-2</v>
      </c>
      <c r="BT692" s="14">
        <v>2.0766594319182999E-2</v>
      </c>
      <c r="BU692" s="14"/>
      <c r="BV692" s="14">
        <v>4.3892292092697703E-2</v>
      </c>
      <c r="BW692" s="14">
        <v>7.9589016097480897E-2</v>
      </c>
      <c r="BX692" s="14"/>
      <c r="BY692" s="14">
        <v>5.2659443902977998E-2</v>
      </c>
      <c r="BZ692" s="14"/>
      <c r="CA692" s="14">
        <v>8.9695191586375206E-2</v>
      </c>
      <c r="CB692" s="14">
        <v>6.5715607625943404E-2</v>
      </c>
      <c r="CC692" s="14">
        <v>5.9673056613047497E-2</v>
      </c>
      <c r="CD692" s="14">
        <v>3.3545333271823199E-2</v>
      </c>
      <c r="CE692" s="14">
        <v>5.73794088002035E-2</v>
      </c>
    </row>
    <row r="693" spans="2:83" x14ac:dyDescent="0.3">
      <c r="B693" t="s">
        <v>215</v>
      </c>
      <c r="C693" s="14">
        <v>0.194290106894314</v>
      </c>
      <c r="D693" s="14">
        <v>0.205456089170337</v>
      </c>
      <c r="E693" s="14">
        <v>0.18376813174967399</v>
      </c>
      <c r="F693" s="14"/>
      <c r="G693" s="14">
        <v>0.31951797246276298</v>
      </c>
      <c r="H693" s="14">
        <v>0.32415695183691101</v>
      </c>
      <c r="I693" s="14">
        <v>0.26406510586128601</v>
      </c>
      <c r="J693" s="14">
        <v>0.15070438542377601</v>
      </c>
      <c r="K693" s="14">
        <v>7.8325903786448103E-2</v>
      </c>
      <c r="L693" s="14">
        <v>6.2579885884467695E-2</v>
      </c>
      <c r="M693" s="14"/>
      <c r="N693" s="14">
        <v>0.248305770371716</v>
      </c>
      <c r="O693" s="14">
        <v>0.231052339941204</v>
      </c>
      <c r="P693" s="14">
        <v>0.17248002657974601</v>
      </c>
      <c r="Q693" s="14">
        <v>0.117362915531318</v>
      </c>
      <c r="R693" s="14"/>
      <c r="S693" s="14">
        <v>0.27369657895843702</v>
      </c>
      <c r="T693" s="14">
        <v>0.14468365118308599</v>
      </c>
      <c r="U693" s="14">
        <v>0.176646452009768</v>
      </c>
      <c r="V693" s="14">
        <v>0.215268994565083</v>
      </c>
      <c r="W693" s="14">
        <v>0.16146763805634201</v>
      </c>
      <c r="X693" s="14">
        <v>0.25163270432608298</v>
      </c>
      <c r="Y693" s="14">
        <v>0.179170131056336</v>
      </c>
      <c r="Z693" s="14">
        <v>0.26734535606744902</v>
      </c>
      <c r="AA693" s="14">
        <v>0.16751188926695501</v>
      </c>
      <c r="AB693" s="14">
        <v>0.15663460032908699</v>
      </c>
      <c r="AC693" s="14">
        <v>0.14171406149155499</v>
      </c>
      <c r="AD693" s="14">
        <v>0.16835063542956899</v>
      </c>
      <c r="AE693" s="14"/>
      <c r="AF693" s="14">
        <v>0.173885151413252</v>
      </c>
      <c r="AG693" s="14">
        <v>0.27671982122439698</v>
      </c>
      <c r="AH693" s="14">
        <v>0.14085825759280499</v>
      </c>
      <c r="AI693" s="14">
        <v>0.14974949229885601</v>
      </c>
      <c r="AJ693" s="14">
        <v>0.14087584546809001</v>
      </c>
      <c r="AK693" s="14"/>
      <c r="AL693" s="14">
        <v>0.18774886154422599</v>
      </c>
      <c r="AM693" s="14">
        <v>0.26970727177778198</v>
      </c>
      <c r="AN693" s="14">
        <v>0.119965673916688</v>
      </c>
      <c r="AO693" s="14">
        <v>0.13158749667778799</v>
      </c>
      <c r="AP693" s="14">
        <v>0.187607751729754</v>
      </c>
      <c r="AQ693" s="14"/>
      <c r="AR693" s="14">
        <v>0.30751254985841397</v>
      </c>
      <c r="AS693" s="14">
        <v>0.220906018439814</v>
      </c>
      <c r="AT693" s="14">
        <v>0.147250475844314</v>
      </c>
      <c r="AU693" s="14">
        <v>0.15170771047301801</v>
      </c>
      <c r="AV693" s="14">
        <v>0.21662704756095699</v>
      </c>
      <c r="AW693" s="14">
        <v>0.133155853616967</v>
      </c>
      <c r="AX693" s="14"/>
      <c r="AY693" s="14">
        <v>0.132733829635658</v>
      </c>
      <c r="AZ693" s="14">
        <v>0.14981003616845201</v>
      </c>
      <c r="BA693" s="14">
        <v>0.235432275970752</v>
      </c>
      <c r="BB693" s="14">
        <v>0.31988813256236298</v>
      </c>
      <c r="BC693" s="14">
        <v>0.35722133861425198</v>
      </c>
      <c r="BD693" s="14"/>
      <c r="BE693" s="14">
        <v>0.20244641627922</v>
      </c>
      <c r="BF693" s="14">
        <v>0.22986451016224499</v>
      </c>
      <c r="BG693" s="14">
        <v>0.108448412283078</v>
      </c>
      <c r="BH693" s="14">
        <v>0.15522662196787099</v>
      </c>
      <c r="BI693" s="14">
        <v>0.18516626845857501</v>
      </c>
      <c r="BJ693" s="14">
        <v>0.17968914977001399</v>
      </c>
      <c r="BK693" s="14">
        <v>0.163224866548843</v>
      </c>
      <c r="BL693" s="14">
        <v>0.181000634374475</v>
      </c>
      <c r="BM693" s="14">
        <v>0.133492566892564</v>
      </c>
      <c r="BN693" s="14">
        <v>0.13898496381894401</v>
      </c>
      <c r="BO693" s="14">
        <v>0.21067332764133601</v>
      </c>
      <c r="BP693" s="14">
        <v>0.30604620423865803</v>
      </c>
      <c r="BQ693" s="14">
        <v>0.25637695222644602</v>
      </c>
      <c r="BR693" s="14">
        <v>0.25127764068441499</v>
      </c>
      <c r="BS693" s="14">
        <v>0.25956697231748699</v>
      </c>
      <c r="BT693" s="14">
        <v>0.37731886706274997</v>
      </c>
      <c r="BU693" s="14"/>
      <c r="BV693" s="14">
        <v>0.311997994451227</v>
      </c>
      <c r="BW693" s="14">
        <v>0.20689539833032</v>
      </c>
      <c r="BX693" s="14"/>
      <c r="BY693" s="14">
        <v>0.41817857066858999</v>
      </c>
      <c r="BZ693" s="14"/>
      <c r="CA693" s="14">
        <v>0.12658508263702301</v>
      </c>
      <c r="CB693" s="14">
        <v>0.14632002385769999</v>
      </c>
      <c r="CC693" s="14">
        <v>0.21155680478494701</v>
      </c>
      <c r="CD693" s="14">
        <v>0.44169277300273202</v>
      </c>
      <c r="CE693" s="14">
        <v>0.55385592675574802</v>
      </c>
    </row>
    <row r="694" spans="2:83" x14ac:dyDescent="0.3">
      <c r="B694" t="s">
        <v>216</v>
      </c>
      <c r="C694" s="14">
        <v>0.488088310179352</v>
      </c>
      <c r="D694" s="14">
        <v>0.53508124635402798</v>
      </c>
      <c r="E694" s="14">
        <v>0.443159459426758</v>
      </c>
      <c r="F694" s="14"/>
      <c r="G694" s="14">
        <v>0.34528242025992001</v>
      </c>
      <c r="H694" s="14">
        <v>0.38936676962508598</v>
      </c>
      <c r="I694" s="14">
        <v>0.36690882596697399</v>
      </c>
      <c r="J694" s="14">
        <v>0.49082359785210899</v>
      </c>
      <c r="K694" s="14">
        <v>0.63354381656615799</v>
      </c>
      <c r="L694" s="14">
        <v>0.66103591334270195</v>
      </c>
      <c r="M694" s="14"/>
      <c r="N694" s="14">
        <v>0.49450349652114101</v>
      </c>
      <c r="O694" s="14">
        <v>0.49159968919264502</v>
      </c>
      <c r="P694" s="14">
        <v>0.474619165302752</v>
      </c>
      <c r="Q694" s="14">
        <v>0.49417233719290099</v>
      </c>
      <c r="R694" s="14"/>
      <c r="S694" s="14">
        <v>0.42610843116854202</v>
      </c>
      <c r="T694" s="14">
        <v>0.52138419909271905</v>
      </c>
      <c r="U694" s="14">
        <v>0.53901919963134204</v>
      </c>
      <c r="V694" s="14">
        <v>0.47929518904414797</v>
      </c>
      <c r="W694" s="14">
        <v>0.46280936141705398</v>
      </c>
      <c r="X694" s="14">
        <v>0.42456216006337399</v>
      </c>
      <c r="Y694" s="14">
        <v>0.43864189346591198</v>
      </c>
      <c r="Z694" s="14">
        <v>0.45652130846490901</v>
      </c>
      <c r="AA694" s="14">
        <v>0.53853671539733905</v>
      </c>
      <c r="AB694" s="14">
        <v>0.54410080798618199</v>
      </c>
      <c r="AC694" s="14">
        <v>0.57299315422403996</v>
      </c>
      <c r="AD694" s="14">
        <v>0.45293918712223302</v>
      </c>
      <c r="AE694" s="14"/>
      <c r="AF694" s="14">
        <v>0.54973951620033901</v>
      </c>
      <c r="AG694" s="14">
        <v>0.44868512695836099</v>
      </c>
      <c r="AH694" s="14">
        <v>0.58611670450570796</v>
      </c>
      <c r="AI694" s="14">
        <v>0.52927942156716301</v>
      </c>
      <c r="AJ694" s="14">
        <v>0.39368741299694399</v>
      </c>
      <c r="AK694" s="14"/>
      <c r="AL694" s="14">
        <v>0.53263389755921398</v>
      </c>
      <c r="AM694" s="14">
        <v>0.47405000980455297</v>
      </c>
      <c r="AN694" s="14">
        <v>0.56891127076663395</v>
      </c>
      <c r="AO694" s="14">
        <v>0.548709772078674</v>
      </c>
      <c r="AP694" s="14">
        <v>0.457734186043603</v>
      </c>
      <c r="AQ694" s="14"/>
      <c r="AR694" s="14">
        <v>0.46287333957271598</v>
      </c>
      <c r="AS694" s="14">
        <v>0.51699740829290297</v>
      </c>
      <c r="AT694" s="14">
        <v>0.58342618575349503</v>
      </c>
      <c r="AU694" s="14">
        <v>0.53024190463587095</v>
      </c>
      <c r="AV694" s="14">
        <v>0.44223412887076902</v>
      </c>
      <c r="AW694" s="14">
        <v>0.39425669333150798</v>
      </c>
      <c r="AX694" s="14"/>
      <c r="AY694" s="14">
        <v>0.527414585471639</v>
      </c>
      <c r="AZ694" s="14">
        <v>0.46887038580137802</v>
      </c>
      <c r="BA694" s="14">
        <v>0.46323921617402097</v>
      </c>
      <c r="BB694" s="14">
        <v>0.44266404379350399</v>
      </c>
      <c r="BC694" s="14">
        <v>0.46994957370013102</v>
      </c>
      <c r="BD694" s="14"/>
      <c r="BE694" s="14">
        <v>0.27400364217263801</v>
      </c>
      <c r="BF694" s="14">
        <v>0.32590157461416103</v>
      </c>
      <c r="BG694" s="14">
        <v>0.54233523586464205</v>
      </c>
      <c r="BH694" s="14">
        <v>0.51120418942597701</v>
      </c>
      <c r="BI694" s="14">
        <v>0.45387696617071799</v>
      </c>
      <c r="BJ694" s="14">
        <v>0.51333364472041298</v>
      </c>
      <c r="BK694" s="14">
        <v>0.48324207812716302</v>
      </c>
      <c r="BL694" s="14">
        <v>0.47373071791604199</v>
      </c>
      <c r="BM694" s="14">
        <v>0.55449156346410999</v>
      </c>
      <c r="BN694" s="14">
        <v>0.54165202204378504</v>
      </c>
      <c r="BO694" s="14">
        <v>0.55819771154090403</v>
      </c>
      <c r="BP694" s="14">
        <v>0.43316202634540601</v>
      </c>
      <c r="BQ694" s="14">
        <v>0.57841600800303095</v>
      </c>
      <c r="BR694" s="14">
        <v>0.51648904340693302</v>
      </c>
      <c r="BS694" s="14">
        <v>0.40862424271950398</v>
      </c>
      <c r="BT694" s="14">
        <v>0.40412391056487301</v>
      </c>
      <c r="BU694" s="14"/>
      <c r="BV694" s="14">
        <v>0.46573755468114503</v>
      </c>
      <c r="BW694" s="14">
        <v>0.48639600075109801</v>
      </c>
      <c r="BX694" s="14"/>
      <c r="BY694" s="14">
        <v>0.31054707917305502</v>
      </c>
      <c r="BZ694" s="14"/>
      <c r="CA694" s="14">
        <v>0.51092433833098205</v>
      </c>
      <c r="CB694" s="14">
        <v>0.53094550948087105</v>
      </c>
      <c r="CC694" s="14">
        <v>0.50050315449458005</v>
      </c>
      <c r="CD694" s="14">
        <v>0.33892872029563198</v>
      </c>
      <c r="CE694" s="14">
        <v>0.22104058939566501</v>
      </c>
    </row>
    <row r="695" spans="2:83" x14ac:dyDescent="0.3">
      <c r="B695" t="s">
        <v>139</v>
      </c>
      <c r="C695" s="14">
        <v>-0.29379820328503797</v>
      </c>
      <c r="D695" s="14">
        <v>-0.32962515718369201</v>
      </c>
      <c r="E695" s="14">
        <v>-0.259391327677085</v>
      </c>
      <c r="F695" s="14"/>
      <c r="G695" s="14">
        <v>-2.5764447797156701E-2</v>
      </c>
      <c r="H695" s="14">
        <v>-6.5209817788174806E-2</v>
      </c>
      <c r="I695" s="14">
        <v>-0.102843720105688</v>
      </c>
      <c r="J695" s="14">
        <v>-0.34011921242833298</v>
      </c>
      <c r="K695" s="14">
        <v>-0.55521791277971</v>
      </c>
      <c r="L695" s="14">
        <v>-0.59845602745823501</v>
      </c>
      <c r="M695" s="14"/>
      <c r="N695" s="14">
        <v>-0.24619772614942501</v>
      </c>
      <c r="O695" s="14">
        <v>-0.26054734925144002</v>
      </c>
      <c r="P695" s="14">
        <v>-0.30213913872300602</v>
      </c>
      <c r="Q695" s="14">
        <v>-0.37680942166158299</v>
      </c>
      <c r="R695" s="14"/>
      <c r="S695" s="14">
        <v>-0.152411852210105</v>
      </c>
      <c r="T695" s="14">
        <v>-0.37670054790963298</v>
      </c>
      <c r="U695" s="14">
        <v>-0.36237274762157301</v>
      </c>
      <c r="V695" s="14">
        <v>-0.264026194479066</v>
      </c>
      <c r="W695" s="14">
        <v>-0.30134172336071102</v>
      </c>
      <c r="X695" s="14">
        <v>-0.17292945573729099</v>
      </c>
      <c r="Y695" s="14">
        <v>-0.25947176240957498</v>
      </c>
      <c r="Z695" s="14">
        <v>-0.18917595239745999</v>
      </c>
      <c r="AA695" s="14">
        <v>-0.37102482613038401</v>
      </c>
      <c r="AB695" s="14">
        <v>-0.387466207657094</v>
      </c>
      <c r="AC695" s="14">
        <v>-0.43127909273248499</v>
      </c>
      <c r="AD695" s="14">
        <v>-0.28458855169266301</v>
      </c>
      <c r="AE695" s="14"/>
      <c r="AF695" s="14">
        <v>-0.375854364787087</v>
      </c>
      <c r="AG695" s="14">
        <v>-0.17196530573396299</v>
      </c>
      <c r="AH695" s="14">
        <v>-0.44525844691290301</v>
      </c>
      <c r="AI695" s="14">
        <v>-0.37952992926830598</v>
      </c>
      <c r="AJ695" s="14">
        <v>-0.25281156752885398</v>
      </c>
      <c r="AK695" s="14"/>
      <c r="AL695" s="14">
        <v>-0.34488503601498699</v>
      </c>
      <c r="AM695" s="14">
        <v>-0.204342738026771</v>
      </c>
      <c r="AN695" s="14">
        <v>-0.448945596849946</v>
      </c>
      <c r="AO695" s="14">
        <v>-0.41712227540088598</v>
      </c>
      <c r="AP695" s="14">
        <v>-0.27012643431384797</v>
      </c>
      <c r="AQ695" s="14"/>
      <c r="AR695" s="14">
        <v>-0.15536078971430201</v>
      </c>
      <c r="AS695" s="14">
        <v>-0.29609138985308903</v>
      </c>
      <c r="AT695" s="14">
        <v>-0.43617570990918098</v>
      </c>
      <c r="AU695" s="14">
        <v>-0.378534194162853</v>
      </c>
      <c r="AV695" s="14">
        <v>-0.225607081309812</v>
      </c>
      <c r="AW695" s="14">
        <v>-0.26110083971454101</v>
      </c>
      <c r="AX695" s="14"/>
      <c r="AY695" s="14">
        <v>-0.394680755835981</v>
      </c>
      <c r="AZ695" s="14">
        <v>-0.31906034963292601</v>
      </c>
      <c r="BA695" s="14">
        <v>-0.227806940203269</v>
      </c>
      <c r="BB695" s="14">
        <v>-0.122775911231141</v>
      </c>
      <c r="BC695" s="14">
        <v>-0.112728235085878</v>
      </c>
      <c r="BD695" s="14"/>
      <c r="BE695" s="14">
        <v>-7.1557225893417106E-2</v>
      </c>
      <c r="BF695" s="14">
        <v>-9.6037064451915705E-2</v>
      </c>
      <c r="BG695" s="14">
        <v>-0.433886823581563</v>
      </c>
      <c r="BH695" s="14">
        <v>-0.35597756745810599</v>
      </c>
      <c r="BI695" s="14">
        <v>-0.26871069771214401</v>
      </c>
      <c r="BJ695" s="14">
        <v>-0.333644494950399</v>
      </c>
      <c r="BK695" s="14">
        <v>-0.32001721157832103</v>
      </c>
      <c r="BL695" s="14">
        <v>-0.29273008354156699</v>
      </c>
      <c r="BM695" s="14">
        <v>-0.42099899657154599</v>
      </c>
      <c r="BN695" s="14">
        <v>-0.402667058224841</v>
      </c>
      <c r="BO695" s="14">
        <v>-0.34752438389956902</v>
      </c>
      <c r="BP695" s="14">
        <v>-0.12711582210674699</v>
      </c>
      <c r="BQ695" s="14">
        <v>-0.32203905577658498</v>
      </c>
      <c r="BR695" s="14">
        <v>-0.26521140272251797</v>
      </c>
      <c r="BS695" s="14">
        <v>-0.14905727040201699</v>
      </c>
      <c r="BT695" s="14">
        <v>-2.6805043502123101E-2</v>
      </c>
      <c r="BU695" s="14"/>
      <c r="BV695" s="14">
        <v>-0.153739560229918</v>
      </c>
      <c r="BW695" s="14">
        <v>-0.27950060242077901</v>
      </c>
      <c r="BX695" s="14"/>
      <c r="BY695" s="14">
        <v>0.107631491495535</v>
      </c>
      <c r="BZ695" s="14"/>
      <c r="CA695" s="14">
        <v>-0.38433925569395899</v>
      </c>
      <c r="CB695" s="14">
        <v>-0.384625485623172</v>
      </c>
      <c r="CC695" s="14">
        <v>-0.28894634970963301</v>
      </c>
      <c r="CD695" s="14">
        <v>0.102764052707101</v>
      </c>
      <c r="CE695" s="14">
        <v>0.33281533736008301</v>
      </c>
    </row>
    <row r="696" spans="2:83" x14ac:dyDescent="0.3">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c r="BB696" s="14"/>
      <c r="BC696" s="14"/>
      <c r="BD696" s="14"/>
      <c r="BE696" s="14"/>
      <c r="BF696" s="14"/>
      <c r="BG696" s="14"/>
      <c r="BH696" s="14"/>
      <c r="BI696" s="14"/>
      <c r="BJ696" s="14"/>
      <c r="BK696" s="14"/>
      <c r="BL696" s="14"/>
      <c r="BM696" s="14"/>
      <c r="BN696" s="14"/>
      <c r="BO696" s="14"/>
      <c r="BP696" s="14"/>
      <c r="BQ696" s="14"/>
      <c r="BR696" s="14"/>
      <c r="BS696" s="14"/>
      <c r="BT696" s="14"/>
      <c r="BU696" s="14"/>
      <c r="BV696" s="14"/>
      <c r="BW696" s="14"/>
      <c r="BX696" s="14"/>
      <c r="BY696" s="14"/>
      <c r="BZ696" s="14"/>
      <c r="CA696" s="14"/>
      <c r="CB696" s="14"/>
      <c r="CC696" s="14"/>
      <c r="CD696" s="14"/>
      <c r="CE696" s="14"/>
    </row>
    <row r="697" spans="2:83" x14ac:dyDescent="0.3">
      <c r="B697" s="6" t="s">
        <v>318</v>
      </c>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c r="BB697" s="14"/>
      <c r="BC697" s="14"/>
      <c r="BD697" s="14"/>
      <c r="BE697" s="14"/>
      <c r="BF697" s="14"/>
      <c r="BG697" s="14"/>
      <c r="BH697" s="14"/>
      <c r="BI697" s="14"/>
      <c r="BJ697" s="14"/>
      <c r="BK697" s="14"/>
      <c r="BL697" s="14"/>
      <c r="BM697" s="14"/>
      <c r="BN697" s="14"/>
      <c r="BO697" s="14"/>
      <c r="BP697" s="14"/>
      <c r="BQ697" s="14"/>
      <c r="BR697" s="14"/>
      <c r="BS697" s="14"/>
      <c r="BT697" s="14"/>
      <c r="BU697" s="14"/>
      <c r="BV697" s="14"/>
      <c r="BW697" s="14"/>
      <c r="BX697" s="14"/>
      <c r="BY697" s="14"/>
      <c r="BZ697" s="14"/>
      <c r="CA697" s="14"/>
      <c r="CB697" s="14"/>
      <c r="CC697" s="14"/>
      <c r="CD697" s="14"/>
      <c r="CE697" s="14"/>
    </row>
    <row r="698" spans="2:83" x14ac:dyDescent="0.3">
      <c r="B698" s="24" t="s">
        <v>114</v>
      </c>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c r="AT698" s="14"/>
      <c r="AU698" s="14"/>
      <c r="AV698" s="14"/>
      <c r="AW698" s="14"/>
      <c r="AX698" s="14"/>
      <c r="AY698" s="14"/>
      <c r="AZ698" s="14"/>
      <c r="BA698" s="14"/>
      <c r="BB698" s="14"/>
      <c r="BC698" s="14"/>
      <c r="BD698" s="14"/>
      <c r="BE698" s="14"/>
      <c r="BF698" s="14"/>
      <c r="BG698" s="14"/>
      <c r="BH698" s="14"/>
      <c r="BI698" s="14"/>
      <c r="BJ698" s="14"/>
      <c r="BK698" s="14"/>
      <c r="BL698" s="14"/>
      <c r="BM698" s="14"/>
      <c r="BN698" s="14"/>
      <c r="BO698" s="14"/>
      <c r="BP698" s="14"/>
      <c r="BQ698" s="14"/>
      <c r="BR698" s="14"/>
      <c r="BS698" s="14"/>
      <c r="BT698" s="14"/>
      <c r="BU698" s="14"/>
      <c r="BV698" s="14"/>
      <c r="BW698" s="14"/>
      <c r="BX698" s="14"/>
      <c r="BY698" s="14"/>
      <c r="BZ698" s="14"/>
      <c r="CA698" s="14"/>
      <c r="CB698" s="14"/>
      <c r="CC698" s="14"/>
      <c r="CD698" s="14"/>
      <c r="CE698" s="14"/>
    </row>
    <row r="699" spans="2:83" x14ac:dyDescent="0.3">
      <c r="B699" t="s">
        <v>211</v>
      </c>
      <c r="C699" s="14">
        <v>0.27068681614948298</v>
      </c>
      <c r="D699" s="14">
        <v>0.27856787211733502</v>
      </c>
      <c r="E699" s="14">
        <v>0.262493098966458</v>
      </c>
      <c r="F699" s="14"/>
      <c r="G699" s="14">
        <v>0.30039104916231502</v>
      </c>
      <c r="H699" s="14">
        <v>0.28492499427954499</v>
      </c>
      <c r="I699" s="14">
        <v>0.28177712643282998</v>
      </c>
      <c r="J699" s="14">
        <v>0.25200574324642799</v>
      </c>
      <c r="K699" s="14">
        <v>0.27038914223706501</v>
      </c>
      <c r="L699" s="14">
        <v>0.245830265739683</v>
      </c>
      <c r="M699" s="14"/>
      <c r="N699" s="14">
        <v>0.31316876640232</v>
      </c>
      <c r="O699" s="14">
        <v>0.29397035626295398</v>
      </c>
      <c r="P699" s="14">
        <v>0.25540215149419698</v>
      </c>
      <c r="Q699" s="14">
        <v>0.218084408409639</v>
      </c>
      <c r="R699" s="14"/>
      <c r="S699" s="14">
        <v>0.33421307802988398</v>
      </c>
      <c r="T699" s="14">
        <v>0.244709133377045</v>
      </c>
      <c r="U699" s="14">
        <v>0.269060858840239</v>
      </c>
      <c r="V699" s="14">
        <v>0.27997660244101003</v>
      </c>
      <c r="W699" s="14">
        <v>0.22093776062031401</v>
      </c>
      <c r="X699" s="14">
        <v>0.25078566097608601</v>
      </c>
      <c r="Y699" s="14">
        <v>0.27985195467007501</v>
      </c>
      <c r="Z699" s="14">
        <v>0.23698341202114701</v>
      </c>
      <c r="AA699" s="14">
        <v>0.25137964136659902</v>
      </c>
      <c r="AB699" s="14">
        <v>0.25497471456855603</v>
      </c>
      <c r="AC699" s="14">
        <v>0.34671490738245497</v>
      </c>
      <c r="AD699" s="14">
        <v>0.25078882541064201</v>
      </c>
      <c r="AE699" s="14"/>
      <c r="AF699" s="14">
        <v>0.24611019139683901</v>
      </c>
      <c r="AG699" s="14">
        <v>0.33053792884307898</v>
      </c>
      <c r="AH699" s="14">
        <v>0.27496397900351899</v>
      </c>
      <c r="AI699" s="14">
        <v>0.30748427622069702</v>
      </c>
      <c r="AJ699" s="14">
        <v>0.15037645423486501</v>
      </c>
      <c r="AK699" s="14"/>
      <c r="AL699" s="14">
        <v>0.228661892018486</v>
      </c>
      <c r="AM699" s="14">
        <v>0.319926363134444</v>
      </c>
      <c r="AN699" s="14">
        <v>0.31513003092664499</v>
      </c>
      <c r="AO699" s="14">
        <v>0.219366307009253</v>
      </c>
      <c r="AP699" s="14">
        <v>0.406707069596632</v>
      </c>
      <c r="AQ699" s="14"/>
      <c r="AR699" s="14">
        <v>0.34363692956191999</v>
      </c>
      <c r="AS699" s="14">
        <v>0.22932899465791801</v>
      </c>
      <c r="AT699" s="14">
        <v>0.29974579727192702</v>
      </c>
      <c r="AU699" s="14">
        <v>0.239785935573436</v>
      </c>
      <c r="AV699" s="14">
        <v>0.40128224474553498</v>
      </c>
      <c r="AW699" s="14">
        <v>0.186031542581758</v>
      </c>
      <c r="AX699" s="14"/>
      <c r="AY699" s="14">
        <v>0.211385007992476</v>
      </c>
      <c r="AZ699" s="14">
        <v>0.26280705978188701</v>
      </c>
      <c r="BA699" s="14">
        <v>0.28504483345107601</v>
      </c>
      <c r="BB699" s="14">
        <v>0.35925940432174303</v>
      </c>
      <c r="BC699" s="14">
        <v>0.409571800687132</v>
      </c>
      <c r="BD699" s="14"/>
      <c r="BE699" s="14">
        <v>0.13294226670277601</v>
      </c>
      <c r="BF699" s="14">
        <v>0.28569749457038501</v>
      </c>
      <c r="BG699" s="14">
        <v>0.23544368453664799</v>
      </c>
      <c r="BH699" s="14">
        <v>0.25922238375217199</v>
      </c>
      <c r="BI699" s="14">
        <v>0.26521350779682001</v>
      </c>
      <c r="BJ699" s="14">
        <v>0.28579390570572799</v>
      </c>
      <c r="BK699" s="14">
        <v>0.24780449324836901</v>
      </c>
      <c r="BL699" s="14">
        <v>0.24317201226796001</v>
      </c>
      <c r="BM699" s="14">
        <v>0.305040069217975</v>
      </c>
      <c r="BN699" s="14">
        <v>0.28073933730418099</v>
      </c>
      <c r="BO699" s="14">
        <v>0.28581293679615899</v>
      </c>
      <c r="BP699" s="14">
        <v>0.297071305622161</v>
      </c>
      <c r="BQ699" s="14">
        <v>0.24080238129597301</v>
      </c>
      <c r="BR699" s="14">
        <v>0.33295839722791698</v>
      </c>
      <c r="BS699" s="14">
        <v>0.37845379241393101</v>
      </c>
      <c r="BT699" s="14">
        <v>0.31473750991642402</v>
      </c>
      <c r="BU699" s="14"/>
      <c r="BV699" s="14">
        <v>0.351180642299254</v>
      </c>
      <c r="BW699" s="14">
        <v>0.273506257175262</v>
      </c>
      <c r="BX699" s="14"/>
      <c r="BY699" s="14">
        <v>0.29952733945915599</v>
      </c>
      <c r="BZ699" s="14"/>
      <c r="CA699" s="14">
        <v>0.268163059649911</v>
      </c>
      <c r="CB699" s="14">
        <v>0.26466350956843998</v>
      </c>
      <c r="CC699" s="14">
        <v>0.27615801755717401</v>
      </c>
      <c r="CD699" s="14">
        <v>0.27020331121479702</v>
      </c>
      <c r="CE699" s="14">
        <v>0.45097202021566202</v>
      </c>
    </row>
    <row r="700" spans="2:83" x14ac:dyDescent="0.3">
      <c r="B700" t="s">
        <v>236</v>
      </c>
      <c r="C700" s="14">
        <v>0.42074483699767501</v>
      </c>
      <c r="D700" s="14">
        <v>0.41388862773089302</v>
      </c>
      <c r="E700" s="14">
        <v>0.42733281332048301</v>
      </c>
      <c r="F700" s="14"/>
      <c r="G700" s="14">
        <v>0.33022448995988601</v>
      </c>
      <c r="H700" s="14">
        <v>0.42404166272472898</v>
      </c>
      <c r="I700" s="14">
        <v>0.42896245346085699</v>
      </c>
      <c r="J700" s="14">
        <v>0.42124191473937</v>
      </c>
      <c r="K700" s="14">
        <v>0.408666183813713</v>
      </c>
      <c r="L700" s="14">
        <v>0.47900707970633599</v>
      </c>
      <c r="M700" s="14"/>
      <c r="N700" s="14">
        <v>0.43292298111302002</v>
      </c>
      <c r="O700" s="14">
        <v>0.415898115472912</v>
      </c>
      <c r="P700" s="14">
        <v>0.42851377024159998</v>
      </c>
      <c r="Q700" s="14">
        <v>0.40702779507547898</v>
      </c>
      <c r="R700" s="14"/>
      <c r="S700" s="14">
        <v>0.39482266785317099</v>
      </c>
      <c r="T700" s="14">
        <v>0.44098951961882599</v>
      </c>
      <c r="U700" s="14">
        <v>0.421891902547818</v>
      </c>
      <c r="V700" s="14">
        <v>0.37532045329589298</v>
      </c>
      <c r="W700" s="14">
        <v>0.42942434798206902</v>
      </c>
      <c r="X700" s="14">
        <v>0.438660402141204</v>
      </c>
      <c r="Y700" s="14">
        <v>0.43151375127616998</v>
      </c>
      <c r="Z700" s="14">
        <v>0.46910954966475898</v>
      </c>
      <c r="AA700" s="14">
        <v>0.39753147480769502</v>
      </c>
      <c r="AB700" s="14">
        <v>0.42292220483624798</v>
      </c>
      <c r="AC700" s="14">
        <v>0.47085214187970398</v>
      </c>
      <c r="AD700" s="14">
        <v>0.41506856286412402</v>
      </c>
      <c r="AE700" s="14"/>
      <c r="AF700" s="14">
        <v>0.46268288558264598</v>
      </c>
      <c r="AG700" s="14">
        <v>0.41238435478382701</v>
      </c>
      <c r="AH700" s="14">
        <v>0.43732635683582799</v>
      </c>
      <c r="AI700" s="14">
        <v>0.25996743256844401</v>
      </c>
      <c r="AJ700" s="14">
        <v>0.42233588329309102</v>
      </c>
      <c r="AK700" s="14"/>
      <c r="AL700" s="14">
        <v>0.45293702261949598</v>
      </c>
      <c r="AM700" s="14">
        <v>0.433933731843546</v>
      </c>
      <c r="AN700" s="14">
        <v>0.43678280483002802</v>
      </c>
      <c r="AO700" s="14">
        <v>0.42308749589691103</v>
      </c>
      <c r="AP700" s="14">
        <v>0.34901086985401503</v>
      </c>
      <c r="AQ700" s="14"/>
      <c r="AR700" s="14">
        <v>0.42435168084896202</v>
      </c>
      <c r="AS700" s="14">
        <v>0.46808921991399599</v>
      </c>
      <c r="AT700" s="14">
        <v>0.45170001955087202</v>
      </c>
      <c r="AU700" s="14">
        <v>0.43059563320301097</v>
      </c>
      <c r="AV700" s="14">
        <v>0.37033939892686302</v>
      </c>
      <c r="AW700" s="14">
        <v>0.38687502912625699</v>
      </c>
      <c r="AX700" s="14"/>
      <c r="AY700" s="14">
        <v>0.43678590356837499</v>
      </c>
      <c r="AZ700" s="14">
        <v>0.40067876479957298</v>
      </c>
      <c r="BA700" s="14">
        <v>0.41294896248977297</v>
      </c>
      <c r="BB700" s="14">
        <v>0.42207330977782398</v>
      </c>
      <c r="BC700" s="14">
        <v>0.31164649966736602</v>
      </c>
      <c r="BD700" s="14"/>
      <c r="BE700" s="14">
        <v>0.59578635580496198</v>
      </c>
      <c r="BF700" s="14">
        <v>0.32148676030048801</v>
      </c>
      <c r="BG700" s="14">
        <v>0.43028704093652997</v>
      </c>
      <c r="BH700" s="14">
        <v>0.45270572088899502</v>
      </c>
      <c r="BI700" s="14">
        <v>0.39001646007017499</v>
      </c>
      <c r="BJ700" s="14">
        <v>0.37575240578552699</v>
      </c>
      <c r="BK700" s="14">
        <v>0.40722438396044902</v>
      </c>
      <c r="BL700" s="14">
        <v>0.492978401454855</v>
      </c>
      <c r="BM700" s="14">
        <v>0.43779168310354299</v>
      </c>
      <c r="BN700" s="14">
        <v>0.34490645889794402</v>
      </c>
      <c r="BO700" s="14">
        <v>0.41463057391197999</v>
      </c>
      <c r="BP700" s="14">
        <v>0.50252780401533503</v>
      </c>
      <c r="BQ700" s="14">
        <v>0.568378860256743</v>
      </c>
      <c r="BR700" s="14">
        <v>0.40725880007863902</v>
      </c>
      <c r="BS700" s="14">
        <v>0.28492042300092402</v>
      </c>
      <c r="BT700" s="14">
        <v>0.43595541278140498</v>
      </c>
      <c r="BU700" s="14"/>
      <c r="BV700" s="14">
        <v>0.42937159047778201</v>
      </c>
      <c r="BW700" s="14">
        <v>0.44070960673999698</v>
      </c>
      <c r="BX700" s="14"/>
      <c r="BY700" s="14">
        <v>0.41808700464446302</v>
      </c>
      <c r="BZ700" s="14"/>
      <c r="CA700" s="14">
        <v>0.396822208378668</v>
      </c>
      <c r="CB700" s="14">
        <v>0.45464556579483101</v>
      </c>
      <c r="CC700" s="14">
        <v>0.42547487027050301</v>
      </c>
      <c r="CD700" s="14">
        <v>0.47626335253100699</v>
      </c>
      <c r="CE700" s="14">
        <v>0.309154333518462</v>
      </c>
    </row>
    <row r="701" spans="2:83" x14ac:dyDescent="0.3">
      <c r="B701" t="s">
        <v>237</v>
      </c>
      <c r="C701" s="14">
        <v>0.200869864986258</v>
      </c>
      <c r="D701" s="14">
        <v>0.221283732897466</v>
      </c>
      <c r="E701" s="14">
        <v>0.18133076503538201</v>
      </c>
      <c r="F701" s="14"/>
      <c r="G701" s="14">
        <v>0.228107822741211</v>
      </c>
      <c r="H701" s="14">
        <v>0.184765679668982</v>
      </c>
      <c r="I701" s="14">
        <v>0.165737297078284</v>
      </c>
      <c r="J701" s="14">
        <v>0.21475315133352099</v>
      </c>
      <c r="K701" s="14">
        <v>0.22400420739378801</v>
      </c>
      <c r="L701" s="14">
        <v>0.19758349818144599</v>
      </c>
      <c r="M701" s="14"/>
      <c r="N701" s="14">
        <v>0.175038451115404</v>
      </c>
      <c r="O701" s="14">
        <v>0.187041814650384</v>
      </c>
      <c r="P701" s="14">
        <v>0.23137436774748599</v>
      </c>
      <c r="Q701" s="14">
        <v>0.208786447660811</v>
      </c>
      <c r="R701" s="14"/>
      <c r="S701" s="14">
        <v>0.161444792873573</v>
      </c>
      <c r="T701" s="14">
        <v>0.18465177174858299</v>
      </c>
      <c r="U701" s="14">
        <v>0.22716129707803701</v>
      </c>
      <c r="V701" s="14">
        <v>0.228137765786982</v>
      </c>
      <c r="W701" s="14">
        <v>0.265711355722203</v>
      </c>
      <c r="X701" s="14">
        <v>0.17557338062977099</v>
      </c>
      <c r="Y701" s="14">
        <v>0.18265880397105</v>
      </c>
      <c r="Z701" s="14">
        <v>0.18230544709781901</v>
      </c>
      <c r="AA701" s="14">
        <v>0.23290938107859299</v>
      </c>
      <c r="AB701" s="14">
        <v>0.230405659915359</v>
      </c>
      <c r="AC701" s="14">
        <v>0.10175965770923499</v>
      </c>
      <c r="AD701" s="14">
        <v>0.26059151329164598</v>
      </c>
      <c r="AE701" s="14"/>
      <c r="AF701" s="14">
        <v>0.21801255452528301</v>
      </c>
      <c r="AG701" s="14">
        <v>0.16525341918132899</v>
      </c>
      <c r="AH701" s="14">
        <v>0.20549822408016699</v>
      </c>
      <c r="AI701" s="14">
        <v>0.34494887601742702</v>
      </c>
      <c r="AJ701" s="14">
        <v>0.20820882601201399</v>
      </c>
      <c r="AK701" s="14"/>
      <c r="AL701" s="14">
        <v>0.21477479181056999</v>
      </c>
      <c r="AM701" s="14">
        <v>0.15659657992340301</v>
      </c>
      <c r="AN701" s="14">
        <v>0.17127275621853999</v>
      </c>
      <c r="AO701" s="14">
        <v>0.28523715153642698</v>
      </c>
      <c r="AP701" s="14">
        <v>0.18275982354352499</v>
      </c>
      <c r="AQ701" s="14"/>
      <c r="AR701" s="14">
        <v>0.13688045556385101</v>
      </c>
      <c r="AS701" s="14">
        <v>0.20580111697997999</v>
      </c>
      <c r="AT701" s="14">
        <v>0.183450532083511</v>
      </c>
      <c r="AU701" s="14">
        <v>0.24690189441229499</v>
      </c>
      <c r="AV701" s="14">
        <v>0.149557852799518</v>
      </c>
      <c r="AW701" s="14">
        <v>0.22976915309298601</v>
      </c>
      <c r="AX701" s="14"/>
      <c r="AY701" s="14">
        <v>0.230412283526612</v>
      </c>
      <c r="AZ701" s="14">
        <v>0.21963873584842</v>
      </c>
      <c r="BA701" s="14">
        <v>0.18898263373038601</v>
      </c>
      <c r="BB701" s="14">
        <v>0.13670615561889099</v>
      </c>
      <c r="BC701" s="14">
        <v>0.18511841566048301</v>
      </c>
      <c r="BD701" s="14"/>
      <c r="BE701" s="14">
        <v>0.12765568749895401</v>
      </c>
      <c r="BF701" s="14">
        <v>0.17994534775269599</v>
      </c>
      <c r="BG701" s="14">
        <v>0.23137304400431</v>
      </c>
      <c r="BH701" s="14">
        <v>0.20913212968575101</v>
      </c>
      <c r="BI701" s="14">
        <v>0.196484253766292</v>
      </c>
      <c r="BJ701" s="14">
        <v>0.210538887494609</v>
      </c>
      <c r="BK701" s="14">
        <v>0.21869480687915899</v>
      </c>
      <c r="BL701" s="14">
        <v>0.17363164298936801</v>
      </c>
      <c r="BM701" s="14">
        <v>0.17044039621531101</v>
      </c>
      <c r="BN701" s="14">
        <v>0.25104766682450502</v>
      </c>
      <c r="BO701" s="14">
        <v>0.214751083616987</v>
      </c>
      <c r="BP701" s="14">
        <v>0.15518872609512499</v>
      </c>
      <c r="BQ701" s="14">
        <v>0.12489336048248099</v>
      </c>
      <c r="BR701" s="14">
        <v>0.20808733445602601</v>
      </c>
      <c r="BS701" s="14">
        <v>0.20621629083628901</v>
      </c>
      <c r="BT701" s="14">
        <v>0.191084956183566</v>
      </c>
      <c r="BU701" s="14"/>
      <c r="BV701" s="14">
        <v>0.12930159084314699</v>
      </c>
      <c r="BW701" s="14">
        <v>0.19713618983021999</v>
      </c>
      <c r="BX701" s="14"/>
      <c r="BY701" s="14">
        <v>0.21669302737830301</v>
      </c>
      <c r="BZ701" s="14"/>
      <c r="CA701" s="14">
        <v>0.23477617825671299</v>
      </c>
      <c r="CB701" s="14">
        <v>0.17839094952798201</v>
      </c>
      <c r="CC701" s="14">
        <v>0.18424416093102</v>
      </c>
      <c r="CD701" s="14">
        <v>0.180309901582034</v>
      </c>
      <c r="CE701" s="14">
        <v>0.18344199438897399</v>
      </c>
    </row>
    <row r="702" spans="2:83" x14ac:dyDescent="0.3">
      <c r="B702" t="s">
        <v>238</v>
      </c>
      <c r="C702" s="14">
        <v>3.28633841902541E-2</v>
      </c>
      <c r="D702" s="14">
        <v>3.0091163901050801E-2</v>
      </c>
      <c r="E702" s="14">
        <v>3.5634735368038802E-2</v>
      </c>
      <c r="F702" s="14"/>
      <c r="G702" s="14">
        <v>4.7398250532398198E-2</v>
      </c>
      <c r="H702" s="14">
        <v>4.9837267737583103E-2</v>
      </c>
      <c r="I702" s="14">
        <v>3.0018456365978798E-2</v>
      </c>
      <c r="J702" s="14">
        <v>2.5567412237509801E-2</v>
      </c>
      <c r="K702" s="14">
        <v>2.6389395018118399E-2</v>
      </c>
      <c r="L702" s="14">
        <v>2.2008769728495001E-2</v>
      </c>
      <c r="M702" s="14"/>
      <c r="N702" s="14">
        <v>2.5454084853957299E-2</v>
      </c>
      <c r="O702" s="14">
        <v>3.49683464100978E-2</v>
      </c>
      <c r="P702" s="14">
        <v>2.3506225976026501E-2</v>
      </c>
      <c r="Q702" s="14">
        <v>4.7603764147104703E-2</v>
      </c>
      <c r="R702" s="14"/>
      <c r="S702" s="14">
        <v>5.2062521974951002E-2</v>
      </c>
      <c r="T702" s="14">
        <v>3.5701444192009102E-2</v>
      </c>
      <c r="U702" s="14">
        <v>1.85012642781133E-2</v>
      </c>
      <c r="V702" s="14">
        <v>5.5187311467896502E-2</v>
      </c>
      <c r="W702" s="14">
        <v>2.84572329706855E-2</v>
      </c>
      <c r="X702" s="14">
        <v>2.0744497746067399E-2</v>
      </c>
      <c r="Y702" s="14">
        <v>1.2733059829521E-2</v>
      </c>
      <c r="Z702" s="14">
        <v>5.5477966682007399E-2</v>
      </c>
      <c r="AA702" s="14">
        <v>2.6620130050513901E-2</v>
      </c>
      <c r="AB702" s="14">
        <v>2.9656817690710699E-2</v>
      </c>
      <c r="AC702" s="14">
        <v>1.9076867483557899E-2</v>
      </c>
      <c r="AD702" s="14">
        <v>2.7423212541339999E-2</v>
      </c>
      <c r="AE702" s="14"/>
      <c r="AF702" s="14">
        <v>2.7939758203776199E-2</v>
      </c>
      <c r="AG702" s="14">
        <v>3.9561898192579603E-2</v>
      </c>
      <c r="AH702" s="14">
        <v>1.98850059495678E-2</v>
      </c>
      <c r="AI702" s="14">
        <v>3.0831736633937502E-2</v>
      </c>
      <c r="AJ702" s="14">
        <v>4.4804980341096499E-2</v>
      </c>
      <c r="AK702" s="14"/>
      <c r="AL702" s="14">
        <v>4.8915853191217898E-2</v>
      </c>
      <c r="AM702" s="14">
        <v>3.6086796888907598E-2</v>
      </c>
      <c r="AN702" s="14">
        <v>1.2518951983581E-2</v>
      </c>
      <c r="AO702" s="14">
        <v>1.38051727600263E-2</v>
      </c>
      <c r="AP702" s="14">
        <v>7.8122994299346703E-3</v>
      </c>
      <c r="AQ702" s="14"/>
      <c r="AR702" s="14">
        <v>4.1298874277466098E-2</v>
      </c>
      <c r="AS702" s="14">
        <v>5.3644186746219402E-2</v>
      </c>
      <c r="AT702" s="14">
        <v>1.45129006533637E-2</v>
      </c>
      <c r="AU702" s="14">
        <v>2.4675013255478499E-2</v>
      </c>
      <c r="AV702" s="14">
        <v>1.82777944317325E-2</v>
      </c>
      <c r="AW702" s="14">
        <v>3.6780343758726998E-2</v>
      </c>
      <c r="AX702" s="14"/>
      <c r="AY702" s="14">
        <v>3.8458828151905301E-2</v>
      </c>
      <c r="AZ702" s="14">
        <v>2.82254698975061E-2</v>
      </c>
      <c r="BA702" s="14">
        <v>3.9595051482500102E-2</v>
      </c>
      <c r="BB702" s="14">
        <v>3.05908064794757E-2</v>
      </c>
      <c r="BC702" s="14">
        <v>2.5609020549455599E-2</v>
      </c>
      <c r="BD702" s="14"/>
      <c r="BE702" s="14">
        <v>0</v>
      </c>
      <c r="BF702" s="14">
        <v>4.8525932417768002E-2</v>
      </c>
      <c r="BG702" s="14">
        <v>3.2466753746784101E-2</v>
      </c>
      <c r="BH702" s="14">
        <v>3.9276744179883097E-2</v>
      </c>
      <c r="BI702" s="14">
        <v>3.92841398988781E-2</v>
      </c>
      <c r="BJ702" s="14">
        <v>5.3962512604364903E-2</v>
      </c>
      <c r="BK702" s="14">
        <v>2.72124442432852E-2</v>
      </c>
      <c r="BL702" s="14">
        <v>3.07171127276494E-2</v>
      </c>
      <c r="BM702" s="14">
        <v>2.21679673969036E-2</v>
      </c>
      <c r="BN702" s="14">
        <v>4.89406498641392E-2</v>
      </c>
      <c r="BO702" s="14">
        <v>2.2975930924882901E-2</v>
      </c>
      <c r="BP702" s="14">
        <v>0</v>
      </c>
      <c r="BQ702" s="14">
        <v>3.7766287272348001E-2</v>
      </c>
      <c r="BR702" s="14">
        <v>1.61845779243221E-2</v>
      </c>
      <c r="BS702" s="14">
        <v>1.7836110382201099E-2</v>
      </c>
      <c r="BT702" s="14">
        <v>3.2215929787334098E-2</v>
      </c>
      <c r="BU702" s="14"/>
      <c r="BV702" s="14">
        <v>4.1416641416094198E-2</v>
      </c>
      <c r="BW702" s="14">
        <v>2.8170698539836399E-2</v>
      </c>
      <c r="BX702" s="14"/>
      <c r="BY702" s="14">
        <v>3.4484383256033299E-2</v>
      </c>
      <c r="BZ702" s="14"/>
      <c r="CA702" s="14">
        <v>3.4285617276460401E-2</v>
      </c>
      <c r="CB702" s="14">
        <v>3.4957876988233903E-2</v>
      </c>
      <c r="CC702" s="14">
        <v>3.2334290520765703E-2</v>
      </c>
      <c r="CD702" s="14">
        <v>3.5733175343916103E-2</v>
      </c>
      <c r="CE702" s="14">
        <v>0</v>
      </c>
    </row>
    <row r="703" spans="2:83" x14ac:dyDescent="0.3">
      <c r="B703" t="s">
        <v>214</v>
      </c>
      <c r="C703" s="14">
        <v>2.00555157657125E-2</v>
      </c>
      <c r="D703" s="14">
        <v>2.5649813804237299E-2</v>
      </c>
      <c r="E703" s="14">
        <v>1.4632331386813699E-2</v>
      </c>
      <c r="F703" s="14"/>
      <c r="G703" s="14">
        <v>2.4766149626493799E-2</v>
      </c>
      <c r="H703" s="14">
        <v>1.4262382980676299E-2</v>
      </c>
      <c r="I703" s="14">
        <v>2.0223116720739499E-2</v>
      </c>
      <c r="J703" s="14">
        <v>2.4291008142774101E-2</v>
      </c>
      <c r="K703" s="14">
        <v>2.6036001432185499E-2</v>
      </c>
      <c r="L703" s="14">
        <v>1.40562076387612E-2</v>
      </c>
      <c r="M703" s="14"/>
      <c r="N703" s="14">
        <v>3.0162156997452599E-2</v>
      </c>
      <c r="O703" s="14">
        <v>2.5556727689931499E-2</v>
      </c>
      <c r="P703" s="14">
        <v>1.1463689242260801E-2</v>
      </c>
      <c r="Q703" s="14">
        <v>1.14447122363747E-2</v>
      </c>
      <c r="R703" s="14"/>
      <c r="S703" s="14">
        <v>1.4552506004764701E-2</v>
      </c>
      <c r="T703" s="14">
        <v>2.7216099216831199E-2</v>
      </c>
      <c r="U703" s="14">
        <v>1.23037937400397E-2</v>
      </c>
      <c r="V703" s="14">
        <v>1.29298900297623E-2</v>
      </c>
      <c r="W703" s="14">
        <v>1.37537222517231E-2</v>
      </c>
      <c r="X703" s="14">
        <v>2.9262135182020602E-2</v>
      </c>
      <c r="Y703" s="14">
        <v>6.0002946737485801E-3</v>
      </c>
      <c r="Z703" s="14">
        <v>1.0430999861011699E-2</v>
      </c>
      <c r="AA703" s="14">
        <v>3.1167606599483502E-2</v>
      </c>
      <c r="AB703" s="14">
        <v>2.60825335967938E-2</v>
      </c>
      <c r="AC703" s="14">
        <v>3.1189691190428099E-2</v>
      </c>
      <c r="AD703" s="14">
        <v>1.6554571478755501E-2</v>
      </c>
      <c r="AE703" s="14"/>
      <c r="AF703" s="14">
        <v>1.31105020706264E-2</v>
      </c>
      <c r="AG703" s="14">
        <v>2.1584264775497401E-2</v>
      </c>
      <c r="AH703" s="14">
        <v>2.6382417202387199E-2</v>
      </c>
      <c r="AI703" s="14">
        <v>0</v>
      </c>
      <c r="AJ703" s="14">
        <v>1.8991274841673698E-2</v>
      </c>
      <c r="AK703" s="14"/>
      <c r="AL703" s="14">
        <v>1.30063938166518E-2</v>
      </c>
      <c r="AM703" s="14">
        <v>2.1112191058967299E-2</v>
      </c>
      <c r="AN703" s="14">
        <v>1.8251817632683302E-2</v>
      </c>
      <c r="AO703" s="14">
        <v>1.4635579535741501E-2</v>
      </c>
      <c r="AP703" s="14">
        <v>3.47519886159149E-2</v>
      </c>
      <c r="AQ703" s="14"/>
      <c r="AR703" s="14">
        <v>2.74663050963973E-2</v>
      </c>
      <c r="AS703" s="14">
        <v>1.1089745302869901E-2</v>
      </c>
      <c r="AT703" s="14">
        <v>1.3576366749380699E-2</v>
      </c>
      <c r="AU703" s="14">
        <v>1.92767591668076E-2</v>
      </c>
      <c r="AV703" s="14">
        <v>2.61004022526602E-2</v>
      </c>
      <c r="AW703" s="14">
        <v>1.3221545614246299E-2</v>
      </c>
      <c r="AX703" s="14"/>
      <c r="AY703" s="14">
        <v>1.09994480117948E-2</v>
      </c>
      <c r="AZ703" s="14">
        <v>1.29980925798459E-2</v>
      </c>
      <c r="BA703" s="14">
        <v>3.1993756789656998E-2</v>
      </c>
      <c r="BB703" s="14">
        <v>2.7330218462778701E-2</v>
      </c>
      <c r="BC703" s="14">
        <v>4.5191995611011997E-2</v>
      </c>
      <c r="BD703" s="14"/>
      <c r="BE703" s="14">
        <v>0</v>
      </c>
      <c r="BF703" s="14">
        <v>3.1953266681189002E-2</v>
      </c>
      <c r="BG703" s="14">
        <v>6.7078512565652004E-3</v>
      </c>
      <c r="BH703" s="14">
        <v>8.3020343355527902E-3</v>
      </c>
      <c r="BI703" s="14">
        <v>1.6690171271926499E-2</v>
      </c>
      <c r="BJ703" s="14">
        <v>2.5434989924622099E-2</v>
      </c>
      <c r="BK703" s="14">
        <v>2.0922914484403098E-2</v>
      </c>
      <c r="BL703" s="14">
        <v>1.3243970840953301E-2</v>
      </c>
      <c r="BM703" s="14">
        <v>2.52678966250247E-2</v>
      </c>
      <c r="BN703" s="14">
        <v>3.0370981591954602E-2</v>
      </c>
      <c r="BO703" s="14">
        <v>1.8052042459669199E-2</v>
      </c>
      <c r="BP703" s="14">
        <v>2.5617655956878999E-2</v>
      </c>
      <c r="BQ703" s="14">
        <v>1.8733339269347799E-2</v>
      </c>
      <c r="BR703" s="14">
        <v>1.80025680417987E-2</v>
      </c>
      <c r="BS703" s="14">
        <v>5.0581897682744799E-2</v>
      </c>
      <c r="BT703" s="14">
        <v>2.6006191331270901E-2</v>
      </c>
      <c r="BU703" s="14"/>
      <c r="BV703" s="14">
        <v>2.1332938610244202E-2</v>
      </c>
      <c r="BW703" s="14">
        <v>2.0784327963278299E-2</v>
      </c>
      <c r="BX703" s="14"/>
      <c r="BY703" s="14">
        <v>6.9260778767800098E-3</v>
      </c>
      <c r="BZ703" s="14"/>
      <c r="CA703" s="14">
        <v>1.1682769499901401E-2</v>
      </c>
      <c r="CB703" s="14">
        <v>2.1183123524542501E-2</v>
      </c>
      <c r="CC703" s="14">
        <v>2.70125626102167E-2</v>
      </c>
      <c r="CD703" s="14">
        <v>1.7385175419643201E-2</v>
      </c>
      <c r="CE703" s="14">
        <v>2.3501727693882299E-2</v>
      </c>
    </row>
    <row r="704" spans="2:83" x14ac:dyDescent="0.3">
      <c r="B704" t="s">
        <v>110</v>
      </c>
      <c r="C704" s="14">
        <v>5.4779581910617901E-2</v>
      </c>
      <c r="D704" s="14">
        <v>3.05187895490187E-2</v>
      </c>
      <c r="E704" s="14">
        <v>7.8576255922824897E-2</v>
      </c>
      <c r="F704" s="14"/>
      <c r="G704" s="14">
        <v>6.9112237977696403E-2</v>
      </c>
      <c r="H704" s="14">
        <v>4.2168012608484101E-2</v>
      </c>
      <c r="I704" s="14">
        <v>7.3281549941310295E-2</v>
      </c>
      <c r="J704" s="14">
        <v>6.2140770300396997E-2</v>
      </c>
      <c r="K704" s="14">
        <v>4.4515070105129499E-2</v>
      </c>
      <c r="L704" s="14">
        <v>4.1514179005278901E-2</v>
      </c>
      <c r="M704" s="14"/>
      <c r="N704" s="14">
        <v>2.3253559517845801E-2</v>
      </c>
      <c r="O704" s="14">
        <v>4.2564639513720297E-2</v>
      </c>
      <c r="P704" s="14">
        <v>4.9739795298430499E-2</v>
      </c>
      <c r="Q704" s="14">
        <v>0.107052872470592</v>
      </c>
      <c r="R704" s="14"/>
      <c r="S704" s="14">
        <v>4.29044332636557E-2</v>
      </c>
      <c r="T704" s="14">
        <v>6.6732031846704995E-2</v>
      </c>
      <c r="U704" s="14">
        <v>5.1080883515752198E-2</v>
      </c>
      <c r="V704" s="14">
        <v>4.8447976978455598E-2</v>
      </c>
      <c r="W704" s="14">
        <v>4.1715580453005698E-2</v>
      </c>
      <c r="X704" s="14">
        <v>8.4973923324849807E-2</v>
      </c>
      <c r="Y704" s="14">
        <v>8.7242135579436594E-2</v>
      </c>
      <c r="Z704" s="14">
        <v>4.56926246732553E-2</v>
      </c>
      <c r="AA704" s="14">
        <v>6.03917660971151E-2</v>
      </c>
      <c r="AB704" s="14">
        <v>3.5958069392332502E-2</v>
      </c>
      <c r="AC704" s="14">
        <v>3.04067343546203E-2</v>
      </c>
      <c r="AD704" s="14">
        <v>2.9573314413492299E-2</v>
      </c>
      <c r="AE704" s="14"/>
      <c r="AF704" s="14">
        <v>3.2144108220829297E-2</v>
      </c>
      <c r="AG704" s="14">
        <v>3.06781342236883E-2</v>
      </c>
      <c r="AH704" s="14">
        <v>3.5944016928530997E-2</v>
      </c>
      <c r="AI704" s="14">
        <v>5.6767678559494501E-2</v>
      </c>
      <c r="AJ704" s="14">
        <v>0.15528258127726099</v>
      </c>
      <c r="AK704" s="14"/>
      <c r="AL704" s="14">
        <v>4.1704046543577601E-2</v>
      </c>
      <c r="AM704" s="14">
        <v>3.2344337150732899E-2</v>
      </c>
      <c r="AN704" s="14">
        <v>4.6043638408522998E-2</v>
      </c>
      <c r="AO704" s="14">
        <v>4.3868293261639997E-2</v>
      </c>
      <c r="AP704" s="14">
        <v>1.89579489599782E-2</v>
      </c>
      <c r="AQ704" s="14"/>
      <c r="AR704" s="14">
        <v>2.6365754651404099E-2</v>
      </c>
      <c r="AS704" s="14">
        <v>3.2046736399016201E-2</v>
      </c>
      <c r="AT704" s="14">
        <v>3.7014383690946E-2</v>
      </c>
      <c r="AU704" s="14">
        <v>3.8764764388972903E-2</v>
      </c>
      <c r="AV704" s="14">
        <v>3.4442306843692101E-2</v>
      </c>
      <c r="AW704" s="14">
        <v>0.147322385826026</v>
      </c>
      <c r="AX704" s="14"/>
      <c r="AY704" s="14">
        <v>7.1958528748837194E-2</v>
      </c>
      <c r="AZ704" s="14">
        <v>7.5651877092767994E-2</v>
      </c>
      <c r="BA704" s="14">
        <v>4.1434762056607503E-2</v>
      </c>
      <c r="BB704" s="14">
        <v>2.4040105339288E-2</v>
      </c>
      <c r="BC704" s="14">
        <v>2.2862267824551599E-2</v>
      </c>
      <c r="BD704" s="14"/>
      <c r="BE704" s="14">
        <v>0.14361568999330801</v>
      </c>
      <c r="BF704" s="14">
        <v>0.132391198277474</v>
      </c>
      <c r="BG704" s="14">
        <v>6.3721625519162703E-2</v>
      </c>
      <c r="BH704" s="14">
        <v>3.1360987157646299E-2</v>
      </c>
      <c r="BI704" s="14">
        <v>9.2311467195908103E-2</v>
      </c>
      <c r="BJ704" s="14">
        <v>4.8517298485149199E-2</v>
      </c>
      <c r="BK704" s="14">
        <v>7.8140957184334905E-2</v>
      </c>
      <c r="BL704" s="14">
        <v>4.6256859719213402E-2</v>
      </c>
      <c r="BM704" s="14">
        <v>3.9291987441242598E-2</v>
      </c>
      <c r="BN704" s="14">
        <v>4.3994905517275897E-2</v>
      </c>
      <c r="BO704" s="14">
        <v>4.3777432290321598E-2</v>
      </c>
      <c r="BP704" s="14">
        <v>1.95945083105005E-2</v>
      </c>
      <c r="BQ704" s="14">
        <v>9.4257714231069604E-3</v>
      </c>
      <c r="BR704" s="14">
        <v>1.7508322271297099E-2</v>
      </c>
      <c r="BS704" s="14">
        <v>6.19914856839094E-2</v>
      </c>
      <c r="BT704" s="14">
        <v>0</v>
      </c>
      <c r="BU704" s="14"/>
      <c r="BV704" s="14">
        <v>2.7396596353478998E-2</v>
      </c>
      <c r="BW704" s="14">
        <v>3.9692919751405702E-2</v>
      </c>
      <c r="BX704" s="14"/>
      <c r="BY704" s="14">
        <v>2.4282167385263599E-2</v>
      </c>
      <c r="BZ704" s="14"/>
      <c r="CA704" s="14">
        <v>5.4270166938346499E-2</v>
      </c>
      <c r="CB704" s="14">
        <v>4.6158974595971E-2</v>
      </c>
      <c r="CC704" s="14">
        <v>5.4776098110320803E-2</v>
      </c>
      <c r="CD704" s="14">
        <v>2.0105083908603098E-2</v>
      </c>
      <c r="CE704" s="14">
        <v>3.2929924183019502E-2</v>
      </c>
    </row>
    <row r="705" spans="2:83" x14ac:dyDescent="0.3">
      <c r="B705" t="s">
        <v>215</v>
      </c>
      <c r="C705" s="14">
        <v>0.69143165314715804</v>
      </c>
      <c r="D705" s="14">
        <v>0.69245649984822699</v>
      </c>
      <c r="E705" s="14">
        <v>0.68982591228694101</v>
      </c>
      <c r="F705" s="14"/>
      <c r="G705" s="14">
        <v>0.63061553912220003</v>
      </c>
      <c r="H705" s="14">
        <v>0.70896665700427397</v>
      </c>
      <c r="I705" s="14">
        <v>0.71073957989368697</v>
      </c>
      <c r="J705" s="14">
        <v>0.673247657985798</v>
      </c>
      <c r="K705" s="14">
        <v>0.67905532605077801</v>
      </c>
      <c r="L705" s="14">
        <v>0.72483734544601797</v>
      </c>
      <c r="M705" s="14"/>
      <c r="N705" s="14">
        <v>0.74609174751534002</v>
      </c>
      <c r="O705" s="14">
        <v>0.70986847173586698</v>
      </c>
      <c r="P705" s="14">
        <v>0.68391592173579696</v>
      </c>
      <c r="Q705" s="14">
        <v>0.62511220348511798</v>
      </c>
      <c r="R705" s="14"/>
      <c r="S705" s="14">
        <v>0.72903574588305498</v>
      </c>
      <c r="T705" s="14">
        <v>0.68569865299587196</v>
      </c>
      <c r="U705" s="14">
        <v>0.69095276138805795</v>
      </c>
      <c r="V705" s="14">
        <v>0.655297055736903</v>
      </c>
      <c r="W705" s="14">
        <v>0.65036210860238297</v>
      </c>
      <c r="X705" s="14">
        <v>0.68944606311729095</v>
      </c>
      <c r="Y705" s="14">
        <v>0.71136570594624404</v>
      </c>
      <c r="Z705" s="14">
        <v>0.70609296168590596</v>
      </c>
      <c r="AA705" s="14">
        <v>0.64891111617429398</v>
      </c>
      <c r="AB705" s="14">
        <v>0.67789691940480401</v>
      </c>
      <c r="AC705" s="14">
        <v>0.81756704926215795</v>
      </c>
      <c r="AD705" s="14">
        <v>0.66585738827476604</v>
      </c>
      <c r="AE705" s="14"/>
      <c r="AF705" s="14">
        <v>0.70879307697948501</v>
      </c>
      <c r="AG705" s="14">
        <v>0.74292228362690604</v>
      </c>
      <c r="AH705" s="14">
        <v>0.71229033583934698</v>
      </c>
      <c r="AI705" s="14">
        <v>0.56745170878914097</v>
      </c>
      <c r="AJ705" s="14">
        <v>0.57271233752795503</v>
      </c>
      <c r="AK705" s="14"/>
      <c r="AL705" s="14">
        <v>0.68159891463798195</v>
      </c>
      <c r="AM705" s="14">
        <v>0.753860094977989</v>
      </c>
      <c r="AN705" s="14">
        <v>0.751912835756673</v>
      </c>
      <c r="AO705" s="14">
        <v>0.64245380290616505</v>
      </c>
      <c r="AP705" s="14">
        <v>0.75571793945064702</v>
      </c>
      <c r="AQ705" s="14"/>
      <c r="AR705" s="14">
        <v>0.76798861041088196</v>
      </c>
      <c r="AS705" s="14">
        <v>0.697418214571914</v>
      </c>
      <c r="AT705" s="14">
        <v>0.75144581682279898</v>
      </c>
      <c r="AU705" s="14">
        <v>0.67038156877644595</v>
      </c>
      <c r="AV705" s="14">
        <v>0.77162164367239805</v>
      </c>
      <c r="AW705" s="14">
        <v>0.57290657170801496</v>
      </c>
      <c r="AX705" s="14"/>
      <c r="AY705" s="14">
        <v>0.64817091156085105</v>
      </c>
      <c r="AZ705" s="14">
        <v>0.66348582458145999</v>
      </c>
      <c r="BA705" s="14">
        <v>0.69799379594084898</v>
      </c>
      <c r="BB705" s="14">
        <v>0.78133271409956695</v>
      </c>
      <c r="BC705" s="14">
        <v>0.72121830035449797</v>
      </c>
      <c r="BD705" s="14"/>
      <c r="BE705" s="14">
        <v>0.72872862250773796</v>
      </c>
      <c r="BF705" s="14">
        <v>0.60718425487087302</v>
      </c>
      <c r="BG705" s="14">
        <v>0.66573072547317802</v>
      </c>
      <c r="BH705" s="14">
        <v>0.71192810464116696</v>
      </c>
      <c r="BI705" s="14">
        <v>0.65522996786699494</v>
      </c>
      <c r="BJ705" s="14">
        <v>0.66154631149125498</v>
      </c>
      <c r="BK705" s="14">
        <v>0.65502887720881697</v>
      </c>
      <c r="BL705" s="14">
        <v>0.73615041372281498</v>
      </c>
      <c r="BM705" s="14">
        <v>0.74283175232151799</v>
      </c>
      <c r="BN705" s="14">
        <v>0.62564579620212502</v>
      </c>
      <c r="BO705" s="14">
        <v>0.70044351070814004</v>
      </c>
      <c r="BP705" s="14">
        <v>0.79959910963749603</v>
      </c>
      <c r="BQ705" s="14">
        <v>0.80918124155271698</v>
      </c>
      <c r="BR705" s="14">
        <v>0.740217197306556</v>
      </c>
      <c r="BS705" s="14">
        <v>0.66337421541485497</v>
      </c>
      <c r="BT705" s="14">
        <v>0.75069292269782895</v>
      </c>
      <c r="BU705" s="14"/>
      <c r="BV705" s="14">
        <v>0.780552232777036</v>
      </c>
      <c r="BW705" s="14">
        <v>0.71421586391525904</v>
      </c>
      <c r="BX705" s="14"/>
      <c r="BY705" s="14">
        <v>0.71761434410362002</v>
      </c>
      <c r="BZ705" s="14"/>
      <c r="CA705" s="14">
        <v>0.66498526802857905</v>
      </c>
      <c r="CB705" s="14">
        <v>0.71930907536327104</v>
      </c>
      <c r="CC705" s="14">
        <v>0.70163288782767697</v>
      </c>
      <c r="CD705" s="14">
        <v>0.74646666374580395</v>
      </c>
      <c r="CE705" s="14">
        <v>0.76012635373412496</v>
      </c>
    </row>
    <row r="706" spans="2:83" x14ac:dyDescent="0.3">
      <c r="B706" t="s">
        <v>216</v>
      </c>
      <c r="C706" s="14">
        <v>5.2918899955966603E-2</v>
      </c>
      <c r="D706" s="14">
        <v>5.57409777052882E-2</v>
      </c>
      <c r="E706" s="14">
        <v>5.0267066754852499E-2</v>
      </c>
      <c r="F706" s="14"/>
      <c r="G706" s="14">
        <v>7.2164400158891903E-2</v>
      </c>
      <c r="H706" s="14">
        <v>6.4099650718259404E-2</v>
      </c>
      <c r="I706" s="14">
        <v>5.02415730867182E-2</v>
      </c>
      <c r="J706" s="14">
        <v>4.9858420380283999E-2</v>
      </c>
      <c r="K706" s="14">
        <v>5.2425396450303897E-2</v>
      </c>
      <c r="L706" s="14">
        <v>3.60649773672563E-2</v>
      </c>
      <c r="M706" s="14"/>
      <c r="N706" s="14">
        <v>5.5616241851409898E-2</v>
      </c>
      <c r="O706" s="14">
        <v>6.0525074100029302E-2</v>
      </c>
      <c r="P706" s="14">
        <v>3.4969915218287302E-2</v>
      </c>
      <c r="Q706" s="14">
        <v>5.9048476383479397E-2</v>
      </c>
      <c r="R706" s="14"/>
      <c r="S706" s="14">
        <v>6.6615027979715705E-2</v>
      </c>
      <c r="T706" s="14">
        <v>6.2917543408840301E-2</v>
      </c>
      <c r="U706" s="14">
        <v>3.0805058018153E-2</v>
      </c>
      <c r="V706" s="14">
        <v>6.8117201497658805E-2</v>
      </c>
      <c r="W706" s="14">
        <v>4.2210955222408697E-2</v>
      </c>
      <c r="X706" s="14">
        <v>5.00066329280879E-2</v>
      </c>
      <c r="Y706" s="14">
        <v>1.87333545032696E-2</v>
      </c>
      <c r="Z706" s="14">
        <v>6.5908966543019101E-2</v>
      </c>
      <c r="AA706" s="14">
        <v>5.7787736649997402E-2</v>
      </c>
      <c r="AB706" s="14">
        <v>5.5739351287504499E-2</v>
      </c>
      <c r="AC706" s="14">
        <v>5.0266558673985898E-2</v>
      </c>
      <c r="AD706" s="14">
        <v>4.3977784020095501E-2</v>
      </c>
      <c r="AE706" s="14"/>
      <c r="AF706" s="14">
        <v>4.1050260274402499E-2</v>
      </c>
      <c r="AG706" s="14">
        <v>6.1146162968076997E-2</v>
      </c>
      <c r="AH706" s="14">
        <v>4.6267423151954902E-2</v>
      </c>
      <c r="AI706" s="14">
        <v>3.0831736633937502E-2</v>
      </c>
      <c r="AJ706" s="14">
        <v>6.3796255182770198E-2</v>
      </c>
      <c r="AK706" s="14"/>
      <c r="AL706" s="14">
        <v>6.1922247007869601E-2</v>
      </c>
      <c r="AM706" s="14">
        <v>5.7198987947875E-2</v>
      </c>
      <c r="AN706" s="14">
        <v>3.07707696162643E-2</v>
      </c>
      <c r="AO706" s="14">
        <v>2.8440752295767799E-2</v>
      </c>
      <c r="AP706" s="14">
        <v>4.2564288045849497E-2</v>
      </c>
      <c r="AQ706" s="14"/>
      <c r="AR706" s="14">
        <v>6.8765179373863394E-2</v>
      </c>
      <c r="AS706" s="14">
        <v>6.4733932049089393E-2</v>
      </c>
      <c r="AT706" s="14">
        <v>2.8089267402744301E-2</v>
      </c>
      <c r="AU706" s="14">
        <v>4.3951772422286199E-2</v>
      </c>
      <c r="AV706" s="14">
        <v>4.4378196684392697E-2</v>
      </c>
      <c r="AW706" s="14">
        <v>5.0001889372973299E-2</v>
      </c>
      <c r="AX706" s="14"/>
      <c r="AY706" s="14">
        <v>4.9458276163700098E-2</v>
      </c>
      <c r="AZ706" s="14">
        <v>4.1223562477352101E-2</v>
      </c>
      <c r="BA706" s="14">
        <v>7.1588808272157106E-2</v>
      </c>
      <c r="BB706" s="14">
        <v>5.7921024942254401E-2</v>
      </c>
      <c r="BC706" s="14">
        <v>7.0801016160467495E-2</v>
      </c>
      <c r="BD706" s="14"/>
      <c r="BE706" s="14">
        <v>0</v>
      </c>
      <c r="BF706" s="14">
        <v>8.0479199098956997E-2</v>
      </c>
      <c r="BG706" s="14">
        <v>3.9174605003349301E-2</v>
      </c>
      <c r="BH706" s="14">
        <v>4.7578778515435897E-2</v>
      </c>
      <c r="BI706" s="14">
        <v>5.5974311170804598E-2</v>
      </c>
      <c r="BJ706" s="14">
        <v>7.9397502528987002E-2</v>
      </c>
      <c r="BK706" s="14">
        <v>4.8135358727688302E-2</v>
      </c>
      <c r="BL706" s="14">
        <v>4.3961083568602698E-2</v>
      </c>
      <c r="BM706" s="14">
        <v>4.7435864021928301E-2</v>
      </c>
      <c r="BN706" s="14">
        <v>7.9311631456093795E-2</v>
      </c>
      <c r="BO706" s="14">
        <v>4.1027973384552198E-2</v>
      </c>
      <c r="BP706" s="14">
        <v>2.5617655956878999E-2</v>
      </c>
      <c r="BQ706" s="14">
        <v>5.6499626541695797E-2</v>
      </c>
      <c r="BR706" s="14">
        <v>3.4187145966120797E-2</v>
      </c>
      <c r="BS706" s="14">
        <v>6.8418008064945995E-2</v>
      </c>
      <c r="BT706" s="14">
        <v>5.8222121118605002E-2</v>
      </c>
      <c r="BU706" s="14"/>
      <c r="BV706" s="14">
        <v>6.2749580026338403E-2</v>
      </c>
      <c r="BW706" s="14">
        <v>4.8955026503114701E-2</v>
      </c>
      <c r="BX706" s="14"/>
      <c r="BY706" s="14">
        <v>4.1410461132813298E-2</v>
      </c>
      <c r="BZ706" s="14"/>
      <c r="CA706" s="14">
        <v>4.5968386776361801E-2</v>
      </c>
      <c r="CB706" s="14">
        <v>5.6141000512776401E-2</v>
      </c>
      <c r="CC706" s="14">
        <v>5.9346853130982397E-2</v>
      </c>
      <c r="CD706" s="14">
        <v>5.3118350763559301E-2</v>
      </c>
      <c r="CE706" s="14">
        <v>2.3501727693882299E-2</v>
      </c>
    </row>
    <row r="707" spans="2:83" x14ac:dyDescent="0.3">
      <c r="B707" t="s">
        <v>139</v>
      </c>
      <c r="C707" s="14">
        <v>0.63851275319119105</v>
      </c>
      <c r="D707" s="14">
        <v>0.63671552214293903</v>
      </c>
      <c r="E707" s="14">
        <v>0.63955884553208797</v>
      </c>
      <c r="F707" s="14"/>
      <c r="G707" s="14">
        <v>0.558451138963309</v>
      </c>
      <c r="H707" s="14">
        <v>0.64486700628601501</v>
      </c>
      <c r="I707" s="14">
        <v>0.66049800680696902</v>
      </c>
      <c r="J707" s="14">
        <v>0.62338923760551401</v>
      </c>
      <c r="K707" s="14">
        <v>0.62662992960047403</v>
      </c>
      <c r="L707" s="14">
        <v>0.68877236807876197</v>
      </c>
      <c r="M707" s="14"/>
      <c r="N707" s="14">
        <v>0.69047550566393001</v>
      </c>
      <c r="O707" s="14">
        <v>0.64934339763583704</v>
      </c>
      <c r="P707" s="14">
        <v>0.648946006517509</v>
      </c>
      <c r="Q707" s="14">
        <v>0.56606372710163899</v>
      </c>
      <c r="R707" s="14"/>
      <c r="S707" s="14">
        <v>0.66242071790334001</v>
      </c>
      <c r="T707" s="14">
        <v>0.62278110958703103</v>
      </c>
      <c r="U707" s="14">
        <v>0.66014770336990503</v>
      </c>
      <c r="V707" s="14">
        <v>0.58717985423924501</v>
      </c>
      <c r="W707" s="14">
        <v>0.60815115337997405</v>
      </c>
      <c r="X707" s="14">
        <v>0.63943943018920302</v>
      </c>
      <c r="Y707" s="14">
        <v>0.69263235144297497</v>
      </c>
      <c r="Z707" s="14">
        <v>0.64018399514288704</v>
      </c>
      <c r="AA707" s="14">
        <v>0.59112337952429705</v>
      </c>
      <c r="AB707" s="14">
        <v>0.62215756811730005</v>
      </c>
      <c r="AC707" s="14">
        <v>0.76730049058817196</v>
      </c>
      <c r="AD707" s="14">
        <v>0.62187960425467004</v>
      </c>
      <c r="AE707" s="14"/>
      <c r="AF707" s="14">
        <v>0.66774281670508195</v>
      </c>
      <c r="AG707" s="14">
        <v>0.68177612065882898</v>
      </c>
      <c r="AH707" s="14">
        <v>0.666022912687392</v>
      </c>
      <c r="AI707" s="14">
        <v>0.53661997215520296</v>
      </c>
      <c r="AJ707" s="14">
        <v>0.50891608234518504</v>
      </c>
      <c r="AK707" s="14"/>
      <c r="AL707" s="14">
        <v>0.61967666763011298</v>
      </c>
      <c r="AM707" s="14">
        <v>0.69666110703011497</v>
      </c>
      <c r="AN707" s="14">
        <v>0.72114206614040899</v>
      </c>
      <c r="AO707" s="14">
        <v>0.61401305061039702</v>
      </c>
      <c r="AP707" s="14">
        <v>0.71315365140479703</v>
      </c>
      <c r="AQ707" s="14"/>
      <c r="AR707" s="14">
        <v>0.69922343103701801</v>
      </c>
      <c r="AS707" s="14">
        <v>0.63268428252282505</v>
      </c>
      <c r="AT707" s="14">
        <v>0.72335654942005401</v>
      </c>
      <c r="AU707" s="14">
        <v>0.62642979635415996</v>
      </c>
      <c r="AV707" s="14">
        <v>0.72724344698800503</v>
      </c>
      <c r="AW707" s="14">
        <v>0.52290468233504195</v>
      </c>
      <c r="AX707" s="14"/>
      <c r="AY707" s="14">
        <v>0.59871263539715103</v>
      </c>
      <c r="AZ707" s="14">
        <v>0.62226226210410795</v>
      </c>
      <c r="BA707" s="14">
        <v>0.62640498766869201</v>
      </c>
      <c r="BB707" s="14">
        <v>0.72341168915731202</v>
      </c>
      <c r="BC707" s="14">
        <v>0.650417284194031</v>
      </c>
      <c r="BD707" s="14"/>
      <c r="BE707" s="14">
        <v>0.72872862250773796</v>
      </c>
      <c r="BF707" s="14">
        <v>0.52670505577191595</v>
      </c>
      <c r="BG707" s="14">
        <v>0.626556120469829</v>
      </c>
      <c r="BH707" s="14">
        <v>0.66434932612573105</v>
      </c>
      <c r="BI707" s="14">
        <v>0.59925565669618996</v>
      </c>
      <c r="BJ707" s="14">
        <v>0.58214880896226795</v>
      </c>
      <c r="BK707" s="14">
        <v>0.60689351848112905</v>
      </c>
      <c r="BL707" s="14">
        <v>0.69218933015421302</v>
      </c>
      <c r="BM707" s="14">
        <v>0.69539588829958898</v>
      </c>
      <c r="BN707" s="14">
        <v>0.54633416474603202</v>
      </c>
      <c r="BO707" s="14">
        <v>0.65941553732358704</v>
      </c>
      <c r="BP707" s="14">
        <v>0.77398145368061699</v>
      </c>
      <c r="BQ707" s="14">
        <v>0.75268161501102104</v>
      </c>
      <c r="BR707" s="14">
        <v>0.70603005134043595</v>
      </c>
      <c r="BS707" s="14">
        <v>0.59495620734990995</v>
      </c>
      <c r="BT707" s="14">
        <v>0.69247080157922403</v>
      </c>
      <c r="BU707" s="14"/>
      <c r="BV707" s="14">
        <v>0.71780265275069699</v>
      </c>
      <c r="BW707" s="14">
        <v>0.66526083741214503</v>
      </c>
      <c r="BX707" s="14"/>
      <c r="BY707" s="14">
        <v>0.67620388297080603</v>
      </c>
      <c r="BZ707" s="14"/>
      <c r="CA707" s="14">
        <v>0.61901688125221699</v>
      </c>
      <c r="CB707" s="14">
        <v>0.663168074850494</v>
      </c>
      <c r="CC707" s="14">
        <v>0.64228603469669499</v>
      </c>
      <c r="CD707" s="14">
        <v>0.69334831298224497</v>
      </c>
      <c r="CE707" s="14">
        <v>0.73662462604024204</v>
      </c>
    </row>
    <row r="708" spans="2:83" x14ac:dyDescent="0.3">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c r="AR708" s="14"/>
      <c r="AS708" s="14"/>
      <c r="AT708" s="14"/>
      <c r="AU708" s="14"/>
      <c r="AV708" s="14"/>
      <c r="AW708" s="14"/>
      <c r="AX708" s="14"/>
      <c r="AY708" s="14"/>
      <c r="AZ708" s="14"/>
      <c r="BA708" s="14"/>
      <c r="BB708" s="14"/>
      <c r="BC708" s="14"/>
      <c r="BD708" s="14"/>
      <c r="BE708" s="14"/>
      <c r="BF708" s="14"/>
      <c r="BG708" s="14"/>
      <c r="BH708" s="14"/>
      <c r="BI708" s="14"/>
      <c r="BJ708" s="14"/>
      <c r="BK708" s="14"/>
      <c r="BL708" s="14"/>
      <c r="BM708" s="14"/>
      <c r="BN708" s="14"/>
      <c r="BO708" s="14"/>
      <c r="BP708" s="14"/>
      <c r="BQ708" s="14"/>
      <c r="BR708" s="14"/>
      <c r="BS708" s="14"/>
      <c r="BT708" s="14"/>
      <c r="BU708" s="14"/>
      <c r="BV708" s="14"/>
      <c r="BW708" s="14"/>
      <c r="BX708" s="14"/>
      <c r="BY708" s="14"/>
      <c r="BZ708" s="14"/>
      <c r="CA708" s="14"/>
      <c r="CB708" s="14"/>
      <c r="CC708" s="14"/>
      <c r="CD708" s="14"/>
      <c r="CE708" s="14"/>
    </row>
    <row r="709" spans="2:83" x14ac:dyDescent="0.3">
      <c r="B709" s="6" t="s">
        <v>319</v>
      </c>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c r="AS709" s="14"/>
      <c r="AT709" s="14"/>
      <c r="AU709" s="14"/>
      <c r="AV709" s="14"/>
      <c r="AW709" s="14"/>
      <c r="AX709" s="14"/>
      <c r="AY709" s="14"/>
      <c r="AZ709" s="14"/>
      <c r="BA709" s="14"/>
      <c r="BB709" s="14"/>
      <c r="BC709" s="14"/>
      <c r="BD709" s="14"/>
      <c r="BE709" s="14"/>
      <c r="BF709" s="14"/>
      <c r="BG709" s="14"/>
      <c r="BH709" s="14"/>
      <c r="BI709" s="14"/>
      <c r="BJ709" s="14"/>
      <c r="BK709" s="14"/>
      <c r="BL709" s="14"/>
      <c r="BM709" s="14"/>
      <c r="BN709" s="14"/>
      <c r="BO709" s="14"/>
      <c r="BP709" s="14"/>
      <c r="BQ709" s="14"/>
      <c r="BR709" s="14"/>
      <c r="BS709" s="14"/>
      <c r="BT709" s="14"/>
      <c r="BU709" s="14"/>
      <c r="BV709" s="14"/>
      <c r="BW709" s="14"/>
      <c r="BX709" s="14"/>
      <c r="BY709" s="14"/>
      <c r="BZ709" s="14"/>
      <c r="CA709" s="14"/>
      <c r="CB709" s="14"/>
      <c r="CC709" s="14"/>
      <c r="CD709" s="14"/>
      <c r="CE709" s="14"/>
    </row>
    <row r="710" spans="2:83" x14ac:dyDescent="0.3">
      <c r="B710" s="24" t="s">
        <v>114</v>
      </c>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c r="AY710" s="14"/>
      <c r="AZ710" s="14"/>
      <c r="BA710" s="14"/>
      <c r="BB710" s="14"/>
      <c r="BC710" s="14"/>
      <c r="BD710" s="14"/>
      <c r="BE710" s="14"/>
      <c r="BF710" s="14"/>
      <c r="BG710" s="14"/>
      <c r="BH710" s="14"/>
      <c r="BI710" s="14"/>
      <c r="BJ710" s="14"/>
      <c r="BK710" s="14"/>
      <c r="BL710" s="14"/>
      <c r="BM710" s="14"/>
      <c r="BN710" s="14"/>
      <c r="BO710" s="14"/>
      <c r="BP710" s="14"/>
      <c r="BQ710" s="14"/>
      <c r="BR710" s="14"/>
      <c r="BS710" s="14"/>
      <c r="BT710" s="14"/>
      <c r="BU710" s="14"/>
      <c r="BV710" s="14"/>
      <c r="BW710" s="14"/>
      <c r="BX710" s="14"/>
      <c r="BY710" s="14"/>
      <c r="BZ710" s="14"/>
      <c r="CA710" s="14"/>
      <c r="CB710" s="14"/>
      <c r="CC710" s="14"/>
      <c r="CD710" s="14"/>
      <c r="CE710" s="14"/>
    </row>
    <row r="711" spans="2:83" x14ac:dyDescent="0.3">
      <c r="B711" t="s">
        <v>211</v>
      </c>
      <c r="C711" s="14">
        <v>0.28386070545438002</v>
      </c>
      <c r="D711" s="14">
        <v>0.340913577485215</v>
      </c>
      <c r="E711" s="14">
        <v>0.228708461113899</v>
      </c>
      <c r="F711" s="14"/>
      <c r="G711" s="14">
        <v>0.22761343271949999</v>
      </c>
      <c r="H711" s="14">
        <v>0.29189477053066698</v>
      </c>
      <c r="I711" s="14">
        <v>0.23043342926633301</v>
      </c>
      <c r="J711" s="14">
        <v>0.281913754051004</v>
      </c>
      <c r="K711" s="14">
        <v>0.33203594375262102</v>
      </c>
      <c r="L711" s="14">
        <v>0.32695613780817101</v>
      </c>
      <c r="M711" s="14"/>
      <c r="N711" s="14">
        <v>0.33428943982812898</v>
      </c>
      <c r="O711" s="14">
        <v>0.24385671984820101</v>
      </c>
      <c r="P711" s="14">
        <v>0.29086677594000199</v>
      </c>
      <c r="Q711" s="14">
        <v>0.265399363710275</v>
      </c>
      <c r="R711" s="14"/>
      <c r="S711" s="14">
        <v>0.30394717221769202</v>
      </c>
      <c r="T711" s="14">
        <v>0.28975228674785702</v>
      </c>
      <c r="U711" s="14">
        <v>0.33992436198832898</v>
      </c>
      <c r="V711" s="14">
        <v>0.28484558923629799</v>
      </c>
      <c r="W711" s="14">
        <v>0.20900744365217</v>
      </c>
      <c r="X711" s="14">
        <v>0.26772445763871899</v>
      </c>
      <c r="Y711" s="14">
        <v>0.30945150752830802</v>
      </c>
      <c r="Z711" s="14">
        <v>0.24611561176744901</v>
      </c>
      <c r="AA711" s="14">
        <v>0.25748848771939498</v>
      </c>
      <c r="AB711" s="14">
        <v>0.27705008347580101</v>
      </c>
      <c r="AC711" s="14">
        <v>0.35867441661876398</v>
      </c>
      <c r="AD711" s="14">
        <v>0.21053463851229001</v>
      </c>
      <c r="AE711" s="14"/>
      <c r="AF711" s="14">
        <v>0.35855291477602502</v>
      </c>
      <c r="AG711" s="14">
        <v>0.26706652519288698</v>
      </c>
      <c r="AH711" s="14">
        <v>0.30100377495021102</v>
      </c>
      <c r="AI711" s="14">
        <v>0.43445322817836102</v>
      </c>
      <c r="AJ711" s="14">
        <v>0.19203863086442199</v>
      </c>
      <c r="AK711" s="14"/>
      <c r="AL711" s="14">
        <v>0.34466913761225698</v>
      </c>
      <c r="AM711" s="14">
        <v>0.28478525144335098</v>
      </c>
      <c r="AN711" s="14">
        <v>0.33557984171167299</v>
      </c>
      <c r="AO711" s="14">
        <v>0.37250538237465503</v>
      </c>
      <c r="AP711" s="14">
        <v>0.18704800102805799</v>
      </c>
      <c r="AQ711" s="14"/>
      <c r="AR711" s="14">
        <v>0.27722839861364601</v>
      </c>
      <c r="AS711" s="14">
        <v>0.36147266716826998</v>
      </c>
      <c r="AT711" s="14">
        <v>0.34482060351598398</v>
      </c>
      <c r="AU711" s="14">
        <v>0.35360754942397898</v>
      </c>
      <c r="AV711" s="14">
        <v>0.18389445301816701</v>
      </c>
      <c r="AW711" s="14">
        <v>0.16617376792080499</v>
      </c>
      <c r="AX711" s="14"/>
      <c r="AY711" s="14">
        <v>0.28317896589737701</v>
      </c>
      <c r="AZ711" s="14">
        <v>0.27793885270503599</v>
      </c>
      <c r="BA711" s="14">
        <v>0.27380485819355399</v>
      </c>
      <c r="BB711" s="14">
        <v>0.31022295840564501</v>
      </c>
      <c r="BC711" s="14">
        <v>0.38397733457809602</v>
      </c>
      <c r="BD711" s="14"/>
      <c r="BE711" s="14">
        <v>6.3827843749476906E-2</v>
      </c>
      <c r="BF711" s="14">
        <v>0.24339133122843101</v>
      </c>
      <c r="BG711" s="14">
        <v>0.24296682472072501</v>
      </c>
      <c r="BH711" s="14">
        <v>0.28965050253121799</v>
      </c>
      <c r="BI711" s="14">
        <v>0.28010879154492602</v>
      </c>
      <c r="BJ711" s="14">
        <v>0.29586094973798899</v>
      </c>
      <c r="BK711" s="14">
        <v>0.24027960251460601</v>
      </c>
      <c r="BL711" s="14">
        <v>0.217326163721382</v>
      </c>
      <c r="BM711" s="14">
        <v>0.315374673926472</v>
      </c>
      <c r="BN711" s="14">
        <v>0.27087668041001101</v>
      </c>
      <c r="BO711" s="14">
        <v>0.31859205838674198</v>
      </c>
      <c r="BP711" s="14">
        <v>0.37845018281577097</v>
      </c>
      <c r="BQ711" s="14">
        <v>0.31652976202109401</v>
      </c>
      <c r="BR711" s="14">
        <v>0.38427546208341601</v>
      </c>
      <c r="BS711" s="14">
        <v>0.279618415342275</v>
      </c>
      <c r="BT711" s="14">
        <v>0.295457751252655</v>
      </c>
      <c r="BU711" s="14"/>
      <c r="BV711" s="14">
        <v>0.29109281435821299</v>
      </c>
      <c r="BW711" s="14">
        <v>0.27541700662451701</v>
      </c>
      <c r="BX711" s="14"/>
      <c r="BY711" s="14">
        <v>0.30025043198763002</v>
      </c>
      <c r="BZ711" s="14"/>
      <c r="CA711" s="14">
        <v>0.25859403975027401</v>
      </c>
      <c r="CB711" s="14">
        <v>0.260929757056165</v>
      </c>
      <c r="CC711" s="14">
        <v>0.30625606200937999</v>
      </c>
      <c r="CD711" s="14">
        <v>0.28920937082239301</v>
      </c>
      <c r="CE711" s="14">
        <v>0.43121201993529701</v>
      </c>
    </row>
    <row r="712" spans="2:83" x14ac:dyDescent="0.3">
      <c r="B712" t="s">
        <v>236</v>
      </c>
      <c r="C712" s="14">
        <v>0.42414288933057398</v>
      </c>
      <c r="D712" s="14">
        <v>0.42990963584969599</v>
      </c>
      <c r="E712" s="14">
        <v>0.41831456812504297</v>
      </c>
      <c r="F712" s="14"/>
      <c r="G712" s="14">
        <v>0.36824490187114001</v>
      </c>
      <c r="H712" s="14">
        <v>0.39895737983973001</v>
      </c>
      <c r="I712" s="14">
        <v>0.43704770409230698</v>
      </c>
      <c r="J712" s="14">
        <v>0.42548667161689402</v>
      </c>
      <c r="K712" s="14">
        <v>0.420184914236721</v>
      </c>
      <c r="L712" s="14">
        <v>0.47276101074564397</v>
      </c>
      <c r="M712" s="14"/>
      <c r="N712" s="14">
        <v>0.41472361675973402</v>
      </c>
      <c r="O712" s="14">
        <v>0.46409602939802702</v>
      </c>
      <c r="P712" s="14">
        <v>0.40592806185049701</v>
      </c>
      <c r="Q712" s="14">
        <v>0.410040986595193</v>
      </c>
      <c r="R712" s="14"/>
      <c r="S712" s="14">
        <v>0.37049900969370297</v>
      </c>
      <c r="T712" s="14">
        <v>0.43375548998278302</v>
      </c>
      <c r="U712" s="14">
        <v>0.40832560832024201</v>
      </c>
      <c r="V712" s="14">
        <v>0.45529838457691701</v>
      </c>
      <c r="W712" s="14">
        <v>0.47528370361635802</v>
      </c>
      <c r="X712" s="14">
        <v>0.439599996012974</v>
      </c>
      <c r="Y712" s="14">
        <v>0.42727595782684602</v>
      </c>
      <c r="Z712" s="14">
        <v>0.47153447518382002</v>
      </c>
      <c r="AA712" s="14">
        <v>0.39071245488823703</v>
      </c>
      <c r="AB712" s="14">
        <v>0.42847588411770798</v>
      </c>
      <c r="AC712" s="14">
        <v>0.44188352533593001</v>
      </c>
      <c r="AD712" s="14">
        <v>0.42414803988875199</v>
      </c>
      <c r="AE712" s="14"/>
      <c r="AF712" s="14">
        <v>0.444423346922388</v>
      </c>
      <c r="AG712" s="14">
        <v>0.43483611650520199</v>
      </c>
      <c r="AH712" s="14">
        <v>0.41659663158176602</v>
      </c>
      <c r="AI712" s="14">
        <v>0.261925919563678</v>
      </c>
      <c r="AJ712" s="14">
        <v>0.42401487335141202</v>
      </c>
      <c r="AK712" s="14"/>
      <c r="AL712" s="14">
        <v>0.44250389860154599</v>
      </c>
      <c r="AM712" s="14">
        <v>0.45718460230078301</v>
      </c>
      <c r="AN712" s="14">
        <v>0.38865089915407802</v>
      </c>
      <c r="AO712" s="14">
        <v>0.39886463439470399</v>
      </c>
      <c r="AP712" s="14">
        <v>0.41347866933497202</v>
      </c>
      <c r="AQ712" s="14"/>
      <c r="AR712" s="14">
        <v>0.47839144898675201</v>
      </c>
      <c r="AS712" s="14">
        <v>0.424640269351794</v>
      </c>
      <c r="AT712" s="14">
        <v>0.40207265960496102</v>
      </c>
      <c r="AU712" s="14">
        <v>0.3973529627929</v>
      </c>
      <c r="AV712" s="14">
        <v>0.39863630511583598</v>
      </c>
      <c r="AW712" s="14">
        <v>0.42970235652857303</v>
      </c>
      <c r="AX712" s="14"/>
      <c r="AY712" s="14">
        <v>0.445648126292707</v>
      </c>
      <c r="AZ712" s="14">
        <v>0.38020783598791602</v>
      </c>
      <c r="BA712" s="14">
        <v>0.426721663834568</v>
      </c>
      <c r="BB712" s="14">
        <v>0.41351385735266499</v>
      </c>
      <c r="BC712" s="14">
        <v>0.37020446883304498</v>
      </c>
      <c r="BD712" s="14"/>
      <c r="BE712" s="14">
        <v>0.579611709884715</v>
      </c>
      <c r="BF712" s="14">
        <v>0.414638829450308</v>
      </c>
      <c r="BG712" s="14">
        <v>0.414916106099597</v>
      </c>
      <c r="BH712" s="14">
        <v>0.45797318226352601</v>
      </c>
      <c r="BI712" s="14">
        <v>0.485275988634017</v>
      </c>
      <c r="BJ712" s="14">
        <v>0.39742269643088401</v>
      </c>
      <c r="BK712" s="14">
        <v>0.39256317750375702</v>
      </c>
      <c r="BL712" s="14">
        <v>0.48344165658146998</v>
      </c>
      <c r="BM712" s="14">
        <v>0.411542209420665</v>
      </c>
      <c r="BN712" s="14">
        <v>0.36085228787634799</v>
      </c>
      <c r="BO712" s="14">
        <v>0.39006330240887899</v>
      </c>
      <c r="BP712" s="14">
        <v>0.429505394264657</v>
      </c>
      <c r="BQ712" s="14">
        <v>0.49365735782443199</v>
      </c>
      <c r="BR712" s="14">
        <v>0.34858398813861002</v>
      </c>
      <c r="BS712" s="14">
        <v>0.45622506868621499</v>
      </c>
      <c r="BT712" s="14">
        <v>0.45158651338965899</v>
      </c>
      <c r="BU712" s="14"/>
      <c r="BV712" s="14">
        <v>0.47379223882518301</v>
      </c>
      <c r="BW712" s="14">
        <v>0.43251827603137999</v>
      </c>
      <c r="BX712" s="14"/>
      <c r="BY712" s="14">
        <v>0.42510344158134</v>
      </c>
      <c r="BZ712" s="14"/>
      <c r="CA712" s="14">
        <v>0.44103416111752097</v>
      </c>
      <c r="CB712" s="14">
        <v>0.45374616477799501</v>
      </c>
      <c r="CC712" s="14">
        <v>0.41405744168428499</v>
      </c>
      <c r="CD712" s="14">
        <v>0.40686836098246798</v>
      </c>
      <c r="CE712" s="14">
        <v>0.34367029190674497</v>
      </c>
    </row>
    <row r="713" spans="2:83" x14ac:dyDescent="0.3">
      <c r="B713" t="s">
        <v>237</v>
      </c>
      <c r="C713" s="14">
        <v>0.18009290335227399</v>
      </c>
      <c r="D713" s="14">
        <v>0.15450847380983199</v>
      </c>
      <c r="E713" s="14">
        <v>0.20542774554727899</v>
      </c>
      <c r="F713" s="14"/>
      <c r="G713" s="14">
        <v>0.263202400332126</v>
      </c>
      <c r="H713" s="14">
        <v>0.167928431240319</v>
      </c>
      <c r="I713" s="14">
        <v>0.21112897698500699</v>
      </c>
      <c r="J713" s="14">
        <v>0.17098603182358399</v>
      </c>
      <c r="K713" s="14">
        <v>0.149059783247011</v>
      </c>
      <c r="L713" s="14">
        <v>0.138178046563252</v>
      </c>
      <c r="M713" s="14"/>
      <c r="N713" s="14">
        <v>0.166014956874599</v>
      </c>
      <c r="O713" s="14">
        <v>0.182201898600796</v>
      </c>
      <c r="P713" s="14">
        <v>0.189406020898363</v>
      </c>
      <c r="Q713" s="14">
        <v>0.180719167038314</v>
      </c>
      <c r="R713" s="14"/>
      <c r="S713" s="14">
        <v>0.204791173504177</v>
      </c>
      <c r="T713" s="14">
        <v>0.15761347872912401</v>
      </c>
      <c r="U713" s="14">
        <v>0.13653605472670299</v>
      </c>
      <c r="V713" s="14">
        <v>0.14720910427575001</v>
      </c>
      <c r="W713" s="14">
        <v>0.24198715532349999</v>
      </c>
      <c r="X713" s="14">
        <v>0.136541603414949</v>
      </c>
      <c r="Y713" s="14">
        <v>0.14474485473669901</v>
      </c>
      <c r="Z713" s="14">
        <v>0.189662412486056</v>
      </c>
      <c r="AA713" s="14">
        <v>0.23471272853160199</v>
      </c>
      <c r="AB713" s="14">
        <v>0.20046352955066599</v>
      </c>
      <c r="AC713" s="14">
        <v>0.13263982388082299</v>
      </c>
      <c r="AD713" s="14">
        <v>0.26200405244783598</v>
      </c>
      <c r="AE713" s="14"/>
      <c r="AF713" s="14">
        <v>0.14628504272800899</v>
      </c>
      <c r="AG713" s="14">
        <v>0.18261673967571501</v>
      </c>
      <c r="AH713" s="14">
        <v>0.18323403944982899</v>
      </c>
      <c r="AI713" s="14">
        <v>0.206682831328725</v>
      </c>
      <c r="AJ713" s="14">
        <v>0.187381695858995</v>
      </c>
      <c r="AK713" s="14"/>
      <c r="AL713" s="14">
        <v>0.14723884426508299</v>
      </c>
      <c r="AM713" s="14">
        <v>0.16010210625310201</v>
      </c>
      <c r="AN713" s="14">
        <v>0.197522969051981</v>
      </c>
      <c r="AO713" s="14">
        <v>0.151545553939512</v>
      </c>
      <c r="AP713" s="14">
        <v>0.25343476227096401</v>
      </c>
      <c r="AQ713" s="14"/>
      <c r="AR713" s="14">
        <v>0.15635712914145</v>
      </c>
      <c r="AS713" s="14">
        <v>0.14592023837586601</v>
      </c>
      <c r="AT713" s="14">
        <v>0.184719275420891</v>
      </c>
      <c r="AU713" s="14">
        <v>0.172518042103909</v>
      </c>
      <c r="AV713" s="14">
        <v>0.24003362264057801</v>
      </c>
      <c r="AW713" s="14">
        <v>0.196973128103162</v>
      </c>
      <c r="AX713" s="14"/>
      <c r="AY713" s="14">
        <v>0.19018232877127</v>
      </c>
      <c r="AZ713" s="14">
        <v>0.20638510448643199</v>
      </c>
      <c r="BA713" s="14">
        <v>0.17667286901360499</v>
      </c>
      <c r="BB713" s="14">
        <v>0.16455730760402401</v>
      </c>
      <c r="BC713" s="14">
        <v>0.204240163501759</v>
      </c>
      <c r="BD713" s="14"/>
      <c r="BE713" s="14">
        <v>0.21294475637249999</v>
      </c>
      <c r="BF713" s="14">
        <v>0.14365472250945299</v>
      </c>
      <c r="BG713" s="14">
        <v>0.19726703866985301</v>
      </c>
      <c r="BH713" s="14">
        <v>0.160794470000341</v>
      </c>
      <c r="BI713" s="14">
        <v>0.113472395423482</v>
      </c>
      <c r="BJ713" s="14">
        <v>0.217499278796356</v>
      </c>
      <c r="BK713" s="14">
        <v>0.202766816540073</v>
      </c>
      <c r="BL713" s="14">
        <v>0.17716448050956399</v>
      </c>
      <c r="BM713" s="14">
        <v>0.19127262761993</v>
      </c>
      <c r="BN713" s="14">
        <v>0.24987644651494401</v>
      </c>
      <c r="BO713" s="14">
        <v>0.19198196600803499</v>
      </c>
      <c r="BP713" s="14">
        <v>0.12830385824783</v>
      </c>
      <c r="BQ713" s="14">
        <v>0.13662354300452301</v>
      </c>
      <c r="BR713" s="14">
        <v>0.215694112896191</v>
      </c>
      <c r="BS713" s="14">
        <v>0.13660129999585199</v>
      </c>
      <c r="BT713" s="14">
        <v>0.16120835060917699</v>
      </c>
      <c r="BU713" s="14"/>
      <c r="BV713" s="14">
        <v>0.15021961802109601</v>
      </c>
      <c r="BW713" s="14">
        <v>0.17477997319256999</v>
      </c>
      <c r="BX713" s="14"/>
      <c r="BY713" s="14">
        <v>0.197470405901154</v>
      </c>
      <c r="BZ713" s="14"/>
      <c r="CA713" s="14">
        <v>0.18293767617255</v>
      </c>
      <c r="CB713" s="14">
        <v>0.19030352958065</v>
      </c>
      <c r="CC713" s="14">
        <v>0.16974757362548501</v>
      </c>
      <c r="CD713" s="14">
        <v>0.21216701030500501</v>
      </c>
      <c r="CE713" s="14">
        <v>0.12194743679852001</v>
      </c>
    </row>
    <row r="714" spans="2:83" x14ac:dyDescent="0.3">
      <c r="B714" t="s">
        <v>238</v>
      </c>
      <c r="C714" s="14">
        <v>3.2565987302548803E-2</v>
      </c>
      <c r="D714" s="14">
        <v>2.1776516806320399E-2</v>
      </c>
      <c r="E714" s="14">
        <v>4.2233429511541E-2</v>
      </c>
      <c r="F714" s="14"/>
      <c r="G714" s="14">
        <v>4.8864732170443702E-2</v>
      </c>
      <c r="H714" s="14">
        <v>5.8819674511723201E-2</v>
      </c>
      <c r="I714" s="14">
        <v>2.2914239032712402E-2</v>
      </c>
      <c r="J714" s="14">
        <v>3.6329020430672897E-2</v>
      </c>
      <c r="K714" s="14">
        <v>1.6652082495892399E-2</v>
      </c>
      <c r="L714" s="14">
        <v>1.58655402004882E-2</v>
      </c>
      <c r="M714" s="14"/>
      <c r="N714" s="14">
        <v>3.22663673804508E-2</v>
      </c>
      <c r="O714" s="14">
        <v>4.1407415986040898E-2</v>
      </c>
      <c r="P714" s="14">
        <v>3.2702024373162601E-2</v>
      </c>
      <c r="Q714" s="14">
        <v>2.4306078157640101E-2</v>
      </c>
      <c r="R714" s="14"/>
      <c r="S714" s="14">
        <v>5.1296600344522998E-2</v>
      </c>
      <c r="T714" s="14">
        <v>4.04018808401631E-2</v>
      </c>
      <c r="U714" s="14">
        <v>3.93254610546162E-2</v>
      </c>
      <c r="V714" s="14">
        <v>3.9771727049782497E-2</v>
      </c>
      <c r="W714" s="14">
        <v>1.8348374532947499E-2</v>
      </c>
      <c r="X714" s="14">
        <v>2.16937838111812E-2</v>
      </c>
      <c r="Y714" s="14">
        <v>2.0326662192595001E-2</v>
      </c>
      <c r="Z714" s="14">
        <v>1.12371970069649E-2</v>
      </c>
      <c r="AA714" s="14">
        <v>3.68653165327354E-2</v>
      </c>
      <c r="AB714" s="14">
        <v>3.1036497257648499E-2</v>
      </c>
      <c r="AC714" s="14">
        <v>8.7059804337693905E-3</v>
      </c>
      <c r="AD714" s="14">
        <v>2.6902132453470701E-2</v>
      </c>
      <c r="AE714" s="14"/>
      <c r="AF714" s="14">
        <v>1.6746839845772899E-2</v>
      </c>
      <c r="AG714" s="14">
        <v>4.2402359404841397E-2</v>
      </c>
      <c r="AH714" s="14">
        <v>2.7180699830034901E-2</v>
      </c>
      <c r="AI714" s="14">
        <v>2.8280322589841402E-2</v>
      </c>
      <c r="AJ714" s="14">
        <v>3.11234594502292E-2</v>
      </c>
      <c r="AK714" s="14"/>
      <c r="AL714" s="14">
        <v>2.8572448634301501E-2</v>
      </c>
      <c r="AM714" s="14">
        <v>3.3657034741164799E-2</v>
      </c>
      <c r="AN714" s="14">
        <v>1.8867735824145301E-2</v>
      </c>
      <c r="AO714" s="14">
        <v>2.30421410592167E-2</v>
      </c>
      <c r="AP714" s="14">
        <v>3.4650728589437997E-2</v>
      </c>
      <c r="AQ714" s="14"/>
      <c r="AR714" s="14">
        <v>3.4213033216930498E-2</v>
      </c>
      <c r="AS714" s="14">
        <v>3.22168032066961E-2</v>
      </c>
      <c r="AT714" s="14">
        <v>2.0314938362394699E-2</v>
      </c>
      <c r="AU714" s="14">
        <v>2.6032572993847099E-2</v>
      </c>
      <c r="AV714" s="14">
        <v>5.8821415597941802E-2</v>
      </c>
      <c r="AW714" s="14">
        <v>3.06232785883962E-2</v>
      </c>
      <c r="AX714" s="14"/>
      <c r="AY714" s="14">
        <v>1.3945331687027E-2</v>
      </c>
      <c r="AZ714" s="14">
        <v>2.7334870161223698E-2</v>
      </c>
      <c r="BA714" s="14">
        <v>5.1123054224616903E-2</v>
      </c>
      <c r="BB714" s="14">
        <v>4.0959395396726099E-2</v>
      </c>
      <c r="BC714" s="14">
        <v>1.8715765262548398E-2</v>
      </c>
      <c r="BD714" s="14"/>
      <c r="BE714" s="14">
        <v>0</v>
      </c>
      <c r="BF714" s="14">
        <v>3.6328266243930797E-2</v>
      </c>
      <c r="BG714" s="14">
        <v>4.0098863837229097E-2</v>
      </c>
      <c r="BH714" s="14">
        <v>7.5501613936915799E-3</v>
      </c>
      <c r="BI714" s="14">
        <v>2.3457241509808199E-2</v>
      </c>
      <c r="BJ714" s="14">
        <v>3.1939876454905501E-2</v>
      </c>
      <c r="BK714" s="14">
        <v>4.9570314800554599E-2</v>
      </c>
      <c r="BL714" s="14">
        <v>5.1039117694188597E-2</v>
      </c>
      <c r="BM714" s="14">
        <v>1.9380443093726801E-2</v>
      </c>
      <c r="BN714" s="14">
        <v>5.2054575794819501E-2</v>
      </c>
      <c r="BO714" s="14">
        <v>3.6999868185815001E-2</v>
      </c>
      <c r="BP714" s="14">
        <v>3.5067518016297601E-2</v>
      </c>
      <c r="BQ714" s="14">
        <v>2.5592737717268801E-2</v>
      </c>
      <c r="BR714" s="14">
        <v>1.7472216447733901E-2</v>
      </c>
      <c r="BS714" s="14">
        <v>2.6508675547202602E-2</v>
      </c>
      <c r="BT714" s="14">
        <v>4.6654518199496502E-2</v>
      </c>
      <c r="BU714" s="14"/>
      <c r="BV714" s="14">
        <v>3.0973605146369598E-2</v>
      </c>
      <c r="BW714" s="14">
        <v>3.7642571744515303E-2</v>
      </c>
      <c r="BX714" s="14"/>
      <c r="BY714" s="14">
        <v>3.5516169393754897E-2</v>
      </c>
      <c r="BZ714" s="14"/>
      <c r="CA714" s="14">
        <v>3.4152578017305001E-2</v>
      </c>
      <c r="CB714" s="14">
        <v>2.7318335935742601E-2</v>
      </c>
      <c r="CC714" s="14">
        <v>3.4677909162932501E-2</v>
      </c>
      <c r="CD714" s="14">
        <v>3.8678915275401002E-2</v>
      </c>
      <c r="CE714" s="14">
        <v>5.1730443659021803E-2</v>
      </c>
    </row>
    <row r="715" spans="2:83" x14ac:dyDescent="0.3">
      <c r="B715" t="s">
        <v>214</v>
      </c>
      <c r="C715" s="14">
        <v>2.0445092671170301E-2</v>
      </c>
      <c r="D715" s="14">
        <v>2.25282911309624E-2</v>
      </c>
      <c r="E715" s="14">
        <v>1.8451058166396399E-2</v>
      </c>
      <c r="F715" s="14"/>
      <c r="G715" s="14">
        <v>2.3438759942161502E-2</v>
      </c>
      <c r="H715" s="14">
        <v>3.14382709400206E-2</v>
      </c>
      <c r="I715" s="14">
        <v>2.9539523282652799E-2</v>
      </c>
      <c r="J715" s="14">
        <v>1.1752647418939499E-2</v>
      </c>
      <c r="K715" s="14">
        <v>2.6726258646414099E-2</v>
      </c>
      <c r="L715" s="14">
        <v>4.9723244775594904E-3</v>
      </c>
      <c r="M715" s="14"/>
      <c r="N715" s="14">
        <v>2.0889165462502399E-2</v>
      </c>
      <c r="O715" s="14">
        <v>2.8318326001187801E-2</v>
      </c>
      <c r="P715" s="14">
        <v>2.0751434387703601E-2</v>
      </c>
      <c r="Q715" s="14">
        <v>1.1973875433603801E-2</v>
      </c>
      <c r="R715" s="14"/>
      <c r="S715" s="14">
        <v>2.3319549172953501E-2</v>
      </c>
      <c r="T715" s="14">
        <v>1.98220269149877E-2</v>
      </c>
      <c r="U715" s="14">
        <v>1.9531097920912399E-2</v>
      </c>
      <c r="V715" s="14">
        <v>1.8655075906264699E-2</v>
      </c>
      <c r="W715" s="14">
        <v>0</v>
      </c>
      <c r="X715" s="14">
        <v>3.23077016454262E-2</v>
      </c>
      <c r="Y715" s="14">
        <v>1.1903117615289E-2</v>
      </c>
      <c r="Z715" s="14">
        <v>2.4755085474269099E-2</v>
      </c>
      <c r="AA715" s="14">
        <v>2.4909078017905199E-2</v>
      </c>
      <c r="AB715" s="14">
        <v>2.6065707824658099E-2</v>
      </c>
      <c r="AC715" s="14">
        <v>1.8436972297390601E-2</v>
      </c>
      <c r="AD715" s="14">
        <v>1.6554571478755501E-2</v>
      </c>
      <c r="AE715" s="14"/>
      <c r="AF715" s="14">
        <v>7.6252140215756501E-3</v>
      </c>
      <c r="AG715" s="14">
        <v>2.9083487560787501E-2</v>
      </c>
      <c r="AH715" s="14">
        <v>2.2112395282295302E-2</v>
      </c>
      <c r="AI715" s="14">
        <v>4.1456760554745099E-2</v>
      </c>
      <c r="AJ715" s="14">
        <v>2.75345867902787E-2</v>
      </c>
      <c r="AK715" s="14"/>
      <c r="AL715" s="14">
        <v>7.3155102586684E-3</v>
      </c>
      <c r="AM715" s="14">
        <v>2.0973932047214001E-2</v>
      </c>
      <c r="AN715" s="14">
        <v>2.0373373002097999E-2</v>
      </c>
      <c r="AO715" s="14">
        <v>6.5723055007899803E-3</v>
      </c>
      <c r="AP715" s="14">
        <v>5.5200976626775901E-2</v>
      </c>
      <c r="AQ715" s="14"/>
      <c r="AR715" s="14">
        <v>1.7265904993045901E-2</v>
      </c>
      <c r="AS715" s="14">
        <v>1.13414711894243E-2</v>
      </c>
      <c r="AT715" s="14">
        <v>1.55449930735109E-2</v>
      </c>
      <c r="AU715" s="14">
        <v>1.26442607267497E-2</v>
      </c>
      <c r="AV715" s="14">
        <v>5.1537186629041498E-2</v>
      </c>
      <c r="AW715" s="14">
        <v>2.4156702072807599E-2</v>
      </c>
      <c r="AX715" s="14"/>
      <c r="AY715" s="14">
        <v>4.4382742844170896E-3</v>
      </c>
      <c r="AZ715" s="14">
        <v>1.9191144431363601E-2</v>
      </c>
      <c r="BA715" s="14">
        <v>2.30569776876971E-2</v>
      </c>
      <c r="BB715" s="14">
        <v>4.4685342176902898E-2</v>
      </c>
      <c r="BC715" s="14">
        <v>0</v>
      </c>
      <c r="BD715" s="14"/>
      <c r="BE715" s="14">
        <v>0</v>
      </c>
      <c r="BF715" s="14">
        <v>0</v>
      </c>
      <c r="BG715" s="14">
        <v>6.5985548208971996E-3</v>
      </c>
      <c r="BH715" s="14">
        <v>3.3565123634206599E-2</v>
      </c>
      <c r="BI715" s="14">
        <v>2.27900601890231E-2</v>
      </c>
      <c r="BJ715" s="14">
        <v>9.7086571114305097E-3</v>
      </c>
      <c r="BK715" s="14">
        <v>4.6988907268684897E-2</v>
      </c>
      <c r="BL715" s="14">
        <v>1.25250789279341E-2</v>
      </c>
      <c r="BM715" s="14">
        <v>2.4520568862030401E-2</v>
      </c>
      <c r="BN715" s="14">
        <v>2.8960815295123201E-2</v>
      </c>
      <c r="BO715" s="14">
        <v>6.4673277116671802E-3</v>
      </c>
      <c r="BP715" s="14">
        <v>1.9220715826837501E-2</v>
      </c>
      <c r="BQ715" s="14">
        <v>1.8170828009575E-2</v>
      </c>
      <c r="BR715" s="14">
        <v>1.64658981627521E-2</v>
      </c>
      <c r="BS715" s="14">
        <v>1.9178192642769799E-2</v>
      </c>
      <c r="BT715" s="14">
        <v>3.8416959908826098E-2</v>
      </c>
      <c r="BU715" s="14"/>
      <c r="BV715" s="14">
        <v>1.47231431267075E-2</v>
      </c>
      <c r="BW715" s="14">
        <v>3.0257853857994E-2</v>
      </c>
      <c r="BX715" s="14"/>
      <c r="BY715" s="14">
        <v>1.7478013085881101E-2</v>
      </c>
      <c r="BZ715" s="14"/>
      <c r="CA715" s="14">
        <v>1.7720749690488799E-2</v>
      </c>
      <c r="CB715" s="14">
        <v>1.97498690284716E-2</v>
      </c>
      <c r="CC715" s="14">
        <v>2.3178667917625399E-2</v>
      </c>
      <c r="CD715" s="14">
        <v>2.6652483010349601E-2</v>
      </c>
      <c r="CE715" s="14">
        <v>0</v>
      </c>
    </row>
    <row r="716" spans="2:83" x14ac:dyDescent="0.3">
      <c r="B716" t="s">
        <v>110</v>
      </c>
      <c r="C716" s="14">
        <v>5.8892421889052603E-2</v>
      </c>
      <c r="D716" s="14">
        <v>3.0363504917974401E-2</v>
      </c>
      <c r="E716" s="14">
        <v>8.6864737535842201E-2</v>
      </c>
      <c r="F716" s="14"/>
      <c r="G716" s="14">
        <v>6.8635772964629499E-2</v>
      </c>
      <c r="H716" s="14">
        <v>5.0961472937539699E-2</v>
      </c>
      <c r="I716" s="14">
        <v>6.8936127340987405E-2</v>
      </c>
      <c r="J716" s="14">
        <v>7.3531874658906204E-2</v>
      </c>
      <c r="K716" s="14">
        <v>5.5341017621339701E-2</v>
      </c>
      <c r="L716" s="14">
        <v>4.1266940204885798E-2</v>
      </c>
      <c r="M716" s="14"/>
      <c r="N716" s="14">
        <v>3.18164536945841E-2</v>
      </c>
      <c r="O716" s="14">
        <v>4.0119610165747097E-2</v>
      </c>
      <c r="P716" s="14">
        <v>6.0345682550270598E-2</v>
      </c>
      <c r="Q716" s="14">
        <v>0.107560529064974</v>
      </c>
      <c r="R716" s="14"/>
      <c r="S716" s="14">
        <v>4.6146495066951003E-2</v>
      </c>
      <c r="T716" s="14">
        <v>5.8654836785084798E-2</v>
      </c>
      <c r="U716" s="14">
        <v>5.63574159891971E-2</v>
      </c>
      <c r="V716" s="14">
        <v>5.4220118954987698E-2</v>
      </c>
      <c r="W716" s="14">
        <v>5.5373322875024299E-2</v>
      </c>
      <c r="X716" s="14">
        <v>0.102132457476751</v>
      </c>
      <c r="Y716" s="14">
        <v>8.6297900100263406E-2</v>
      </c>
      <c r="Z716" s="14">
        <v>5.6695218081440603E-2</v>
      </c>
      <c r="AA716" s="14">
        <v>5.5311934310126397E-2</v>
      </c>
      <c r="AB716" s="14">
        <v>3.6908297773518797E-2</v>
      </c>
      <c r="AC716" s="14">
        <v>3.9659281433323902E-2</v>
      </c>
      <c r="AD716" s="14">
        <v>5.9856565218895798E-2</v>
      </c>
      <c r="AE716" s="14"/>
      <c r="AF716" s="14">
        <v>2.63666417062298E-2</v>
      </c>
      <c r="AG716" s="14">
        <v>4.3994771660567998E-2</v>
      </c>
      <c r="AH716" s="14">
        <v>4.98724589058634E-2</v>
      </c>
      <c r="AI716" s="14">
        <v>2.7200937784649201E-2</v>
      </c>
      <c r="AJ716" s="14">
        <v>0.13790675368466401</v>
      </c>
      <c r="AK716" s="14"/>
      <c r="AL716" s="14">
        <v>2.9700160628143801E-2</v>
      </c>
      <c r="AM716" s="14">
        <v>4.3297073214385001E-2</v>
      </c>
      <c r="AN716" s="14">
        <v>3.9005181256023903E-2</v>
      </c>
      <c r="AO716" s="14">
        <v>4.7469982731121699E-2</v>
      </c>
      <c r="AP716" s="14">
        <v>5.6186862149792599E-2</v>
      </c>
      <c r="AQ716" s="14"/>
      <c r="AR716" s="14">
        <v>3.6544085048175898E-2</v>
      </c>
      <c r="AS716" s="14">
        <v>2.4408550707949599E-2</v>
      </c>
      <c r="AT716" s="14">
        <v>3.2527530022257702E-2</v>
      </c>
      <c r="AU716" s="14">
        <v>3.7844611958615E-2</v>
      </c>
      <c r="AV716" s="14">
        <v>6.7077016998435796E-2</v>
      </c>
      <c r="AW716" s="14">
        <v>0.15237076678625699</v>
      </c>
      <c r="AX716" s="14"/>
      <c r="AY716" s="14">
        <v>6.2606973067202101E-2</v>
      </c>
      <c r="AZ716" s="14">
        <v>8.8942192228029002E-2</v>
      </c>
      <c r="BA716" s="14">
        <v>4.8620577045959103E-2</v>
      </c>
      <c r="BB716" s="14">
        <v>2.6061139064036901E-2</v>
      </c>
      <c r="BC716" s="14">
        <v>2.2862267824551599E-2</v>
      </c>
      <c r="BD716" s="14"/>
      <c r="BE716" s="14">
        <v>0.14361568999330801</v>
      </c>
      <c r="BF716" s="14">
        <v>0.16198685056787601</v>
      </c>
      <c r="BG716" s="14">
        <v>9.8152611851698601E-2</v>
      </c>
      <c r="BH716" s="14">
        <v>5.0466560177016798E-2</v>
      </c>
      <c r="BI716" s="14">
        <v>7.4895522698743694E-2</v>
      </c>
      <c r="BJ716" s="14">
        <v>4.7568541468434498E-2</v>
      </c>
      <c r="BK716" s="14">
        <v>6.7831181372323801E-2</v>
      </c>
      <c r="BL716" s="14">
        <v>5.8503502565461503E-2</v>
      </c>
      <c r="BM716" s="14">
        <v>3.7909477077175603E-2</v>
      </c>
      <c r="BN716" s="14">
        <v>3.7379194108754399E-2</v>
      </c>
      <c r="BO716" s="14">
        <v>5.58954772988614E-2</v>
      </c>
      <c r="BP716" s="14">
        <v>9.4523308286072506E-3</v>
      </c>
      <c r="BQ716" s="14">
        <v>9.4257714231069604E-3</v>
      </c>
      <c r="BR716" s="14">
        <v>1.7508322271297099E-2</v>
      </c>
      <c r="BS716" s="14">
        <v>8.1868347785684997E-2</v>
      </c>
      <c r="BT716" s="14">
        <v>6.6759066401867401E-3</v>
      </c>
      <c r="BU716" s="14"/>
      <c r="BV716" s="14">
        <v>3.9198580522430498E-2</v>
      </c>
      <c r="BW716" s="14">
        <v>4.9384318549022803E-2</v>
      </c>
      <c r="BX716" s="14"/>
      <c r="BY716" s="14">
        <v>2.4181538050240502E-2</v>
      </c>
      <c r="BZ716" s="14"/>
      <c r="CA716" s="14">
        <v>6.5560795251861301E-2</v>
      </c>
      <c r="CB716" s="14">
        <v>4.79523436209763E-2</v>
      </c>
      <c r="CC716" s="14">
        <v>5.2082345600291999E-2</v>
      </c>
      <c r="CD716" s="14">
        <v>2.6423859604383901E-2</v>
      </c>
      <c r="CE716" s="14">
        <v>5.1439807700415799E-2</v>
      </c>
    </row>
    <row r="717" spans="2:83" x14ac:dyDescent="0.3">
      <c r="B717" t="s">
        <v>215</v>
      </c>
      <c r="C717" s="14">
        <v>0.708003594784954</v>
      </c>
      <c r="D717" s="14">
        <v>0.77082321333491</v>
      </c>
      <c r="E717" s="14">
        <v>0.64702302923894195</v>
      </c>
      <c r="F717" s="14"/>
      <c r="G717" s="14">
        <v>0.59585833459063997</v>
      </c>
      <c r="H717" s="14">
        <v>0.69085215037039804</v>
      </c>
      <c r="I717" s="14">
        <v>0.66748113335864001</v>
      </c>
      <c r="J717" s="14">
        <v>0.70740042566789696</v>
      </c>
      <c r="K717" s="14">
        <v>0.75222085798934302</v>
      </c>
      <c r="L717" s="14">
        <v>0.79971714855381504</v>
      </c>
      <c r="M717" s="14"/>
      <c r="N717" s="14">
        <v>0.74901305658786299</v>
      </c>
      <c r="O717" s="14">
        <v>0.70795274924622797</v>
      </c>
      <c r="P717" s="14">
        <v>0.6967948377905</v>
      </c>
      <c r="Q717" s="14">
        <v>0.67544035030546801</v>
      </c>
      <c r="R717" s="14"/>
      <c r="S717" s="14">
        <v>0.67444618191139505</v>
      </c>
      <c r="T717" s="14">
        <v>0.72350777673064104</v>
      </c>
      <c r="U717" s="14">
        <v>0.74824997030857099</v>
      </c>
      <c r="V717" s="14">
        <v>0.74014397381321495</v>
      </c>
      <c r="W717" s="14">
        <v>0.68429114726852802</v>
      </c>
      <c r="X717" s="14">
        <v>0.70732445365169305</v>
      </c>
      <c r="Y717" s="14">
        <v>0.73672746535515299</v>
      </c>
      <c r="Z717" s="14">
        <v>0.71765008695126897</v>
      </c>
      <c r="AA717" s="14">
        <v>0.64820094260763095</v>
      </c>
      <c r="AB717" s="14">
        <v>0.70552596759350905</v>
      </c>
      <c r="AC717" s="14">
        <v>0.80055794195469399</v>
      </c>
      <c r="AD717" s="14">
        <v>0.63468267840104198</v>
      </c>
      <c r="AE717" s="14"/>
      <c r="AF717" s="14">
        <v>0.80297626169841296</v>
      </c>
      <c r="AG717" s="14">
        <v>0.70190264169808803</v>
      </c>
      <c r="AH717" s="14">
        <v>0.71760040653197699</v>
      </c>
      <c r="AI717" s="14">
        <v>0.69637914774203902</v>
      </c>
      <c r="AJ717" s="14">
        <v>0.61605350421583405</v>
      </c>
      <c r="AK717" s="14"/>
      <c r="AL717" s="14">
        <v>0.78717303621380297</v>
      </c>
      <c r="AM717" s="14">
        <v>0.74196985374413404</v>
      </c>
      <c r="AN717" s="14">
        <v>0.72423074086575101</v>
      </c>
      <c r="AO717" s="14">
        <v>0.77137001676935901</v>
      </c>
      <c r="AP717" s="14">
        <v>0.60052667036302998</v>
      </c>
      <c r="AQ717" s="14"/>
      <c r="AR717" s="14">
        <v>0.75561984760039802</v>
      </c>
      <c r="AS717" s="14">
        <v>0.78611293652006398</v>
      </c>
      <c r="AT717" s="14">
        <v>0.74689326312094495</v>
      </c>
      <c r="AU717" s="14">
        <v>0.75096051221687898</v>
      </c>
      <c r="AV717" s="14">
        <v>0.58253075813400301</v>
      </c>
      <c r="AW717" s="14">
        <v>0.59587612444937699</v>
      </c>
      <c r="AX717" s="14"/>
      <c r="AY717" s="14">
        <v>0.72882709219008401</v>
      </c>
      <c r="AZ717" s="14">
        <v>0.65814668869295101</v>
      </c>
      <c r="BA717" s="14">
        <v>0.70052652202812205</v>
      </c>
      <c r="BB717" s="14">
        <v>0.72373681575831095</v>
      </c>
      <c r="BC717" s="14">
        <v>0.75418180341114105</v>
      </c>
      <c r="BD717" s="14"/>
      <c r="BE717" s="14">
        <v>0.64343955363419203</v>
      </c>
      <c r="BF717" s="14">
        <v>0.65803016067873998</v>
      </c>
      <c r="BG717" s="14">
        <v>0.65788293082032201</v>
      </c>
      <c r="BH717" s="14">
        <v>0.74762368479474395</v>
      </c>
      <c r="BI717" s="14">
        <v>0.76538478017894296</v>
      </c>
      <c r="BJ717" s="14">
        <v>0.69328364616887295</v>
      </c>
      <c r="BK717" s="14">
        <v>0.63284278001836403</v>
      </c>
      <c r="BL717" s="14">
        <v>0.70076782030285201</v>
      </c>
      <c r="BM717" s="14">
        <v>0.726916883347137</v>
      </c>
      <c r="BN717" s="14">
        <v>0.63172896828635905</v>
      </c>
      <c r="BO717" s="14">
        <v>0.70865536079562097</v>
      </c>
      <c r="BP717" s="14">
        <v>0.80795557708042798</v>
      </c>
      <c r="BQ717" s="14">
        <v>0.81018711984552705</v>
      </c>
      <c r="BR717" s="14">
        <v>0.73285945022202603</v>
      </c>
      <c r="BS717" s="14">
        <v>0.73584348402848998</v>
      </c>
      <c r="BT717" s="14">
        <v>0.74704426464231399</v>
      </c>
      <c r="BU717" s="14"/>
      <c r="BV717" s="14">
        <v>0.76488505318339695</v>
      </c>
      <c r="BW717" s="14">
        <v>0.707935282655897</v>
      </c>
      <c r="BX717" s="14"/>
      <c r="BY717" s="14">
        <v>0.72535387356896996</v>
      </c>
      <c r="BZ717" s="14"/>
      <c r="CA717" s="14">
        <v>0.69962820086779498</v>
      </c>
      <c r="CB717" s="14">
        <v>0.71467592183415996</v>
      </c>
      <c r="CC717" s="14">
        <v>0.72031350369366498</v>
      </c>
      <c r="CD717" s="14">
        <v>0.69607773180486099</v>
      </c>
      <c r="CE717" s="14">
        <v>0.77488231184204204</v>
      </c>
    </row>
    <row r="718" spans="2:83" x14ac:dyDescent="0.3">
      <c r="B718" t="s">
        <v>216</v>
      </c>
      <c r="C718" s="14">
        <v>5.3011079973719101E-2</v>
      </c>
      <c r="D718" s="14">
        <v>4.4304807937282802E-2</v>
      </c>
      <c r="E718" s="14">
        <v>6.0684487677937403E-2</v>
      </c>
      <c r="F718" s="14"/>
      <c r="G718" s="14">
        <v>7.23034921126052E-2</v>
      </c>
      <c r="H718" s="14">
        <v>9.0257945451743801E-2</v>
      </c>
      <c r="I718" s="14">
        <v>5.24537623153652E-2</v>
      </c>
      <c r="J718" s="14">
        <v>4.8081667849612299E-2</v>
      </c>
      <c r="K718" s="14">
        <v>4.3378341142306501E-2</v>
      </c>
      <c r="L718" s="14">
        <v>2.0837864678047699E-2</v>
      </c>
      <c r="M718" s="14"/>
      <c r="N718" s="14">
        <v>5.3155532842953199E-2</v>
      </c>
      <c r="O718" s="14">
        <v>6.9725741987228695E-2</v>
      </c>
      <c r="P718" s="14">
        <v>5.3453458760866199E-2</v>
      </c>
      <c r="Q718" s="14">
        <v>3.6279953591243898E-2</v>
      </c>
      <c r="R718" s="14"/>
      <c r="S718" s="14">
        <v>7.4616149517476499E-2</v>
      </c>
      <c r="T718" s="14">
        <v>6.0223907755150803E-2</v>
      </c>
      <c r="U718" s="14">
        <v>5.8856558975528599E-2</v>
      </c>
      <c r="V718" s="14">
        <v>5.84268029560472E-2</v>
      </c>
      <c r="W718" s="14">
        <v>1.8348374532947499E-2</v>
      </c>
      <c r="X718" s="14">
        <v>5.40014854566074E-2</v>
      </c>
      <c r="Y718" s="14">
        <v>3.2229779807883899E-2</v>
      </c>
      <c r="Z718" s="14">
        <v>3.5992282481233998E-2</v>
      </c>
      <c r="AA718" s="14">
        <v>6.1774394550640599E-2</v>
      </c>
      <c r="AB718" s="14">
        <v>5.7102205082306602E-2</v>
      </c>
      <c r="AC718" s="14">
        <v>2.7142952731159999E-2</v>
      </c>
      <c r="AD718" s="14">
        <v>4.3456703932226198E-2</v>
      </c>
      <c r="AE718" s="14"/>
      <c r="AF718" s="14">
        <v>2.43720538673486E-2</v>
      </c>
      <c r="AG718" s="14">
        <v>7.1485846965628805E-2</v>
      </c>
      <c r="AH718" s="14">
        <v>4.92930951123303E-2</v>
      </c>
      <c r="AI718" s="14">
        <v>6.9737083144586598E-2</v>
      </c>
      <c r="AJ718" s="14">
        <v>5.86580462405078E-2</v>
      </c>
      <c r="AK718" s="14"/>
      <c r="AL718" s="14">
        <v>3.5887958892969897E-2</v>
      </c>
      <c r="AM718" s="14">
        <v>5.4630966788378803E-2</v>
      </c>
      <c r="AN718" s="14">
        <v>3.92411088262433E-2</v>
      </c>
      <c r="AO718" s="14">
        <v>2.96144465600067E-2</v>
      </c>
      <c r="AP718" s="14">
        <v>8.9851705216213898E-2</v>
      </c>
      <c r="AQ718" s="14"/>
      <c r="AR718" s="14">
        <v>5.1478938209976399E-2</v>
      </c>
      <c r="AS718" s="14">
        <v>4.3558274396120401E-2</v>
      </c>
      <c r="AT718" s="14">
        <v>3.5859931435905601E-2</v>
      </c>
      <c r="AU718" s="14">
        <v>3.8676833720596798E-2</v>
      </c>
      <c r="AV718" s="14">
        <v>0.110358602226983</v>
      </c>
      <c r="AW718" s="14">
        <v>5.4779980661203799E-2</v>
      </c>
      <c r="AX718" s="14"/>
      <c r="AY718" s="14">
        <v>1.83836059714441E-2</v>
      </c>
      <c r="AZ718" s="14">
        <v>4.6526014592587303E-2</v>
      </c>
      <c r="BA718" s="14">
        <v>7.4180031912313996E-2</v>
      </c>
      <c r="BB718" s="14">
        <v>8.5644737573629004E-2</v>
      </c>
      <c r="BC718" s="14">
        <v>1.8715765262548398E-2</v>
      </c>
      <c r="BD718" s="14"/>
      <c r="BE718" s="14">
        <v>0</v>
      </c>
      <c r="BF718" s="14">
        <v>3.6328266243930797E-2</v>
      </c>
      <c r="BG718" s="14">
        <v>4.6697418658126301E-2</v>
      </c>
      <c r="BH718" s="14">
        <v>4.1115285027898199E-2</v>
      </c>
      <c r="BI718" s="14">
        <v>4.6247301698831303E-2</v>
      </c>
      <c r="BJ718" s="14">
        <v>4.1648533566336E-2</v>
      </c>
      <c r="BK718" s="14">
        <v>9.6559222069239503E-2</v>
      </c>
      <c r="BL718" s="14">
        <v>6.3564196622122704E-2</v>
      </c>
      <c r="BM718" s="14">
        <v>4.3901011955757199E-2</v>
      </c>
      <c r="BN718" s="14">
        <v>8.1015391089942601E-2</v>
      </c>
      <c r="BO718" s="14">
        <v>4.34671958974822E-2</v>
      </c>
      <c r="BP718" s="14">
        <v>5.4288233843135102E-2</v>
      </c>
      <c r="BQ718" s="14">
        <v>4.3763565726843902E-2</v>
      </c>
      <c r="BR718" s="14">
        <v>3.3938114610486098E-2</v>
      </c>
      <c r="BS718" s="14">
        <v>4.5686868189972502E-2</v>
      </c>
      <c r="BT718" s="14">
        <v>8.5071478108322704E-2</v>
      </c>
      <c r="BU718" s="14"/>
      <c r="BV718" s="14">
        <v>4.5696748273077098E-2</v>
      </c>
      <c r="BW718" s="14">
        <v>6.7900425602509404E-2</v>
      </c>
      <c r="BX718" s="14"/>
      <c r="BY718" s="14">
        <v>5.2994182479635901E-2</v>
      </c>
      <c r="BZ718" s="14"/>
      <c r="CA718" s="14">
        <v>5.18733277077938E-2</v>
      </c>
      <c r="CB718" s="14">
        <v>4.7068204964214197E-2</v>
      </c>
      <c r="CC718" s="14">
        <v>5.78565770805579E-2</v>
      </c>
      <c r="CD718" s="14">
        <v>6.5331398285750603E-2</v>
      </c>
      <c r="CE718" s="14">
        <v>5.1730443659021803E-2</v>
      </c>
    </row>
    <row r="719" spans="2:83" x14ac:dyDescent="0.3">
      <c r="B719" t="s">
        <v>139</v>
      </c>
      <c r="C719" s="14">
        <v>0.65499251481123499</v>
      </c>
      <c r="D719" s="14">
        <v>0.72651840539762802</v>
      </c>
      <c r="E719" s="14">
        <v>0.58633854156100396</v>
      </c>
      <c r="F719" s="14"/>
      <c r="G719" s="14">
        <v>0.52355484247803397</v>
      </c>
      <c r="H719" s="14">
        <v>0.60059420491865401</v>
      </c>
      <c r="I719" s="14">
        <v>0.61502737104327498</v>
      </c>
      <c r="J719" s="14">
        <v>0.65931875781828497</v>
      </c>
      <c r="K719" s="14">
        <v>0.70884251684703603</v>
      </c>
      <c r="L719" s="14">
        <v>0.77887928387576699</v>
      </c>
      <c r="M719" s="14"/>
      <c r="N719" s="14">
        <v>0.69585752374490994</v>
      </c>
      <c r="O719" s="14">
        <v>0.63822700725899995</v>
      </c>
      <c r="P719" s="14">
        <v>0.64334137902963395</v>
      </c>
      <c r="Q719" s="14">
        <v>0.63916039671422398</v>
      </c>
      <c r="R719" s="14"/>
      <c r="S719" s="14">
        <v>0.59983003239391897</v>
      </c>
      <c r="T719" s="14">
        <v>0.66328386897548997</v>
      </c>
      <c r="U719" s="14">
        <v>0.68939341133304299</v>
      </c>
      <c r="V719" s="14">
        <v>0.68171717085716799</v>
      </c>
      <c r="W719" s="14">
        <v>0.665942772735581</v>
      </c>
      <c r="X719" s="14">
        <v>0.65332296819508495</v>
      </c>
      <c r="Y719" s="14">
        <v>0.70449768554726899</v>
      </c>
      <c r="Z719" s="14">
        <v>0.68165780447003499</v>
      </c>
      <c r="AA719" s="14">
        <v>0.58642654805699101</v>
      </c>
      <c r="AB719" s="14">
        <v>0.64842376251120204</v>
      </c>
      <c r="AC719" s="14">
        <v>0.77341498922353402</v>
      </c>
      <c r="AD719" s="14">
        <v>0.59122597446881597</v>
      </c>
      <c r="AE719" s="14"/>
      <c r="AF719" s="14">
        <v>0.77860420783106499</v>
      </c>
      <c r="AG719" s="14">
        <v>0.63041679473245904</v>
      </c>
      <c r="AH719" s="14">
        <v>0.66830731141964705</v>
      </c>
      <c r="AI719" s="14">
        <v>0.62664206459745297</v>
      </c>
      <c r="AJ719" s="14">
        <v>0.55739545797532597</v>
      </c>
      <c r="AK719" s="14"/>
      <c r="AL719" s="14">
        <v>0.75128507732083305</v>
      </c>
      <c r="AM719" s="14">
        <v>0.68733888695575596</v>
      </c>
      <c r="AN719" s="14">
        <v>0.68498963203950802</v>
      </c>
      <c r="AO719" s="14">
        <v>0.74175557020935301</v>
      </c>
      <c r="AP719" s="14">
        <v>0.51067496514681598</v>
      </c>
      <c r="AQ719" s="14"/>
      <c r="AR719" s="14">
        <v>0.70414090939042195</v>
      </c>
      <c r="AS719" s="14">
        <v>0.74255466212394305</v>
      </c>
      <c r="AT719" s="14">
        <v>0.71103333168504002</v>
      </c>
      <c r="AU719" s="14">
        <v>0.71228367849628205</v>
      </c>
      <c r="AV719" s="14">
        <v>0.47217215590702</v>
      </c>
      <c r="AW719" s="14">
        <v>0.54109614378817406</v>
      </c>
      <c r="AX719" s="14"/>
      <c r="AY719" s="14">
        <v>0.71044348621863995</v>
      </c>
      <c r="AZ719" s="14">
        <v>0.61162067410036403</v>
      </c>
      <c r="BA719" s="14">
        <v>0.62634649011580801</v>
      </c>
      <c r="BB719" s="14">
        <v>0.63809207818468106</v>
      </c>
      <c r="BC719" s="14">
        <v>0.73546603814859302</v>
      </c>
      <c r="BD719" s="14"/>
      <c r="BE719" s="14">
        <v>0.64343955363419203</v>
      </c>
      <c r="BF719" s="14">
        <v>0.62170189443480905</v>
      </c>
      <c r="BG719" s="14">
        <v>0.61118551216219497</v>
      </c>
      <c r="BH719" s="14">
        <v>0.70650839976684598</v>
      </c>
      <c r="BI719" s="14">
        <v>0.719137478480111</v>
      </c>
      <c r="BJ719" s="14">
        <v>0.65163511260253704</v>
      </c>
      <c r="BK719" s="14">
        <v>0.53628355794912397</v>
      </c>
      <c r="BL719" s="14">
        <v>0.63720362368072903</v>
      </c>
      <c r="BM719" s="14">
        <v>0.68301587139137998</v>
      </c>
      <c r="BN719" s="14">
        <v>0.550713577196417</v>
      </c>
      <c r="BO719" s="14">
        <v>0.66518816489813903</v>
      </c>
      <c r="BP719" s="14">
        <v>0.75366734323729301</v>
      </c>
      <c r="BQ719" s="14">
        <v>0.76642355411868301</v>
      </c>
      <c r="BR719" s="14">
        <v>0.69892133561154002</v>
      </c>
      <c r="BS719" s="14">
        <v>0.69015661583851795</v>
      </c>
      <c r="BT719" s="14">
        <v>0.66197278653399105</v>
      </c>
      <c r="BU719" s="14"/>
      <c r="BV719" s="14">
        <v>0.71918830491032004</v>
      </c>
      <c r="BW719" s="14">
        <v>0.64003485705338803</v>
      </c>
      <c r="BX719" s="14"/>
      <c r="BY719" s="14">
        <v>0.67235969108933402</v>
      </c>
      <c r="BZ719" s="14"/>
      <c r="CA719" s="14">
        <v>0.64775487316000102</v>
      </c>
      <c r="CB719" s="14">
        <v>0.66760771686994502</v>
      </c>
      <c r="CC719" s="14">
        <v>0.66245692661310696</v>
      </c>
      <c r="CD719" s="14">
        <v>0.63074633351911003</v>
      </c>
      <c r="CE719" s="14">
        <v>0.72315186818302002</v>
      </c>
    </row>
    <row r="720" spans="2:83" x14ac:dyDescent="0.3">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c r="AR720" s="14"/>
      <c r="AS720" s="14"/>
      <c r="AT720" s="14"/>
      <c r="AU720" s="14"/>
      <c r="AV720" s="14"/>
      <c r="AW720" s="14"/>
      <c r="AX720" s="14"/>
      <c r="AY720" s="14"/>
      <c r="AZ720" s="14"/>
      <c r="BA720" s="14"/>
      <c r="BB720" s="14"/>
      <c r="BC720" s="14"/>
      <c r="BD720" s="14"/>
      <c r="BE720" s="14"/>
      <c r="BF720" s="14"/>
      <c r="BG720" s="14"/>
      <c r="BH720" s="14"/>
      <c r="BI720" s="14"/>
      <c r="BJ720" s="14"/>
      <c r="BK720" s="14"/>
      <c r="BL720" s="14"/>
      <c r="BM720" s="14"/>
      <c r="BN720" s="14"/>
      <c r="BO720" s="14"/>
      <c r="BP720" s="14"/>
      <c r="BQ720" s="14"/>
      <c r="BR720" s="14"/>
      <c r="BS720" s="14"/>
      <c r="BT720" s="14"/>
      <c r="BU720" s="14"/>
      <c r="BV720" s="14"/>
      <c r="BW720" s="14"/>
      <c r="BX720" s="14"/>
      <c r="BY720" s="14"/>
      <c r="BZ720" s="14"/>
      <c r="CA720" s="14"/>
      <c r="CB720" s="14"/>
      <c r="CC720" s="14"/>
      <c r="CD720" s="14"/>
      <c r="CE720" s="14"/>
    </row>
    <row r="721" spans="2:83" x14ac:dyDescent="0.3">
      <c r="B721" s="6" t="s">
        <v>320</v>
      </c>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c r="AS721" s="14"/>
      <c r="AT721" s="14"/>
      <c r="AU721" s="14"/>
      <c r="AV721" s="14"/>
      <c r="AW721" s="14"/>
      <c r="AX721" s="14"/>
      <c r="AY721" s="14"/>
      <c r="AZ721" s="14"/>
      <c r="BA721" s="14"/>
      <c r="BB721" s="14"/>
      <c r="BC721" s="14"/>
      <c r="BD721" s="14"/>
      <c r="BE721" s="14"/>
      <c r="BF721" s="14"/>
      <c r="BG721" s="14"/>
      <c r="BH721" s="14"/>
      <c r="BI721" s="14"/>
      <c r="BJ721" s="14"/>
      <c r="BK721" s="14"/>
      <c r="BL721" s="14"/>
      <c r="BM721" s="14"/>
      <c r="BN721" s="14"/>
      <c r="BO721" s="14"/>
      <c r="BP721" s="14"/>
      <c r="BQ721" s="14"/>
      <c r="BR721" s="14"/>
      <c r="BS721" s="14"/>
      <c r="BT721" s="14"/>
      <c r="BU721" s="14"/>
      <c r="BV721" s="14"/>
      <c r="BW721" s="14"/>
      <c r="BX721" s="14"/>
      <c r="BY721" s="14"/>
      <c r="BZ721" s="14"/>
      <c r="CA721" s="14"/>
      <c r="CB721" s="14"/>
      <c r="CC721" s="14"/>
      <c r="CD721" s="14"/>
      <c r="CE721" s="14"/>
    </row>
    <row r="722" spans="2:83" x14ac:dyDescent="0.3">
      <c r="B722" s="24" t="s">
        <v>114</v>
      </c>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c r="AS722" s="14"/>
      <c r="AT722" s="14"/>
      <c r="AU722" s="14"/>
      <c r="AV722" s="14"/>
      <c r="AW722" s="14"/>
      <c r="AX722" s="14"/>
      <c r="AY722" s="14"/>
      <c r="AZ722" s="14"/>
      <c r="BA722" s="14"/>
      <c r="BB722" s="14"/>
      <c r="BC722" s="14"/>
      <c r="BD722" s="14"/>
      <c r="BE722" s="14"/>
      <c r="BF722" s="14"/>
      <c r="BG722" s="14"/>
      <c r="BH722" s="14"/>
      <c r="BI722" s="14"/>
      <c r="BJ722" s="14"/>
      <c r="BK722" s="14"/>
      <c r="BL722" s="14"/>
      <c r="BM722" s="14"/>
      <c r="BN722" s="14"/>
      <c r="BO722" s="14"/>
      <c r="BP722" s="14"/>
      <c r="BQ722" s="14"/>
      <c r="BR722" s="14"/>
      <c r="BS722" s="14"/>
      <c r="BT722" s="14"/>
      <c r="BU722" s="14"/>
      <c r="BV722" s="14"/>
      <c r="BW722" s="14"/>
      <c r="BX722" s="14"/>
      <c r="BY722" s="14"/>
      <c r="BZ722" s="14"/>
      <c r="CA722" s="14"/>
      <c r="CB722" s="14"/>
      <c r="CC722" s="14"/>
      <c r="CD722" s="14"/>
      <c r="CE722" s="14"/>
    </row>
    <row r="723" spans="2:83" x14ac:dyDescent="0.3">
      <c r="B723" t="s">
        <v>211</v>
      </c>
      <c r="C723" s="14">
        <v>0.25599178592306299</v>
      </c>
      <c r="D723" s="14">
        <v>0.29678397326642902</v>
      </c>
      <c r="E723" s="14">
        <v>0.21470172778222299</v>
      </c>
      <c r="F723" s="14"/>
      <c r="G723" s="14">
        <v>0.29961646624146898</v>
      </c>
      <c r="H723" s="14">
        <v>0.347401816641428</v>
      </c>
      <c r="I723" s="14">
        <v>0.25982170560809598</v>
      </c>
      <c r="J723" s="14">
        <v>0.22367205632633899</v>
      </c>
      <c r="K723" s="14">
        <v>0.206060720055629</v>
      </c>
      <c r="L723" s="14">
        <v>0.20941897425058001</v>
      </c>
      <c r="M723" s="14"/>
      <c r="N723" s="14">
        <v>0.29761292846208098</v>
      </c>
      <c r="O723" s="14">
        <v>0.24897141769181899</v>
      </c>
      <c r="P723" s="14">
        <v>0.24684198060694101</v>
      </c>
      <c r="Q723" s="14">
        <v>0.22826840428657699</v>
      </c>
      <c r="R723" s="14"/>
      <c r="S723" s="14">
        <v>0.30965593714663098</v>
      </c>
      <c r="T723" s="14">
        <v>0.28947596349420202</v>
      </c>
      <c r="U723" s="14">
        <v>0.24291403480559701</v>
      </c>
      <c r="V723" s="14">
        <v>0.21701046312759201</v>
      </c>
      <c r="W723" s="14">
        <v>0.18312580528706399</v>
      </c>
      <c r="X723" s="14">
        <v>0.236558218663074</v>
      </c>
      <c r="Y723" s="14">
        <v>0.25876562175205797</v>
      </c>
      <c r="Z723" s="14">
        <v>0.18877899637649401</v>
      </c>
      <c r="AA723" s="14">
        <v>0.23459305599556901</v>
      </c>
      <c r="AB723" s="14">
        <v>0.25843301695579501</v>
      </c>
      <c r="AC723" s="14">
        <v>0.35577788548892803</v>
      </c>
      <c r="AD723" s="14">
        <v>0.227241182815897</v>
      </c>
      <c r="AE723" s="14"/>
      <c r="AF723" s="14">
        <v>0.262098365535606</v>
      </c>
      <c r="AG723" s="14">
        <v>0.279497744322454</v>
      </c>
      <c r="AH723" s="14">
        <v>0.230102521379006</v>
      </c>
      <c r="AI723" s="14">
        <v>0.242954908926097</v>
      </c>
      <c r="AJ723" s="14">
        <v>0.179300945120657</v>
      </c>
      <c r="AK723" s="14"/>
      <c r="AL723" s="14">
        <v>0.25624526669768299</v>
      </c>
      <c r="AM723" s="14">
        <v>0.27293813109598403</v>
      </c>
      <c r="AN723" s="14">
        <v>0.269680956565998</v>
      </c>
      <c r="AO723" s="14">
        <v>0.28332108188710597</v>
      </c>
      <c r="AP723" s="14">
        <v>0.27291279580647398</v>
      </c>
      <c r="AQ723" s="14"/>
      <c r="AR723" s="14">
        <v>0.28460685819811898</v>
      </c>
      <c r="AS723" s="14">
        <v>0.26140337280743198</v>
      </c>
      <c r="AT723" s="14">
        <v>0.26284659385115</v>
      </c>
      <c r="AU723" s="14">
        <v>0.297978564607845</v>
      </c>
      <c r="AV723" s="14">
        <v>0.249456663553768</v>
      </c>
      <c r="AW723" s="14">
        <v>0.17720717886582399</v>
      </c>
      <c r="AX723" s="14"/>
      <c r="AY723" s="14">
        <v>0.211105058232609</v>
      </c>
      <c r="AZ723" s="14">
        <v>0.25500106752739099</v>
      </c>
      <c r="BA723" s="14">
        <v>0.28943502046375302</v>
      </c>
      <c r="BB723" s="14">
        <v>0.299036017505587</v>
      </c>
      <c r="BC723" s="14">
        <v>0.34781529067643402</v>
      </c>
      <c r="BD723" s="14"/>
      <c r="BE723" s="14">
        <v>0.19280325307523299</v>
      </c>
      <c r="BF723" s="14">
        <v>0.25086988761310097</v>
      </c>
      <c r="BG723" s="14">
        <v>0.207585374408677</v>
      </c>
      <c r="BH723" s="14">
        <v>0.222462377362066</v>
      </c>
      <c r="BI723" s="14">
        <v>0.219355876032823</v>
      </c>
      <c r="BJ723" s="14">
        <v>0.239903206036188</v>
      </c>
      <c r="BK723" s="14">
        <v>0.243048226099598</v>
      </c>
      <c r="BL723" s="14">
        <v>0.28518807062375801</v>
      </c>
      <c r="BM723" s="14">
        <v>0.25690218138308202</v>
      </c>
      <c r="BN723" s="14">
        <v>0.28199690263099397</v>
      </c>
      <c r="BO723" s="14">
        <v>0.28894719965836402</v>
      </c>
      <c r="BP723" s="14">
        <v>0.29468535221348702</v>
      </c>
      <c r="BQ723" s="14">
        <v>0.26583993396181599</v>
      </c>
      <c r="BR723" s="14">
        <v>0.34203602512535197</v>
      </c>
      <c r="BS723" s="14">
        <v>0.197608704283182</v>
      </c>
      <c r="BT723" s="14">
        <v>0.34731728983174898</v>
      </c>
      <c r="BU723" s="14"/>
      <c r="BV723" s="14">
        <v>0.28104951181770599</v>
      </c>
      <c r="BW723" s="14">
        <v>0.26089078389619402</v>
      </c>
      <c r="BX723" s="14"/>
      <c r="BY723" s="14">
        <v>0.32115029812391099</v>
      </c>
      <c r="BZ723" s="14"/>
      <c r="CA723" s="14">
        <v>0.238622062283673</v>
      </c>
      <c r="CB723" s="14">
        <v>0.19594823201679301</v>
      </c>
      <c r="CC723" s="14">
        <v>0.26617943860291998</v>
      </c>
      <c r="CD723" s="14">
        <v>0.31297935857103798</v>
      </c>
      <c r="CE723" s="14">
        <v>0.51414460330017298</v>
      </c>
    </row>
    <row r="724" spans="2:83" x14ac:dyDescent="0.3">
      <c r="B724" t="s">
        <v>236</v>
      </c>
      <c r="C724" s="14">
        <v>0.42968753451978903</v>
      </c>
      <c r="D724" s="14">
        <v>0.433150673242094</v>
      </c>
      <c r="E724" s="14">
        <v>0.42714850586305297</v>
      </c>
      <c r="F724" s="14"/>
      <c r="G724" s="14">
        <v>0.32957509740940399</v>
      </c>
      <c r="H724" s="14">
        <v>0.388007652274098</v>
      </c>
      <c r="I724" s="14">
        <v>0.45779079158316199</v>
      </c>
      <c r="J724" s="14">
        <v>0.47608308980616698</v>
      </c>
      <c r="K724" s="14">
        <v>0.44675694497649099</v>
      </c>
      <c r="L724" s="14">
        <v>0.45791187370798098</v>
      </c>
      <c r="M724" s="14"/>
      <c r="N724" s="14">
        <v>0.43924581765369702</v>
      </c>
      <c r="O724" s="14">
        <v>0.45478126776803701</v>
      </c>
      <c r="P724" s="14">
        <v>0.44025362100383902</v>
      </c>
      <c r="Q724" s="14">
        <v>0.38533912318086</v>
      </c>
      <c r="R724" s="14"/>
      <c r="S724" s="14">
        <v>0.38832765423702997</v>
      </c>
      <c r="T724" s="14">
        <v>0.44320511854534</v>
      </c>
      <c r="U724" s="14">
        <v>0.429162526093333</v>
      </c>
      <c r="V724" s="14">
        <v>0.42808812035788901</v>
      </c>
      <c r="W724" s="14">
        <v>0.45051449328106002</v>
      </c>
      <c r="X724" s="14">
        <v>0.45700171370422199</v>
      </c>
      <c r="Y724" s="14">
        <v>0.41158091629196403</v>
      </c>
      <c r="Z724" s="14">
        <v>0.48319933076970201</v>
      </c>
      <c r="AA724" s="14">
        <v>0.43852310824982998</v>
      </c>
      <c r="AB724" s="14">
        <v>0.44198010661049603</v>
      </c>
      <c r="AC724" s="14">
        <v>0.40793447234036401</v>
      </c>
      <c r="AD724" s="14">
        <v>0.38370315578682301</v>
      </c>
      <c r="AE724" s="14"/>
      <c r="AF724" s="14">
        <v>0.44406448165650497</v>
      </c>
      <c r="AG724" s="14">
        <v>0.43764257309816601</v>
      </c>
      <c r="AH724" s="14">
        <v>0.45356413369142901</v>
      </c>
      <c r="AI724" s="14">
        <v>0.30166193755884002</v>
      </c>
      <c r="AJ724" s="14">
        <v>0.45493075247165699</v>
      </c>
      <c r="AK724" s="14"/>
      <c r="AL724" s="14">
        <v>0.429881643639829</v>
      </c>
      <c r="AM724" s="14">
        <v>0.454651883913958</v>
      </c>
      <c r="AN724" s="14">
        <v>0.45665753744922</v>
      </c>
      <c r="AO724" s="14">
        <v>0.43067730695355899</v>
      </c>
      <c r="AP724" s="14">
        <v>0.33133546325859498</v>
      </c>
      <c r="AQ724" s="14"/>
      <c r="AR724" s="14">
        <v>0.43693491362620501</v>
      </c>
      <c r="AS724" s="14">
        <v>0.45658190214158401</v>
      </c>
      <c r="AT724" s="14">
        <v>0.433544438721498</v>
      </c>
      <c r="AU724" s="14">
        <v>0.43687264974151002</v>
      </c>
      <c r="AV724" s="14">
        <v>0.39600278498151797</v>
      </c>
      <c r="AW724" s="14">
        <v>0.37960478808681603</v>
      </c>
      <c r="AX724" s="14"/>
      <c r="AY724" s="14">
        <v>0.45332819816036002</v>
      </c>
      <c r="AZ724" s="14">
        <v>0.39369732484999498</v>
      </c>
      <c r="BA724" s="14">
        <v>0.44244596928833801</v>
      </c>
      <c r="BB724" s="14">
        <v>0.40583874494665501</v>
      </c>
      <c r="BC724" s="14">
        <v>0.42891192794423899</v>
      </c>
      <c r="BD724" s="14"/>
      <c r="BE724" s="14">
        <v>0.51796322401068495</v>
      </c>
      <c r="BF724" s="14">
        <v>0.27452224229337002</v>
      </c>
      <c r="BG724" s="14">
        <v>0.42163523554319898</v>
      </c>
      <c r="BH724" s="14">
        <v>0.44248048419223801</v>
      </c>
      <c r="BI724" s="14">
        <v>0.43574835618033098</v>
      </c>
      <c r="BJ724" s="14">
        <v>0.41390490763209198</v>
      </c>
      <c r="BK724" s="14">
        <v>0.39750703609440902</v>
      </c>
      <c r="BL724" s="14">
        <v>0.41557644686367301</v>
      </c>
      <c r="BM724" s="14">
        <v>0.45182416264863001</v>
      </c>
      <c r="BN724" s="14">
        <v>0.41118997131703999</v>
      </c>
      <c r="BO724" s="14">
        <v>0.43286325842319401</v>
      </c>
      <c r="BP724" s="14">
        <v>0.52774684676491002</v>
      </c>
      <c r="BQ724" s="14">
        <v>0.49281787013036998</v>
      </c>
      <c r="BR724" s="14">
        <v>0.41237576253448099</v>
      </c>
      <c r="BS724" s="14">
        <v>0.55480780943264996</v>
      </c>
      <c r="BT724" s="14">
        <v>0.43591106760186499</v>
      </c>
      <c r="BU724" s="14"/>
      <c r="BV724" s="14">
        <v>0.43666181626564299</v>
      </c>
      <c r="BW724" s="14">
        <v>0.48137145220231797</v>
      </c>
      <c r="BX724" s="14"/>
      <c r="BY724" s="14">
        <v>0.44452293344504801</v>
      </c>
      <c r="BZ724" s="14"/>
      <c r="CA724" s="14">
        <v>0.419514577796124</v>
      </c>
      <c r="CB724" s="14">
        <v>0.48567054107679097</v>
      </c>
      <c r="CC724" s="14">
        <v>0.43095135619400698</v>
      </c>
      <c r="CD724" s="14">
        <v>0.43669735620363398</v>
      </c>
      <c r="CE724" s="14">
        <v>0.27262694863016601</v>
      </c>
    </row>
    <row r="725" spans="2:83" x14ac:dyDescent="0.3">
      <c r="B725" t="s">
        <v>237</v>
      </c>
      <c r="C725" s="14">
        <v>0.21723421419046701</v>
      </c>
      <c r="D725" s="14">
        <v>0.200097295145515</v>
      </c>
      <c r="E725" s="14">
        <v>0.234393376422978</v>
      </c>
      <c r="F725" s="14"/>
      <c r="G725" s="14">
        <v>0.21180642814004999</v>
      </c>
      <c r="H725" s="14">
        <v>0.17576780639261599</v>
      </c>
      <c r="I725" s="14">
        <v>0.15778011795958499</v>
      </c>
      <c r="J725" s="14">
        <v>0.22411172402342</v>
      </c>
      <c r="K725" s="14">
        <v>0.23811575789515299</v>
      </c>
      <c r="L725" s="14">
        <v>0.28314134775521599</v>
      </c>
      <c r="M725" s="14"/>
      <c r="N725" s="14">
        <v>0.19620158927367101</v>
      </c>
      <c r="O725" s="14">
        <v>0.21062555426347301</v>
      </c>
      <c r="P725" s="14">
        <v>0.216809839798034</v>
      </c>
      <c r="Q725" s="14">
        <v>0.24192923583266299</v>
      </c>
      <c r="R725" s="14"/>
      <c r="S725" s="14">
        <v>0.20548208826005099</v>
      </c>
      <c r="T725" s="14">
        <v>0.180464128918262</v>
      </c>
      <c r="U725" s="14">
        <v>0.237091108690349</v>
      </c>
      <c r="V725" s="14">
        <v>0.25903518890766902</v>
      </c>
      <c r="W725" s="14">
        <v>0.276560574306559</v>
      </c>
      <c r="X725" s="14">
        <v>0.18063175054776301</v>
      </c>
      <c r="Y725" s="14">
        <v>0.22242411796165501</v>
      </c>
      <c r="Z725" s="14">
        <v>0.19590050512392401</v>
      </c>
      <c r="AA725" s="14">
        <v>0.20694497742047699</v>
      </c>
      <c r="AB725" s="14">
        <v>0.225808065942702</v>
      </c>
      <c r="AC725" s="14">
        <v>0.17855232118345499</v>
      </c>
      <c r="AD725" s="14">
        <v>0.31574878781697102</v>
      </c>
      <c r="AE725" s="14"/>
      <c r="AF725" s="14">
        <v>0.229075077124786</v>
      </c>
      <c r="AG725" s="14">
        <v>0.19483157824122899</v>
      </c>
      <c r="AH725" s="14">
        <v>0.243821720644954</v>
      </c>
      <c r="AI725" s="14">
        <v>0.37041340714611798</v>
      </c>
      <c r="AJ725" s="14">
        <v>0.20186477938802999</v>
      </c>
      <c r="AK725" s="14"/>
      <c r="AL725" s="14">
        <v>0.23512756618004099</v>
      </c>
      <c r="AM725" s="14">
        <v>0.19095355326729499</v>
      </c>
      <c r="AN725" s="14">
        <v>0.20803240642002499</v>
      </c>
      <c r="AO725" s="14">
        <v>0.219517299516933</v>
      </c>
      <c r="AP725" s="14">
        <v>0.29225000854557698</v>
      </c>
      <c r="AQ725" s="14"/>
      <c r="AR725" s="14">
        <v>0.21123449213006701</v>
      </c>
      <c r="AS725" s="14">
        <v>0.215840207504571</v>
      </c>
      <c r="AT725" s="14">
        <v>0.25247156362537598</v>
      </c>
      <c r="AU725" s="14">
        <v>0.192280866491435</v>
      </c>
      <c r="AV725" s="14">
        <v>0.21552077843074799</v>
      </c>
      <c r="AW725" s="14">
        <v>0.26061359567315401</v>
      </c>
      <c r="AX725" s="14"/>
      <c r="AY725" s="14">
        <v>0.225455646148848</v>
      </c>
      <c r="AZ725" s="14">
        <v>0.220276179381825</v>
      </c>
      <c r="BA725" s="14">
        <v>0.187199902973819</v>
      </c>
      <c r="BB725" s="14">
        <v>0.195644747481062</v>
      </c>
      <c r="BC725" s="14">
        <v>0.14744557000174599</v>
      </c>
      <c r="BD725" s="14"/>
      <c r="BE725" s="14">
        <v>0.16216535956735101</v>
      </c>
      <c r="BF725" s="14">
        <v>0.22377946809708399</v>
      </c>
      <c r="BG725" s="14">
        <v>0.24885679472737701</v>
      </c>
      <c r="BH725" s="14">
        <v>0.27031326020013402</v>
      </c>
      <c r="BI725" s="14">
        <v>0.218606433642901</v>
      </c>
      <c r="BJ725" s="14">
        <v>0.25285259526366299</v>
      </c>
      <c r="BK725" s="14">
        <v>0.220999786218882</v>
      </c>
      <c r="BL725" s="14">
        <v>0.24280180494894699</v>
      </c>
      <c r="BM725" s="14">
        <v>0.19571922745442699</v>
      </c>
      <c r="BN725" s="14">
        <v>0.23399732123851</v>
      </c>
      <c r="BO725" s="14">
        <v>0.19239009602200999</v>
      </c>
      <c r="BP725" s="14">
        <v>0.12531010501321699</v>
      </c>
      <c r="BQ725" s="14">
        <v>0.16714238950712601</v>
      </c>
      <c r="BR725" s="14">
        <v>0.22807989006887</v>
      </c>
      <c r="BS725" s="14">
        <v>0.18559200060025899</v>
      </c>
      <c r="BT725" s="14">
        <v>0.161456950328872</v>
      </c>
      <c r="BU725" s="14"/>
      <c r="BV725" s="14">
        <v>0.20674822564564599</v>
      </c>
      <c r="BW725" s="14">
        <v>0.16749467387585501</v>
      </c>
      <c r="BX725" s="14"/>
      <c r="BY725" s="14">
        <v>0.17744717843062099</v>
      </c>
      <c r="BZ725" s="14"/>
      <c r="CA725" s="14">
        <v>0.23791535620026</v>
      </c>
      <c r="CB725" s="14">
        <v>0.24543322616119401</v>
      </c>
      <c r="CC725" s="14">
        <v>0.20360666941335301</v>
      </c>
      <c r="CD725" s="14">
        <v>0.177712244773084</v>
      </c>
      <c r="CE725" s="14">
        <v>0.116992764215015</v>
      </c>
    </row>
    <row r="726" spans="2:83" x14ac:dyDescent="0.3">
      <c r="B726" t="s">
        <v>238</v>
      </c>
      <c r="C726" s="14">
        <v>3.2204431788290397E-2</v>
      </c>
      <c r="D726" s="14">
        <v>3.24240188048808E-2</v>
      </c>
      <c r="E726" s="14">
        <v>3.2053163822491001E-2</v>
      </c>
      <c r="F726" s="14"/>
      <c r="G726" s="14">
        <v>6.1761363871811803E-2</v>
      </c>
      <c r="H726" s="14">
        <v>3.1700546973318103E-2</v>
      </c>
      <c r="I726" s="14">
        <v>3.24825270493177E-2</v>
      </c>
      <c r="J726" s="14">
        <v>1.95793671896012E-2</v>
      </c>
      <c r="K726" s="14">
        <v>4.3498653527761298E-2</v>
      </c>
      <c r="L726" s="14">
        <v>1.5493737414896E-2</v>
      </c>
      <c r="M726" s="14"/>
      <c r="N726" s="14">
        <v>2.95487722081655E-2</v>
      </c>
      <c r="O726" s="14">
        <v>2.9302463570844699E-2</v>
      </c>
      <c r="P726" s="14">
        <v>2.66897096726459E-2</v>
      </c>
      <c r="Q726" s="14">
        <v>4.3627793272824102E-2</v>
      </c>
      <c r="R726" s="14"/>
      <c r="S726" s="14">
        <v>3.1777378088614201E-2</v>
      </c>
      <c r="T726" s="14">
        <v>2.46233210481786E-2</v>
      </c>
      <c r="U726" s="14">
        <v>3.8774503079935803E-2</v>
      </c>
      <c r="V726" s="14">
        <v>3.5053751678167697E-2</v>
      </c>
      <c r="W726" s="14">
        <v>3.42034286110032E-2</v>
      </c>
      <c r="X726" s="14">
        <v>3.2673792140854398E-2</v>
      </c>
      <c r="Y726" s="14">
        <v>1.8280398927459699E-2</v>
      </c>
      <c r="Z726" s="14">
        <v>6.2127133341886499E-2</v>
      </c>
      <c r="AA726" s="14">
        <v>4.1448822959155203E-2</v>
      </c>
      <c r="AB726" s="14">
        <v>3.5751368139916799E-2</v>
      </c>
      <c r="AC726" s="14">
        <v>1.81441614139446E-2</v>
      </c>
      <c r="AD726" s="14">
        <v>1.10788026489913E-2</v>
      </c>
      <c r="AE726" s="14"/>
      <c r="AF726" s="14">
        <v>3.5455274445003099E-2</v>
      </c>
      <c r="AG726" s="14">
        <v>3.2184116774826903E-2</v>
      </c>
      <c r="AH726" s="14">
        <v>2.1953971773556302E-2</v>
      </c>
      <c r="AI726" s="14">
        <v>2.8455346290463399E-2</v>
      </c>
      <c r="AJ726" s="14">
        <v>2.5194094510586199E-2</v>
      </c>
      <c r="AK726" s="14"/>
      <c r="AL726" s="14">
        <v>3.9142255149019201E-2</v>
      </c>
      <c r="AM726" s="14">
        <v>2.94735416653032E-2</v>
      </c>
      <c r="AN726" s="14">
        <v>2.5082813845648502E-2</v>
      </c>
      <c r="AO726" s="14">
        <v>3.6049682274188297E-2</v>
      </c>
      <c r="AP726" s="14">
        <v>3.9242143310431903E-2</v>
      </c>
      <c r="AQ726" s="14"/>
      <c r="AR726" s="14">
        <v>2.6791454011037299E-2</v>
      </c>
      <c r="AS726" s="14">
        <v>3.6525325717106198E-2</v>
      </c>
      <c r="AT726" s="14">
        <v>2.4656631987390699E-2</v>
      </c>
      <c r="AU726" s="14">
        <v>2.7424826410889201E-2</v>
      </c>
      <c r="AV726" s="14">
        <v>4.4089983852124801E-2</v>
      </c>
      <c r="AW726" s="14">
        <v>3.0920397297744401E-2</v>
      </c>
      <c r="AX726" s="14"/>
      <c r="AY726" s="14">
        <v>4.48228129704401E-2</v>
      </c>
      <c r="AZ726" s="14">
        <v>3.21694862683405E-2</v>
      </c>
      <c r="BA726" s="14">
        <v>2.77123867385736E-2</v>
      </c>
      <c r="BB726" s="14">
        <v>3.6100075790532198E-2</v>
      </c>
      <c r="BC726" s="14">
        <v>5.2964943553029303E-2</v>
      </c>
      <c r="BD726" s="14"/>
      <c r="BE726" s="14">
        <v>6.14348414962528E-2</v>
      </c>
      <c r="BF726" s="14">
        <v>4.9034275000209501E-2</v>
      </c>
      <c r="BG726" s="14">
        <v>3.7045352551654899E-2</v>
      </c>
      <c r="BH726" s="14">
        <v>7.9649614893398703E-3</v>
      </c>
      <c r="BI726" s="14">
        <v>5.0641565233365902E-2</v>
      </c>
      <c r="BJ726" s="14">
        <v>3.2616569192557503E-2</v>
      </c>
      <c r="BK726" s="14">
        <v>4.6817421728756602E-2</v>
      </c>
      <c r="BL726" s="14">
        <v>3.0955999105102501E-2</v>
      </c>
      <c r="BM726" s="14">
        <v>3.88780928694092E-2</v>
      </c>
      <c r="BN726" s="14">
        <v>3.66620110180284E-2</v>
      </c>
      <c r="BO726" s="14">
        <v>2.4318601215385999E-2</v>
      </c>
      <c r="BP726" s="14">
        <v>1.4761092942785801E-2</v>
      </c>
      <c r="BQ726" s="14">
        <v>4.6016030313476501E-2</v>
      </c>
      <c r="BR726" s="14">
        <v>0</v>
      </c>
      <c r="BS726" s="14">
        <v>0</v>
      </c>
      <c r="BT726" s="14">
        <v>3.6887010907064199E-2</v>
      </c>
      <c r="BU726" s="14"/>
      <c r="BV726" s="14">
        <v>3.01060088488645E-2</v>
      </c>
      <c r="BW726" s="14">
        <v>2.85341760980539E-2</v>
      </c>
      <c r="BX726" s="14"/>
      <c r="BY726" s="14">
        <v>2.4466257149553399E-2</v>
      </c>
      <c r="BZ726" s="14"/>
      <c r="CA726" s="14">
        <v>3.8241985433314703E-2</v>
      </c>
      <c r="CB726" s="14">
        <v>2.78142311224082E-2</v>
      </c>
      <c r="CC726" s="14">
        <v>3.05925442559868E-2</v>
      </c>
      <c r="CD726" s="14">
        <v>2.6550380902460601E-2</v>
      </c>
      <c r="CE726" s="14">
        <v>6.3305759671626993E-2</v>
      </c>
    </row>
    <row r="727" spans="2:83" x14ac:dyDescent="0.3">
      <c r="B727" t="s">
        <v>214</v>
      </c>
      <c r="C727" s="14">
        <v>1.46707263744309E-2</v>
      </c>
      <c r="D727" s="14">
        <v>1.0944568261067201E-2</v>
      </c>
      <c r="E727" s="14">
        <v>1.8337870801633901E-2</v>
      </c>
      <c r="F727" s="14"/>
      <c r="G727" s="14">
        <v>2.77049047949624E-2</v>
      </c>
      <c r="H727" s="14">
        <v>1.1915420123707301E-2</v>
      </c>
      <c r="I727" s="14">
        <v>2.6036625090138099E-2</v>
      </c>
      <c r="J727" s="14">
        <v>8.6445366704884508E-3</v>
      </c>
      <c r="K727" s="14">
        <v>2.05855650222759E-2</v>
      </c>
      <c r="L727" s="14">
        <v>0</v>
      </c>
      <c r="M727" s="14"/>
      <c r="N727" s="14">
        <v>1.76881315826353E-2</v>
      </c>
      <c r="O727" s="14">
        <v>1.6302957763756201E-2</v>
      </c>
      <c r="P727" s="14">
        <v>1.4319828354466199E-2</v>
      </c>
      <c r="Q727" s="14">
        <v>1.0354655811545601E-2</v>
      </c>
      <c r="R727" s="14"/>
      <c r="S727" s="14">
        <v>1.8428679715009999E-2</v>
      </c>
      <c r="T727" s="14">
        <v>1.21240132375989E-2</v>
      </c>
      <c r="U727" s="14">
        <v>1.2683293346232199E-2</v>
      </c>
      <c r="V727" s="14">
        <v>1.8373978530925601E-2</v>
      </c>
      <c r="W727" s="14">
        <v>6.8036423795129596E-3</v>
      </c>
      <c r="X727" s="14">
        <v>1.98986951891508E-2</v>
      </c>
      <c r="Y727" s="14">
        <v>5.92739928498668E-3</v>
      </c>
      <c r="Z727" s="14">
        <v>1.31879284855767E-2</v>
      </c>
      <c r="AA727" s="14">
        <v>1.9093890796685501E-2</v>
      </c>
      <c r="AB727" s="14">
        <v>1.6500765951671399E-2</v>
      </c>
      <c r="AC727" s="14">
        <v>9.1844252186869604E-3</v>
      </c>
      <c r="AD727" s="14">
        <v>1.7577583014594299E-2</v>
      </c>
      <c r="AE727" s="14"/>
      <c r="AF727" s="14">
        <v>4.5825015906248096E-3</v>
      </c>
      <c r="AG727" s="14">
        <v>2.5205918076713199E-2</v>
      </c>
      <c r="AH727" s="14">
        <v>1.5274169748233099E-2</v>
      </c>
      <c r="AI727" s="14">
        <v>2.9313462293832901E-2</v>
      </c>
      <c r="AJ727" s="14">
        <v>1.1891690888206101E-2</v>
      </c>
      <c r="AK727" s="14"/>
      <c r="AL727" s="14">
        <v>5.74422194278916E-3</v>
      </c>
      <c r="AM727" s="14">
        <v>2.0652153104690801E-2</v>
      </c>
      <c r="AN727" s="14">
        <v>1.40729375359562E-2</v>
      </c>
      <c r="AO727" s="14">
        <v>4.9769932000246599E-3</v>
      </c>
      <c r="AP727" s="14">
        <v>2.48562401769114E-2</v>
      </c>
      <c r="AQ727" s="14"/>
      <c r="AR727" s="14">
        <v>1.99683832032133E-2</v>
      </c>
      <c r="AS727" s="14">
        <v>8.4619897699712999E-3</v>
      </c>
      <c r="AT727" s="14">
        <v>0</v>
      </c>
      <c r="AU727" s="14">
        <v>1.4458575376423199E-2</v>
      </c>
      <c r="AV727" s="14">
        <v>4.5684544718771702E-2</v>
      </c>
      <c r="AW727" s="14">
        <v>0</v>
      </c>
      <c r="AX727" s="14"/>
      <c r="AY727" s="14">
        <v>7.2200087079696404E-3</v>
      </c>
      <c r="AZ727" s="14">
        <v>1.6565335406964001E-2</v>
      </c>
      <c r="BA727" s="14">
        <v>1.23936139164305E-2</v>
      </c>
      <c r="BB727" s="14">
        <v>3.90989856913906E-2</v>
      </c>
      <c r="BC727" s="14">
        <v>0</v>
      </c>
      <c r="BD727" s="14"/>
      <c r="BE727" s="14">
        <v>0</v>
      </c>
      <c r="BF727" s="14">
        <v>1.9752333754793901E-2</v>
      </c>
      <c r="BG727" s="14">
        <v>2.1776843666279199E-2</v>
      </c>
      <c r="BH727" s="14">
        <v>3.3648084860680001E-2</v>
      </c>
      <c r="BI727" s="14">
        <v>5.6491935716896403E-3</v>
      </c>
      <c r="BJ727" s="14">
        <v>1.1332210167496399E-2</v>
      </c>
      <c r="BK727" s="14">
        <v>2.14827924990805E-2</v>
      </c>
      <c r="BL727" s="14">
        <v>6.4238924545936497E-3</v>
      </c>
      <c r="BM727" s="14">
        <v>1.7512225901920201E-2</v>
      </c>
      <c r="BN727" s="14">
        <v>2.0431816785127E-2</v>
      </c>
      <c r="BO727" s="14">
        <v>1.1804881761376E-2</v>
      </c>
      <c r="BP727" s="14">
        <v>1.8493968170013399E-2</v>
      </c>
      <c r="BQ727" s="14">
        <v>9.0470680161812301E-3</v>
      </c>
      <c r="BR727" s="14">
        <v>0</v>
      </c>
      <c r="BS727" s="14">
        <v>0</v>
      </c>
      <c r="BT727" s="14">
        <v>1.8427681330450599E-2</v>
      </c>
      <c r="BU727" s="14"/>
      <c r="BV727" s="14">
        <v>2.2438809075677298E-2</v>
      </c>
      <c r="BW727" s="14">
        <v>1.79985401690522E-2</v>
      </c>
      <c r="BX727" s="14"/>
      <c r="BY727" s="14">
        <v>1.18310165124049E-2</v>
      </c>
      <c r="BZ727" s="14"/>
      <c r="CA727" s="14">
        <v>9.8143112161621603E-3</v>
      </c>
      <c r="CB727" s="14">
        <v>1.2788202544516E-2</v>
      </c>
      <c r="CC727" s="14">
        <v>1.9089634398044598E-2</v>
      </c>
      <c r="CD727" s="14">
        <v>2.02823787470322E-2</v>
      </c>
      <c r="CE727" s="14">
        <v>0</v>
      </c>
    </row>
    <row r="728" spans="2:83" x14ac:dyDescent="0.3">
      <c r="B728" t="s">
        <v>110</v>
      </c>
      <c r="C728" s="14">
        <v>5.0211307203959499E-2</v>
      </c>
      <c r="D728" s="14">
        <v>2.6599471280014001E-2</v>
      </c>
      <c r="E728" s="14">
        <v>7.3365355307621394E-2</v>
      </c>
      <c r="F728" s="14"/>
      <c r="G728" s="14">
        <v>6.9535739542302299E-2</v>
      </c>
      <c r="H728" s="14">
        <v>4.5206757594832198E-2</v>
      </c>
      <c r="I728" s="14">
        <v>6.6088232709701503E-2</v>
      </c>
      <c r="J728" s="14">
        <v>4.7909225983983998E-2</v>
      </c>
      <c r="K728" s="14">
        <v>4.49823585226901E-2</v>
      </c>
      <c r="L728" s="14">
        <v>3.4034066871325999E-2</v>
      </c>
      <c r="M728" s="14"/>
      <c r="N728" s="14">
        <v>1.97027608197505E-2</v>
      </c>
      <c r="O728" s="14">
        <v>4.0016338942070198E-2</v>
      </c>
      <c r="P728" s="14">
        <v>5.50850205640738E-2</v>
      </c>
      <c r="Q728" s="14">
        <v>9.04807876155313E-2</v>
      </c>
      <c r="R728" s="14"/>
      <c r="S728" s="14">
        <v>4.6328262552664402E-2</v>
      </c>
      <c r="T728" s="14">
        <v>5.0107454756418798E-2</v>
      </c>
      <c r="U728" s="14">
        <v>3.9374533984552498E-2</v>
      </c>
      <c r="V728" s="14">
        <v>4.2438497397757E-2</v>
      </c>
      <c r="W728" s="14">
        <v>4.8792056134800803E-2</v>
      </c>
      <c r="X728" s="14">
        <v>7.3235829754935894E-2</v>
      </c>
      <c r="Y728" s="14">
        <v>8.3021545781876593E-2</v>
      </c>
      <c r="Z728" s="14">
        <v>5.6806105902415999E-2</v>
      </c>
      <c r="AA728" s="14">
        <v>5.9396144578283301E-2</v>
      </c>
      <c r="AB728" s="14">
        <v>2.1526676399418999E-2</v>
      </c>
      <c r="AC728" s="14">
        <v>3.04067343546203E-2</v>
      </c>
      <c r="AD728" s="14">
        <v>4.4650487916723602E-2</v>
      </c>
      <c r="AE728" s="14"/>
      <c r="AF728" s="14">
        <v>2.4724299647476002E-2</v>
      </c>
      <c r="AG728" s="14">
        <v>3.0638069486610901E-2</v>
      </c>
      <c r="AH728" s="14">
        <v>3.5283482762820999E-2</v>
      </c>
      <c r="AI728" s="14">
        <v>2.7200937784649201E-2</v>
      </c>
      <c r="AJ728" s="14">
        <v>0.12681773762086301</v>
      </c>
      <c r="AK728" s="14"/>
      <c r="AL728" s="14">
        <v>3.3859046390639101E-2</v>
      </c>
      <c r="AM728" s="14">
        <v>3.1330736952769701E-2</v>
      </c>
      <c r="AN728" s="14">
        <v>2.6473348183152001E-2</v>
      </c>
      <c r="AO728" s="14">
        <v>2.5457636168189499E-2</v>
      </c>
      <c r="AP728" s="14">
        <v>3.9403348902010298E-2</v>
      </c>
      <c r="AQ728" s="14"/>
      <c r="AR728" s="14">
        <v>2.0463898831358601E-2</v>
      </c>
      <c r="AS728" s="14">
        <v>2.1187202059336101E-2</v>
      </c>
      <c r="AT728" s="14">
        <v>2.6480771814586399E-2</v>
      </c>
      <c r="AU728" s="14">
        <v>3.0984517371897301E-2</v>
      </c>
      <c r="AV728" s="14">
        <v>4.9245244463070298E-2</v>
      </c>
      <c r="AW728" s="14">
        <v>0.15165404007646199</v>
      </c>
      <c r="AX728" s="14"/>
      <c r="AY728" s="14">
        <v>5.8068275779773401E-2</v>
      </c>
      <c r="AZ728" s="14">
        <v>8.2290606565483898E-2</v>
      </c>
      <c r="BA728" s="14">
        <v>4.0813106619085701E-2</v>
      </c>
      <c r="BB728" s="14">
        <v>2.4281428584773099E-2</v>
      </c>
      <c r="BC728" s="14">
        <v>2.2862267824551599E-2</v>
      </c>
      <c r="BD728" s="14"/>
      <c r="BE728" s="14">
        <v>6.5633321850478196E-2</v>
      </c>
      <c r="BF728" s="14">
        <v>0.18204179324144101</v>
      </c>
      <c r="BG728" s="14">
        <v>6.3100399102813301E-2</v>
      </c>
      <c r="BH728" s="14">
        <v>2.31308318955422E-2</v>
      </c>
      <c r="BI728" s="14">
        <v>6.9998575338889701E-2</v>
      </c>
      <c r="BJ728" s="14">
        <v>4.9390511708003397E-2</v>
      </c>
      <c r="BK728" s="14">
        <v>7.0144737359273998E-2</v>
      </c>
      <c r="BL728" s="14">
        <v>1.9053786003925901E-2</v>
      </c>
      <c r="BM728" s="14">
        <v>3.9164109742531497E-2</v>
      </c>
      <c r="BN728" s="14">
        <v>1.5721977010300599E-2</v>
      </c>
      <c r="BO728" s="14">
        <v>4.9675962919670601E-2</v>
      </c>
      <c r="BP728" s="14">
        <v>1.9002634895587098E-2</v>
      </c>
      <c r="BQ728" s="14">
        <v>1.9136708071030201E-2</v>
      </c>
      <c r="BR728" s="14">
        <v>1.7508322271297099E-2</v>
      </c>
      <c r="BS728" s="14">
        <v>6.19914856839094E-2</v>
      </c>
      <c r="BT728" s="14">
        <v>0</v>
      </c>
      <c r="BU728" s="14"/>
      <c r="BV728" s="14">
        <v>2.29956283464623E-2</v>
      </c>
      <c r="BW728" s="14">
        <v>4.3710373758526197E-2</v>
      </c>
      <c r="BX728" s="14"/>
      <c r="BY728" s="14">
        <v>2.0582316338461502E-2</v>
      </c>
      <c r="BZ728" s="14"/>
      <c r="CA728" s="14">
        <v>5.5891707070466E-2</v>
      </c>
      <c r="CB728" s="14">
        <v>3.2345567078297201E-2</v>
      </c>
      <c r="CC728" s="14">
        <v>4.9580357135688299E-2</v>
      </c>
      <c r="CD728" s="14">
        <v>2.5778280802750901E-2</v>
      </c>
      <c r="CE728" s="14">
        <v>3.2929924183019502E-2</v>
      </c>
    </row>
    <row r="729" spans="2:83" x14ac:dyDescent="0.3">
      <c r="B729" t="s">
        <v>215</v>
      </c>
      <c r="C729" s="14">
        <v>0.68567932044285196</v>
      </c>
      <c r="D729" s="14">
        <v>0.72993464650852302</v>
      </c>
      <c r="E729" s="14">
        <v>0.64185023364527605</v>
      </c>
      <c r="F729" s="14"/>
      <c r="G729" s="14">
        <v>0.62919156365087303</v>
      </c>
      <c r="H729" s="14">
        <v>0.73540946891552605</v>
      </c>
      <c r="I729" s="14">
        <v>0.71761249719125797</v>
      </c>
      <c r="J729" s="14">
        <v>0.699755146132506</v>
      </c>
      <c r="K729" s="14">
        <v>0.65281766503212002</v>
      </c>
      <c r="L729" s="14">
        <v>0.66733084795856201</v>
      </c>
      <c r="M729" s="14"/>
      <c r="N729" s="14">
        <v>0.73685874611577795</v>
      </c>
      <c r="O729" s="14">
        <v>0.70375268545985603</v>
      </c>
      <c r="P729" s="14">
        <v>0.68709560161077998</v>
      </c>
      <c r="Q729" s="14">
        <v>0.61360752746743596</v>
      </c>
      <c r="R729" s="14"/>
      <c r="S729" s="14">
        <v>0.69798359138365995</v>
      </c>
      <c r="T729" s="14">
        <v>0.73268108203954196</v>
      </c>
      <c r="U729" s="14">
        <v>0.67207656089892998</v>
      </c>
      <c r="V729" s="14">
        <v>0.64509858348548099</v>
      </c>
      <c r="W729" s="14">
        <v>0.63364029856812398</v>
      </c>
      <c r="X729" s="14">
        <v>0.69355993236729596</v>
      </c>
      <c r="Y729" s="14">
        <v>0.670346538044022</v>
      </c>
      <c r="Z729" s="14">
        <v>0.67197832714619599</v>
      </c>
      <c r="AA729" s="14">
        <v>0.673116164245398</v>
      </c>
      <c r="AB729" s="14">
        <v>0.70041312356629104</v>
      </c>
      <c r="AC729" s="14">
        <v>0.76371235782929303</v>
      </c>
      <c r="AD729" s="14">
        <v>0.61094433860272002</v>
      </c>
      <c r="AE729" s="14"/>
      <c r="AF729" s="14">
        <v>0.70616284719210998</v>
      </c>
      <c r="AG729" s="14">
        <v>0.71714031742062001</v>
      </c>
      <c r="AH729" s="14">
        <v>0.683666655070435</v>
      </c>
      <c r="AI729" s="14">
        <v>0.54461684648493702</v>
      </c>
      <c r="AJ729" s="14">
        <v>0.63423169759231401</v>
      </c>
      <c r="AK729" s="14"/>
      <c r="AL729" s="14">
        <v>0.68612691033751205</v>
      </c>
      <c r="AM729" s="14">
        <v>0.72759001500994203</v>
      </c>
      <c r="AN729" s="14">
        <v>0.72633849401521799</v>
      </c>
      <c r="AO729" s="14">
        <v>0.71399838884066402</v>
      </c>
      <c r="AP729" s="14">
        <v>0.60424825906506896</v>
      </c>
      <c r="AQ729" s="14"/>
      <c r="AR729" s="14">
        <v>0.721541771824324</v>
      </c>
      <c r="AS729" s="14">
        <v>0.71798527494901498</v>
      </c>
      <c r="AT729" s="14">
        <v>0.69639103257264701</v>
      </c>
      <c r="AU729" s="14">
        <v>0.73485121434935496</v>
      </c>
      <c r="AV729" s="14">
        <v>0.64545944853528603</v>
      </c>
      <c r="AW729" s="14">
        <v>0.55681196695263901</v>
      </c>
      <c r="AX729" s="14"/>
      <c r="AY729" s="14">
        <v>0.66443325639296902</v>
      </c>
      <c r="AZ729" s="14">
        <v>0.64869839237738602</v>
      </c>
      <c r="BA729" s="14">
        <v>0.73188098975209104</v>
      </c>
      <c r="BB729" s="14">
        <v>0.70487476245224201</v>
      </c>
      <c r="BC729" s="14">
        <v>0.77672721862067295</v>
      </c>
      <c r="BD729" s="14"/>
      <c r="BE729" s="14">
        <v>0.710766477085918</v>
      </c>
      <c r="BF729" s="14">
        <v>0.52539212990647099</v>
      </c>
      <c r="BG729" s="14">
        <v>0.62922060995187601</v>
      </c>
      <c r="BH729" s="14">
        <v>0.66494286155430404</v>
      </c>
      <c r="BI729" s="14">
        <v>0.65510423221315295</v>
      </c>
      <c r="BJ729" s="14">
        <v>0.65380811366827996</v>
      </c>
      <c r="BK729" s="14">
        <v>0.64055526219400705</v>
      </c>
      <c r="BL729" s="14">
        <v>0.70076451748743096</v>
      </c>
      <c r="BM729" s="14">
        <v>0.70872634403171197</v>
      </c>
      <c r="BN729" s="14">
        <v>0.69318687394803402</v>
      </c>
      <c r="BO729" s="14">
        <v>0.72181045808155797</v>
      </c>
      <c r="BP729" s="14">
        <v>0.82243219897839703</v>
      </c>
      <c r="BQ729" s="14">
        <v>0.75865780409218697</v>
      </c>
      <c r="BR729" s="14">
        <v>0.75441178765983297</v>
      </c>
      <c r="BS729" s="14">
        <v>0.75241651371583196</v>
      </c>
      <c r="BT729" s="14">
        <v>0.78322835743361396</v>
      </c>
      <c r="BU729" s="14"/>
      <c r="BV729" s="14">
        <v>0.71771132808334903</v>
      </c>
      <c r="BW729" s="14">
        <v>0.74226223609851205</v>
      </c>
      <c r="BX729" s="14"/>
      <c r="BY729" s="14">
        <v>0.76567323156895895</v>
      </c>
      <c r="BZ729" s="14"/>
      <c r="CA729" s="14">
        <v>0.658136640079797</v>
      </c>
      <c r="CB729" s="14">
        <v>0.68161877309358399</v>
      </c>
      <c r="CC729" s="14">
        <v>0.69713079479692697</v>
      </c>
      <c r="CD729" s="14">
        <v>0.74967671477467301</v>
      </c>
      <c r="CE729" s="14">
        <v>0.78677155193033899</v>
      </c>
    </row>
    <row r="730" spans="2:83" x14ac:dyDescent="0.3">
      <c r="B730" t="s">
        <v>216</v>
      </c>
      <c r="C730" s="14">
        <v>4.6875158162721399E-2</v>
      </c>
      <c r="D730" s="14">
        <v>4.3368587065947997E-2</v>
      </c>
      <c r="E730" s="14">
        <v>5.0391034624124899E-2</v>
      </c>
      <c r="F730" s="14"/>
      <c r="G730" s="14">
        <v>8.9466268666774207E-2</v>
      </c>
      <c r="H730" s="14">
        <v>4.36159670970254E-2</v>
      </c>
      <c r="I730" s="14">
        <v>5.8519152139455799E-2</v>
      </c>
      <c r="J730" s="14">
        <v>2.8223903860089699E-2</v>
      </c>
      <c r="K730" s="14">
        <v>6.4084218550037195E-2</v>
      </c>
      <c r="L730" s="14">
        <v>1.5493737414896E-2</v>
      </c>
      <c r="M730" s="14"/>
      <c r="N730" s="14">
        <v>4.7236903790800797E-2</v>
      </c>
      <c r="O730" s="14">
        <v>4.5605421334600903E-2</v>
      </c>
      <c r="P730" s="14">
        <v>4.1009538027111998E-2</v>
      </c>
      <c r="Q730" s="14">
        <v>5.3982449084369701E-2</v>
      </c>
      <c r="R730" s="14"/>
      <c r="S730" s="14">
        <v>5.0206057803624297E-2</v>
      </c>
      <c r="T730" s="14">
        <v>3.6747334285777498E-2</v>
      </c>
      <c r="U730" s="14">
        <v>5.1457796426167997E-2</v>
      </c>
      <c r="V730" s="14">
        <v>5.3427730209093201E-2</v>
      </c>
      <c r="W730" s="14">
        <v>4.1007070990516099E-2</v>
      </c>
      <c r="X730" s="14">
        <v>5.2572487330005198E-2</v>
      </c>
      <c r="Y730" s="14">
        <v>2.42077982124464E-2</v>
      </c>
      <c r="Z730" s="14">
        <v>7.5315061827463198E-2</v>
      </c>
      <c r="AA730" s="14">
        <v>6.0542713755840701E-2</v>
      </c>
      <c r="AB730" s="14">
        <v>5.2252134091588201E-2</v>
      </c>
      <c r="AC730" s="14">
        <v>2.7328586632631598E-2</v>
      </c>
      <c r="AD730" s="14">
        <v>2.8656385663585599E-2</v>
      </c>
      <c r="AE730" s="14"/>
      <c r="AF730" s="14">
        <v>4.0037776035627901E-2</v>
      </c>
      <c r="AG730" s="14">
        <v>5.7390034851540102E-2</v>
      </c>
      <c r="AH730" s="14">
        <v>3.7228141521789403E-2</v>
      </c>
      <c r="AI730" s="14">
        <v>5.7768808584296297E-2</v>
      </c>
      <c r="AJ730" s="14">
        <v>3.7085785398792301E-2</v>
      </c>
      <c r="AK730" s="14"/>
      <c r="AL730" s="14">
        <v>4.4886477091808402E-2</v>
      </c>
      <c r="AM730" s="14">
        <v>5.0125694769993998E-2</v>
      </c>
      <c r="AN730" s="14">
        <v>3.9155751381604702E-2</v>
      </c>
      <c r="AO730" s="14">
        <v>4.1026675474212897E-2</v>
      </c>
      <c r="AP730" s="14">
        <v>6.4098383487343299E-2</v>
      </c>
      <c r="AQ730" s="14"/>
      <c r="AR730" s="14">
        <v>4.6759837214250498E-2</v>
      </c>
      <c r="AS730" s="14">
        <v>4.4987315487077503E-2</v>
      </c>
      <c r="AT730" s="14">
        <v>2.4656631987390699E-2</v>
      </c>
      <c r="AU730" s="14">
        <v>4.1883401787312403E-2</v>
      </c>
      <c r="AV730" s="14">
        <v>8.9774528570896503E-2</v>
      </c>
      <c r="AW730" s="14">
        <v>3.0920397297744401E-2</v>
      </c>
      <c r="AX730" s="14"/>
      <c r="AY730" s="14">
        <v>5.2042821678409699E-2</v>
      </c>
      <c r="AZ730" s="14">
        <v>4.8734821675304497E-2</v>
      </c>
      <c r="BA730" s="14">
        <v>4.0106000655003998E-2</v>
      </c>
      <c r="BB730" s="14">
        <v>7.5199061481922805E-2</v>
      </c>
      <c r="BC730" s="14">
        <v>5.2964943553029303E-2</v>
      </c>
      <c r="BD730" s="14"/>
      <c r="BE730" s="14">
        <v>6.14348414962528E-2</v>
      </c>
      <c r="BF730" s="14">
        <v>6.8786608755003406E-2</v>
      </c>
      <c r="BG730" s="14">
        <v>5.8822196217934102E-2</v>
      </c>
      <c r="BH730" s="14">
        <v>4.1613046350019903E-2</v>
      </c>
      <c r="BI730" s="14">
        <v>5.6290758805055602E-2</v>
      </c>
      <c r="BJ730" s="14">
        <v>4.3948779360053897E-2</v>
      </c>
      <c r="BK730" s="14">
        <v>6.8300214227837205E-2</v>
      </c>
      <c r="BL730" s="14">
        <v>3.7379891559696198E-2</v>
      </c>
      <c r="BM730" s="14">
        <v>5.6390318771329398E-2</v>
      </c>
      <c r="BN730" s="14">
        <v>5.7093827803155403E-2</v>
      </c>
      <c r="BO730" s="14">
        <v>3.6123482976762003E-2</v>
      </c>
      <c r="BP730" s="14">
        <v>3.3255061112799203E-2</v>
      </c>
      <c r="BQ730" s="14">
        <v>5.5063098329657702E-2</v>
      </c>
      <c r="BR730" s="14">
        <v>0</v>
      </c>
      <c r="BS730" s="14">
        <v>0</v>
      </c>
      <c r="BT730" s="14">
        <v>5.5314692237514798E-2</v>
      </c>
      <c r="BU730" s="14"/>
      <c r="BV730" s="14">
        <v>5.2544817924541798E-2</v>
      </c>
      <c r="BW730" s="14">
        <v>4.65327162671062E-2</v>
      </c>
      <c r="BX730" s="14"/>
      <c r="BY730" s="14">
        <v>3.6297273661958299E-2</v>
      </c>
      <c r="BZ730" s="14"/>
      <c r="CA730" s="14">
        <v>4.8056296649476797E-2</v>
      </c>
      <c r="CB730" s="14">
        <v>4.0602433666924301E-2</v>
      </c>
      <c r="CC730" s="14">
        <v>4.9682178654031399E-2</v>
      </c>
      <c r="CD730" s="14">
        <v>4.6832759649492801E-2</v>
      </c>
      <c r="CE730" s="14">
        <v>6.3305759671626993E-2</v>
      </c>
    </row>
    <row r="731" spans="2:83" x14ac:dyDescent="0.3">
      <c r="B731" t="s">
        <v>139</v>
      </c>
      <c r="C731" s="14">
        <v>0.63880416228013104</v>
      </c>
      <c r="D731" s="14">
        <v>0.68656605944257498</v>
      </c>
      <c r="E731" s="14">
        <v>0.59145919902115096</v>
      </c>
      <c r="F731" s="14"/>
      <c r="G731" s="14">
        <v>0.53972529498409905</v>
      </c>
      <c r="H731" s="14">
        <v>0.69179350181850097</v>
      </c>
      <c r="I731" s="14">
        <v>0.65909334505180195</v>
      </c>
      <c r="J731" s="14">
        <v>0.67153124227241701</v>
      </c>
      <c r="K731" s="14">
        <v>0.58873344648208203</v>
      </c>
      <c r="L731" s="14">
        <v>0.651837110543666</v>
      </c>
      <c r="M731" s="14"/>
      <c r="N731" s="14">
        <v>0.68962184232497703</v>
      </c>
      <c r="O731" s="14">
        <v>0.65814726412525504</v>
      </c>
      <c r="P731" s="14">
        <v>0.64608606358366805</v>
      </c>
      <c r="Q731" s="14">
        <v>0.55962507838306697</v>
      </c>
      <c r="R731" s="14"/>
      <c r="S731" s="14">
        <v>0.64777753358003598</v>
      </c>
      <c r="T731" s="14">
        <v>0.69593374775376404</v>
      </c>
      <c r="U731" s="14">
        <v>0.62061876447276199</v>
      </c>
      <c r="V731" s="14">
        <v>0.59167085327638702</v>
      </c>
      <c r="W731" s="14">
        <v>0.59263322757760795</v>
      </c>
      <c r="X731" s="14">
        <v>0.64098744503729099</v>
      </c>
      <c r="Y731" s="14">
        <v>0.64613873983157499</v>
      </c>
      <c r="Z731" s="14">
        <v>0.59666326531873304</v>
      </c>
      <c r="AA731" s="14">
        <v>0.61257345048955802</v>
      </c>
      <c r="AB731" s="14">
        <v>0.64816098947470202</v>
      </c>
      <c r="AC731" s="14">
        <v>0.73638377119666099</v>
      </c>
      <c r="AD731" s="14">
        <v>0.58228795293913405</v>
      </c>
      <c r="AE731" s="14"/>
      <c r="AF731" s="14">
        <v>0.66612507115648301</v>
      </c>
      <c r="AG731" s="14">
        <v>0.65975028256907997</v>
      </c>
      <c r="AH731" s="14">
        <v>0.64643851354864601</v>
      </c>
      <c r="AI731" s="14">
        <v>0.48684803790064102</v>
      </c>
      <c r="AJ731" s="14">
        <v>0.59714591219352198</v>
      </c>
      <c r="AK731" s="14"/>
      <c r="AL731" s="14">
        <v>0.64124043324570301</v>
      </c>
      <c r="AM731" s="14">
        <v>0.67746432023994796</v>
      </c>
      <c r="AN731" s="14">
        <v>0.68718274263361301</v>
      </c>
      <c r="AO731" s="14">
        <v>0.67297171336645201</v>
      </c>
      <c r="AP731" s="14">
        <v>0.54014987557772598</v>
      </c>
      <c r="AQ731" s="14"/>
      <c r="AR731" s="14">
        <v>0.67478193461007296</v>
      </c>
      <c r="AS731" s="14">
        <v>0.67299795946193797</v>
      </c>
      <c r="AT731" s="14">
        <v>0.67173440058525702</v>
      </c>
      <c r="AU731" s="14">
        <v>0.69296781256204298</v>
      </c>
      <c r="AV731" s="14">
        <v>0.55568491996438896</v>
      </c>
      <c r="AW731" s="14">
        <v>0.52589156965489503</v>
      </c>
      <c r="AX731" s="14"/>
      <c r="AY731" s="14">
        <v>0.61239043471455901</v>
      </c>
      <c r="AZ731" s="14">
        <v>0.59996357070208195</v>
      </c>
      <c r="BA731" s="14">
        <v>0.69177498909708701</v>
      </c>
      <c r="BB731" s="14">
        <v>0.62967570097032</v>
      </c>
      <c r="BC731" s="14">
        <v>0.72376227506764401</v>
      </c>
      <c r="BD731" s="14"/>
      <c r="BE731" s="14">
        <v>0.649331635589665</v>
      </c>
      <c r="BF731" s="14">
        <v>0.45660552115146802</v>
      </c>
      <c r="BG731" s="14">
        <v>0.57039841373394196</v>
      </c>
      <c r="BH731" s="14">
        <v>0.62332981520428399</v>
      </c>
      <c r="BI731" s="14">
        <v>0.59881347340809798</v>
      </c>
      <c r="BJ731" s="14">
        <v>0.60985933430822603</v>
      </c>
      <c r="BK731" s="14">
        <v>0.57225504796616999</v>
      </c>
      <c r="BL731" s="14">
        <v>0.66338462592773495</v>
      </c>
      <c r="BM731" s="14">
        <v>0.65233602526038303</v>
      </c>
      <c r="BN731" s="14">
        <v>0.63609304614487905</v>
      </c>
      <c r="BO731" s="14">
        <v>0.68568697510479604</v>
      </c>
      <c r="BP731" s="14">
        <v>0.78917713786559796</v>
      </c>
      <c r="BQ731" s="14">
        <v>0.70359470576252903</v>
      </c>
      <c r="BR731" s="14">
        <v>0.75441178765983297</v>
      </c>
      <c r="BS731" s="14">
        <v>0.75241651371583196</v>
      </c>
      <c r="BT731" s="14">
        <v>0.72791366519609901</v>
      </c>
      <c r="BU731" s="14"/>
      <c r="BV731" s="14">
        <v>0.66516651015880801</v>
      </c>
      <c r="BW731" s="14">
        <v>0.69572951983140596</v>
      </c>
      <c r="BX731" s="14"/>
      <c r="BY731" s="14">
        <v>0.72937595790700105</v>
      </c>
      <c r="BZ731" s="14"/>
      <c r="CA731" s="14">
        <v>0.61008034343032003</v>
      </c>
      <c r="CB731" s="14">
        <v>0.64101633942666003</v>
      </c>
      <c r="CC731" s="14">
        <v>0.64744861614289595</v>
      </c>
      <c r="CD731" s="14">
        <v>0.70284395512518005</v>
      </c>
      <c r="CE731" s="14">
        <v>0.72346579225871199</v>
      </c>
    </row>
    <row r="732" spans="2:83" x14ac:dyDescent="0.3">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c r="AS732" s="14"/>
      <c r="AT732" s="14"/>
      <c r="AU732" s="14"/>
      <c r="AV732" s="14"/>
      <c r="AW732" s="14"/>
      <c r="AX732" s="14"/>
      <c r="AY732" s="14"/>
      <c r="AZ732" s="14"/>
      <c r="BA732" s="14"/>
      <c r="BB732" s="14"/>
      <c r="BC732" s="14"/>
      <c r="BD732" s="14"/>
      <c r="BE732" s="14"/>
      <c r="BF732" s="14"/>
      <c r="BG732" s="14"/>
      <c r="BH732" s="14"/>
      <c r="BI732" s="14"/>
      <c r="BJ732" s="14"/>
      <c r="BK732" s="14"/>
      <c r="BL732" s="14"/>
      <c r="BM732" s="14"/>
      <c r="BN732" s="14"/>
      <c r="BO732" s="14"/>
      <c r="BP732" s="14"/>
      <c r="BQ732" s="14"/>
      <c r="BR732" s="14"/>
      <c r="BS732" s="14"/>
      <c r="BT732" s="14"/>
      <c r="BU732" s="14"/>
      <c r="BV732" s="14"/>
      <c r="BW732" s="14"/>
      <c r="BX732" s="14"/>
      <c r="BY732" s="14"/>
      <c r="BZ732" s="14"/>
      <c r="CA732" s="14"/>
      <c r="CB732" s="14"/>
      <c r="CC732" s="14"/>
      <c r="CD732" s="14"/>
      <c r="CE732" s="14"/>
    </row>
    <row r="733" spans="2:83" x14ac:dyDescent="0.3">
      <c r="B733" s="6" t="s">
        <v>321</v>
      </c>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c r="AY733" s="14"/>
      <c r="AZ733" s="14"/>
      <c r="BA733" s="14"/>
      <c r="BB733" s="14"/>
      <c r="BC733" s="14"/>
      <c r="BD733" s="14"/>
      <c r="BE733" s="14"/>
      <c r="BF733" s="14"/>
      <c r="BG733" s="14"/>
      <c r="BH733" s="14"/>
      <c r="BI733" s="14"/>
      <c r="BJ733" s="14"/>
      <c r="BK733" s="14"/>
      <c r="BL733" s="14"/>
      <c r="BM733" s="14"/>
      <c r="BN733" s="14"/>
      <c r="BO733" s="14"/>
      <c r="BP733" s="14"/>
      <c r="BQ733" s="14"/>
      <c r="BR733" s="14"/>
      <c r="BS733" s="14"/>
      <c r="BT733" s="14"/>
      <c r="BU733" s="14"/>
      <c r="BV733" s="14"/>
      <c r="BW733" s="14"/>
      <c r="BX733" s="14"/>
      <c r="BY733" s="14"/>
      <c r="BZ733" s="14"/>
      <c r="CA733" s="14"/>
      <c r="CB733" s="14"/>
      <c r="CC733" s="14"/>
      <c r="CD733" s="14"/>
      <c r="CE733" s="14"/>
    </row>
    <row r="734" spans="2:83" x14ac:dyDescent="0.3">
      <c r="B734" s="24" t="s">
        <v>114</v>
      </c>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c r="BB734" s="14"/>
      <c r="BC734" s="14"/>
      <c r="BD734" s="14"/>
      <c r="BE734" s="14"/>
      <c r="BF734" s="14"/>
      <c r="BG734" s="14"/>
      <c r="BH734" s="14"/>
      <c r="BI734" s="14"/>
      <c r="BJ734" s="14"/>
      <c r="BK734" s="14"/>
      <c r="BL734" s="14"/>
      <c r="BM734" s="14"/>
      <c r="BN734" s="14"/>
      <c r="BO734" s="14"/>
      <c r="BP734" s="14"/>
      <c r="BQ734" s="14"/>
      <c r="BR734" s="14"/>
      <c r="BS734" s="14"/>
      <c r="BT734" s="14"/>
      <c r="BU734" s="14"/>
      <c r="BV734" s="14"/>
      <c r="BW734" s="14"/>
      <c r="BX734" s="14"/>
      <c r="BY734" s="14"/>
      <c r="BZ734" s="14"/>
      <c r="CA734" s="14"/>
      <c r="CB734" s="14"/>
      <c r="CC734" s="14"/>
      <c r="CD734" s="14"/>
      <c r="CE734" s="14"/>
    </row>
    <row r="735" spans="2:83" x14ac:dyDescent="0.3">
      <c r="B735" t="s">
        <v>211</v>
      </c>
      <c r="C735" s="14">
        <v>0.114779618273175</v>
      </c>
      <c r="D735" s="14">
        <v>0.155560366624892</v>
      </c>
      <c r="E735" s="14">
        <v>7.5184630865522906E-2</v>
      </c>
      <c r="F735" s="14"/>
      <c r="G735" s="14">
        <v>0.16322381671241801</v>
      </c>
      <c r="H735" s="14">
        <v>0.17850773014026999</v>
      </c>
      <c r="I735" s="14">
        <v>0.116892604490894</v>
      </c>
      <c r="J735" s="14">
        <v>8.8948774888221296E-2</v>
      </c>
      <c r="K735" s="14">
        <v>6.3714546789297097E-2</v>
      </c>
      <c r="L735" s="14">
        <v>8.4459478468595903E-2</v>
      </c>
      <c r="M735" s="14"/>
      <c r="N735" s="14">
        <v>0.14961659945021599</v>
      </c>
      <c r="O735" s="14">
        <v>8.3403923669932503E-2</v>
      </c>
      <c r="P735" s="14">
        <v>0.12635764198180999</v>
      </c>
      <c r="Q735" s="14">
        <v>0.100296471421032</v>
      </c>
      <c r="R735" s="14"/>
      <c r="S735" s="14">
        <v>0.150289922467015</v>
      </c>
      <c r="T735" s="14">
        <v>0.11190221884573601</v>
      </c>
      <c r="U735" s="14">
        <v>0.10281369706594</v>
      </c>
      <c r="V735" s="14">
        <v>9.4278163562667702E-2</v>
      </c>
      <c r="W735" s="14">
        <v>9.6868393529578795E-2</v>
      </c>
      <c r="X735" s="14">
        <v>9.2805220803902896E-2</v>
      </c>
      <c r="Y735" s="14">
        <v>0.113927855746546</v>
      </c>
      <c r="Z735" s="14">
        <v>0.159189955737565</v>
      </c>
      <c r="AA735" s="14">
        <v>0.123040903956217</v>
      </c>
      <c r="AB735" s="14">
        <v>8.4033134695343695E-2</v>
      </c>
      <c r="AC735" s="14">
        <v>0.15765848770857699</v>
      </c>
      <c r="AD735" s="14">
        <v>9.6137412447293902E-2</v>
      </c>
      <c r="AE735" s="14"/>
      <c r="AF735" s="14">
        <v>0.122530254576659</v>
      </c>
      <c r="AG735" s="14">
        <v>0.150841104501723</v>
      </c>
      <c r="AH735" s="14">
        <v>8.6766530068043496E-2</v>
      </c>
      <c r="AI735" s="14">
        <v>5.4761793327020802E-2</v>
      </c>
      <c r="AJ735" s="14">
        <v>8.0919592753627298E-2</v>
      </c>
      <c r="AK735" s="14"/>
      <c r="AL735" s="14">
        <v>0.12112014258939</v>
      </c>
      <c r="AM735" s="14">
        <v>0.14610895422970899</v>
      </c>
      <c r="AN735" s="14">
        <v>7.9419983782037906E-2</v>
      </c>
      <c r="AO735" s="14">
        <v>0.154875937605048</v>
      </c>
      <c r="AP735" s="14">
        <v>7.0182869278958504E-2</v>
      </c>
      <c r="AQ735" s="14"/>
      <c r="AR735" s="14">
        <v>0.149323497956558</v>
      </c>
      <c r="AS735" s="14">
        <v>0.121291652442317</v>
      </c>
      <c r="AT735" s="14">
        <v>0.100198216659431</v>
      </c>
      <c r="AU735" s="14">
        <v>0.16371731752281099</v>
      </c>
      <c r="AV735" s="14">
        <v>7.6032988160425002E-2</v>
      </c>
      <c r="AW735" s="14">
        <v>5.20369984258496E-2</v>
      </c>
      <c r="AX735" s="14"/>
      <c r="AY735" s="14">
        <v>0.10526117977164599</v>
      </c>
      <c r="AZ735" s="14">
        <v>9.0037208756777495E-2</v>
      </c>
      <c r="BA735" s="14">
        <v>0.11207580403296601</v>
      </c>
      <c r="BB735" s="14">
        <v>0.16098119182965301</v>
      </c>
      <c r="BC735" s="14">
        <v>0.31837033678891002</v>
      </c>
      <c r="BD735" s="14"/>
      <c r="BE735" s="14">
        <v>0.12765568749895401</v>
      </c>
      <c r="BF735" s="14">
        <v>9.4589547904494295E-2</v>
      </c>
      <c r="BG735" s="14">
        <v>8.1322983518248196E-2</v>
      </c>
      <c r="BH735" s="14">
        <v>8.7114707474664502E-2</v>
      </c>
      <c r="BI735" s="14">
        <v>0.134570385368456</v>
      </c>
      <c r="BJ735" s="14">
        <v>0.106894357470111</v>
      </c>
      <c r="BK735" s="14">
        <v>0.106227251836385</v>
      </c>
      <c r="BL735" s="14">
        <v>6.6759606141760394E-2</v>
      </c>
      <c r="BM735" s="14">
        <v>0.13756703151598099</v>
      </c>
      <c r="BN735" s="14">
        <v>6.9387052783080494E-2</v>
      </c>
      <c r="BO735" s="14">
        <v>0.114096708795266</v>
      </c>
      <c r="BP735" s="14">
        <v>0.15008024872018999</v>
      </c>
      <c r="BQ735" s="14">
        <v>0.116894384776405</v>
      </c>
      <c r="BR735" s="14">
        <v>0.18946604336124101</v>
      </c>
      <c r="BS735" s="14">
        <v>0.16761063386147701</v>
      </c>
      <c r="BT735" s="14">
        <v>0.227058605785149</v>
      </c>
      <c r="BU735" s="14"/>
      <c r="BV735" s="14">
        <v>0.15998571865293401</v>
      </c>
      <c r="BW735" s="14">
        <v>0.12549862847239701</v>
      </c>
      <c r="BX735" s="14"/>
      <c r="BY735" s="14">
        <v>0.25152412589747097</v>
      </c>
      <c r="BZ735" s="14"/>
      <c r="CA735" s="14">
        <v>8.8145490129716994E-2</v>
      </c>
      <c r="CB735" s="14">
        <v>6.8864022621974302E-2</v>
      </c>
      <c r="CC735" s="14">
        <v>0.11658883402753401</v>
      </c>
      <c r="CD735" s="14">
        <v>0.23203125446068501</v>
      </c>
      <c r="CE735" s="14">
        <v>0.42048729592416101</v>
      </c>
    </row>
    <row r="736" spans="2:83" x14ac:dyDescent="0.3">
      <c r="B736" t="s">
        <v>236</v>
      </c>
      <c r="C736" s="14">
        <v>0.346500193304556</v>
      </c>
      <c r="D736" s="14">
        <v>0.38477409979251598</v>
      </c>
      <c r="E736" s="14">
        <v>0.30980734723880199</v>
      </c>
      <c r="F736" s="14"/>
      <c r="G736" s="14">
        <v>0.35566024675914898</v>
      </c>
      <c r="H736" s="14">
        <v>0.37250667840976298</v>
      </c>
      <c r="I736" s="14">
        <v>0.375918345077979</v>
      </c>
      <c r="J736" s="14">
        <v>0.321592683020681</v>
      </c>
      <c r="K736" s="14">
        <v>0.301225376397594</v>
      </c>
      <c r="L736" s="14">
        <v>0.346135258025487</v>
      </c>
      <c r="M736" s="14"/>
      <c r="N736" s="14">
        <v>0.38388199780306398</v>
      </c>
      <c r="O736" s="14">
        <v>0.35690440993630701</v>
      </c>
      <c r="P736" s="14">
        <v>0.33358026908970301</v>
      </c>
      <c r="Q736" s="14">
        <v>0.31233917270256301</v>
      </c>
      <c r="R736" s="14"/>
      <c r="S736" s="14">
        <v>0.36356087588627001</v>
      </c>
      <c r="T736" s="14">
        <v>0.34903615487106499</v>
      </c>
      <c r="U736" s="14">
        <v>0.33755659435324398</v>
      </c>
      <c r="V736" s="14">
        <v>0.36319508579904702</v>
      </c>
      <c r="W736" s="14">
        <v>0.33497824803180198</v>
      </c>
      <c r="X736" s="14">
        <v>0.32059152436294802</v>
      </c>
      <c r="Y736" s="14">
        <v>0.37683978069869001</v>
      </c>
      <c r="Z736" s="14">
        <v>0.38956707618859998</v>
      </c>
      <c r="AA736" s="14">
        <v>0.34403021986728899</v>
      </c>
      <c r="AB736" s="14">
        <v>0.325840479456041</v>
      </c>
      <c r="AC736" s="14">
        <v>0.305678134751383</v>
      </c>
      <c r="AD736" s="14">
        <v>0.335098773222198</v>
      </c>
      <c r="AE736" s="14"/>
      <c r="AF736" s="14">
        <v>0.39267469634163599</v>
      </c>
      <c r="AG736" s="14">
        <v>0.345134189725947</v>
      </c>
      <c r="AH736" s="14">
        <v>0.30453843084119198</v>
      </c>
      <c r="AI736" s="14">
        <v>0.38525164661818201</v>
      </c>
      <c r="AJ736" s="14">
        <v>0.33755875560326498</v>
      </c>
      <c r="AK736" s="14"/>
      <c r="AL736" s="14">
        <v>0.37612013996583898</v>
      </c>
      <c r="AM736" s="14">
        <v>0.38291618086995599</v>
      </c>
      <c r="AN736" s="14">
        <v>0.33566776279433203</v>
      </c>
      <c r="AO736" s="14">
        <v>0.37611102094147097</v>
      </c>
      <c r="AP736" s="14">
        <v>0.228594508850478</v>
      </c>
      <c r="AQ736" s="14"/>
      <c r="AR736" s="14">
        <v>0.37643534594113398</v>
      </c>
      <c r="AS736" s="14">
        <v>0.40129817437112503</v>
      </c>
      <c r="AT736" s="14">
        <v>0.33015886551947399</v>
      </c>
      <c r="AU736" s="14">
        <v>0.39456236700022002</v>
      </c>
      <c r="AV736" s="14">
        <v>0.25325516019240102</v>
      </c>
      <c r="AW736" s="14">
        <v>0.28731916056865098</v>
      </c>
      <c r="AX736" s="14"/>
      <c r="AY736" s="14">
        <v>0.33082146537448298</v>
      </c>
      <c r="AZ736" s="14">
        <v>0.33167755984002301</v>
      </c>
      <c r="BA736" s="14">
        <v>0.36301615040451002</v>
      </c>
      <c r="BB736" s="14">
        <v>0.37592893377382702</v>
      </c>
      <c r="BC736" s="14">
        <v>0.41987309081530999</v>
      </c>
      <c r="BD736" s="14"/>
      <c r="BE736" s="14">
        <v>0.40188394948171202</v>
      </c>
      <c r="BF736" s="14">
        <v>0.33459603048426101</v>
      </c>
      <c r="BG736" s="14">
        <v>0.27076915875177499</v>
      </c>
      <c r="BH736" s="14">
        <v>0.35043553567812802</v>
      </c>
      <c r="BI736" s="14">
        <v>0.325737877962336</v>
      </c>
      <c r="BJ736" s="14">
        <v>0.32956353885218798</v>
      </c>
      <c r="BK736" s="14">
        <v>0.35542256562946301</v>
      </c>
      <c r="BL736" s="14">
        <v>0.31927585175411899</v>
      </c>
      <c r="BM736" s="14">
        <v>0.341980981814479</v>
      </c>
      <c r="BN736" s="14">
        <v>0.33195060569922002</v>
      </c>
      <c r="BO736" s="14">
        <v>0.34168312922093902</v>
      </c>
      <c r="BP736" s="14">
        <v>0.41842146114237699</v>
      </c>
      <c r="BQ736" s="14">
        <v>0.41840556095134301</v>
      </c>
      <c r="BR736" s="14">
        <v>0.310136794943696</v>
      </c>
      <c r="BS736" s="14">
        <v>0.36981957566420498</v>
      </c>
      <c r="BT736" s="14">
        <v>0.48114010235837501</v>
      </c>
      <c r="BU736" s="14"/>
      <c r="BV736" s="14">
        <v>0.37453213577620498</v>
      </c>
      <c r="BW736" s="14">
        <v>0.39536850010490499</v>
      </c>
      <c r="BX736" s="14"/>
      <c r="BY736" s="14">
        <v>0.43985068520486897</v>
      </c>
      <c r="BZ736" s="14"/>
      <c r="CA736" s="14">
        <v>0.30778341962011002</v>
      </c>
      <c r="CB736" s="14">
        <v>0.34605924265896698</v>
      </c>
      <c r="CC736" s="14">
        <v>0.38484600026862098</v>
      </c>
      <c r="CD736" s="14">
        <v>0.379232227331184</v>
      </c>
      <c r="CE736" s="14">
        <v>0.37626257631473697</v>
      </c>
    </row>
    <row r="737" spans="2:83" x14ac:dyDescent="0.3">
      <c r="B737" t="s">
        <v>237</v>
      </c>
      <c r="C737" s="14">
        <v>0.35360254089507998</v>
      </c>
      <c r="D737" s="14">
        <v>0.324504920027884</v>
      </c>
      <c r="E737" s="14">
        <v>0.38270802723984498</v>
      </c>
      <c r="F737" s="14"/>
      <c r="G737" s="14">
        <v>0.243033310592704</v>
      </c>
      <c r="H737" s="14">
        <v>0.27851248538267898</v>
      </c>
      <c r="I737" s="14">
        <v>0.30359800043213298</v>
      </c>
      <c r="J737" s="14">
        <v>0.39984657567735399</v>
      </c>
      <c r="K737" s="14">
        <v>0.43154624709537198</v>
      </c>
      <c r="L737" s="14">
        <v>0.43839507053023102</v>
      </c>
      <c r="M737" s="14"/>
      <c r="N737" s="14">
        <v>0.30462579412156898</v>
      </c>
      <c r="O737" s="14">
        <v>0.36006129592914199</v>
      </c>
      <c r="P737" s="14">
        <v>0.36711911766312499</v>
      </c>
      <c r="Q737" s="14">
        <v>0.37948933471301</v>
      </c>
      <c r="R737" s="14"/>
      <c r="S737" s="14">
        <v>0.30028982412884397</v>
      </c>
      <c r="T737" s="14">
        <v>0.33749064398955902</v>
      </c>
      <c r="U737" s="14">
        <v>0.42821505037834001</v>
      </c>
      <c r="V737" s="14">
        <v>0.33805228418007599</v>
      </c>
      <c r="W737" s="14">
        <v>0.41832217093217899</v>
      </c>
      <c r="X737" s="14">
        <v>0.37025369905018302</v>
      </c>
      <c r="Y737" s="14">
        <v>0.315625100960156</v>
      </c>
      <c r="Z737" s="14">
        <v>0.26839091128328402</v>
      </c>
      <c r="AA737" s="14">
        <v>0.34005517922748602</v>
      </c>
      <c r="AB737" s="14">
        <v>0.40158799275662299</v>
      </c>
      <c r="AC737" s="14">
        <v>0.35995599740357798</v>
      </c>
      <c r="AD737" s="14">
        <v>0.42954499944473001</v>
      </c>
      <c r="AE737" s="14"/>
      <c r="AF737" s="14">
        <v>0.35826951036837201</v>
      </c>
      <c r="AG737" s="14">
        <v>0.31500169895532698</v>
      </c>
      <c r="AH737" s="14">
        <v>0.43494236887071602</v>
      </c>
      <c r="AI737" s="14">
        <v>0.45080539204643499</v>
      </c>
      <c r="AJ737" s="14">
        <v>0.33448860600748498</v>
      </c>
      <c r="AK737" s="14"/>
      <c r="AL737" s="14">
        <v>0.35393260666931797</v>
      </c>
      <c r="AM737" s="14">
        <v>0.32141138641044797</v>
      </c>
      <c r="AN737" s="14">
        <v>0.42297533091831302</v>
      </c>
      <c r="AO737" s="14">
        <v>0.31743511013373799</v>
      </c>
      <c r="AP737" s="14">
        <v>0.37538929009379601</v>
      </c>
      <c r="AQ737" s="14"/>
      <c r="AR737" s="14">
        <v>0.32689603826250002</v>
      </c>
      <c r="AS737" s="14">
        <v>0.34266067570166098</v>
      </c>
      <c r="AT737" s="14">
        <v>0.37573850545135501</v>
      </c>
      <c r="AU737" s="14">
        <v>0.31607682597548697</v>
      </c>
      <c r="AV737" s="14">
        <v>0.38214997175888699</v>
      </c>
      <c r="AW737" s="14">
        <v>0.36894573840857797</v>
      </c>
      <c r="AX737" s="14"/>
      <c r="AY737" s="14">
        <v>0.42126368535198799</v>
      </c>
      <c r="AZ737" s="14">
        <v>0.31664033851329099</v>
      </c>
      <c r="BA737" s="14">
        <v>0.34384231649695501</v>
      </c>
      <c r="BB737" s="14">
        <v>0.288990231618726</v>
      </c>
      <c r="BC737" s="14">
        <v>0.15535469870030499</v>
      </c>
      <c r="BD737" s="14"/>
      <c r="BE737" s="14">
        <v>0.25702985037263598</v>
      </c>
      <c r="BF737" s="14">
        <v>0.24562409700831001</v>
      </c>
      <c r="BG737" s="14">
        <v>0.45047929525787</v>
      </c>
      <c r="BH737" s="14">
        <v>0.42075491181928298</v>
      </c>
      <c r="BI737" s="14">
        <v>0.35579384317825102</v>
      </c>
      <c r="BJ737" s="14">
        <v>0.364632781580294</v>
      </c>
      <c r="BK737" s="14">
        <v>0.33543086573358799</v>
      </c>
      <c r="BL737" s="14">
        <v>0.38479981597143997</v>
      </c>
      <c r="BM737" s="14">
        <v>0.34412231917379199</v>
      </c>
      <c r="BN737" s="14">
        <v>0.33791309543245901</v>
      </c>
      <c r="BO737" s="14">
        <v>0.39289524069808002</v>
      </c>
      <c r="BP737" s="14">
        <v>0.32758881514314298</v>
      </c>
      <c r="BQ737" s="14">
        <v>0.300402536288498</v>
      </c>
      <c r="BR737" s="14">
        <v>0.37061138833912899</v>
      </c>
      <c r="BS737" s="14">
        <v>0.32942868273043502</v>
      </c>
      <c r="BT737" s="14">
        <v>0.16582114845094501</v>
      </c>
      <c r="BU737" s="14"/>
      <c r="BV737" s="14">
        <v>0.33020835384917702</v>
      </c>
      <c r="BW737" s="14">
        <v>0.30834577838692101</v>
      </c>
      <c r="BX737" s="14"/>
      <c r="BY737" s="14">
        <v>0.22231508897337601</v>
      </c>
      <c r="BZ737" s="14"/>
      <c r="CA737" s="14">
        <v>0.422656764824136</v>
      </c>
      <c r="CB737" s="14">
        <v>0.38364679912968302</v>
      </c>
      <c r="CC737" s="14">
        <v>0.32017840457459401</v>
      </c>
      <c r="CD737" s="14">
        <v>0.225250868435283</v>
      </c>
      <c r="CE737" s="14">
        <v>6.8326317036829495E-2</v>
      </c>
    </row>
    <row r="738" spans="2:83" x14ac:dyDescent="0.3">
      <c r="B738" t="s">
        <v>238</v>
      </c>
      <c r="C738" s="14">
        <v>8.7054437633361306E-2</v>
      </c>
      <c r="D738" s="14">
        <v>7.3670487687354E-2</v>
      </c>
      <c r="E738" s="14">
        <v>0.100293787253893</v>
      </c>
      <c r="F738" s="14"/>
      <c r="G738" s="14">
        <v>0.115616414254224</v>
      </c>
      <c r="H738" s="14">
        <v>8.4832459467690399E-2</v>
      </c>
      <c r="I738" s="14">
        <v>9.6711102138212393E-2</v>
      </c>
      <c r="J738" s="14">
        <v>8.2571443437420594E-2</v>
      </c>
      <c r="K738" s="14">
        <v>9.2718198434917007E-2</v>
      </c>
      <c r="L738" s="14">
        <v>6.1977324341130798E-2</v>
      </c>
      <c r="M738" s="14"/>
      <c r="N738" s="14">
        <v>9.1348908170542101E-2</v>
      </c>
      <c r="O738" s="14">
        <v>0.106065839959549</v>
      </c>
      <c r="P738" s="14">
        <v>8.6761106247910197E-2</v>
      </c>
      <c r="Q738" s="14">
        <v>6.4859002724641804E-2</v>
      </c>
      <c r="R738" s="14"/>
      <c r="S738" s="14">
        <v>9.4257332701717003E-2</v>
      </c>
      <c r="T738" s="14">
        <v>6.7909247224304706E-2</v>
      </c>
      <c r="U738" s="14">
        <v>5.0178966876773402E-2</v>
      </c>
      <c r="V738" s="14">
        <v>0.105793857026288</v>
      </c>
      <c r="W738" s="14">
        <v>0.102502905215304</v>
      </c>
      <c r="X738" s="14">
        <v>9.2239137783032499E-2</v>
      </c>
      <c r="Y738" s="14">
        <v>6.0198539155187997E-2</v>
      </c>
      <c r="Z738" s="14">
        <v>0.114800963738121</v>
      </c>
      <c r="AA738" s="14">
        <v>9.8705300346627903E-2</v>
      </c>
      <c r="AB738" s="14">
        <v>9.8232643911951106E-2</v>
      </c>
      <c r="AC738" s="14">
        <v>0.10977670480698</v>
      </c>
      <c r="AD738" s="14">
        <v>4.7100847618806299E-2</v>
      </c>
      <c r="AE738" s="14"/>
      <c r="AF738" s="14">
        <v>6.70647675197764E-2</v>
      </c>
      <c r="AG738" s="14">
        <v>0.110621623155109</v>
      </c>
      <c r="AH738" s="14">
        <v>8.8036532136204507E-2</v>
      </c>
      <c r="AI738" s="14">
        <v>2.5207284391836299E-2</v>
      </c>
      <c r="AJ738" s="14">
        <v>8.6460998274619699E-2</v>
      </c>
      <c r="AK738" s="14"/>
      <c r="AL738" s="14">
        <v>7.67567273501122E-2</v>
      </c>
      <c r="AM738" s="14">
        <v>8.6490178823600994E-2</v>
      </c>
      <c r="AN738" s="14">
        <v>0.10269561725512</v>
      </c>
      <c r="AO738" s="14">
        <v>6.4648681709865902E-2</v>
      </c>
      <c r="AP738" s="14">
        <v>0.142964681074466</v>
      </c>
      <c r="AQ738" s="14"/>
      <c r="AR738" s="14">
        <v>8.7575407919219E-2</v>
      </c>
      <c r="AS738" s="14">
        <v>8.2835075264147601E-2</v>
      </c>
      <c r="AT738" s="14">
        <v>0.129616232124278</v>
      </c>
      <c r="AU738" s="14">
        <v>5.7052364998427203E-2</v>
      </c>
      <c r="AV738" s="14">
        <v>0.118198378608955</v>
      </c>
      <c r="AW738" s="14">
        <v>8.4642135016539999E-2</v>
      </c>
      <c r="AX738" s="14"/>
      <c r="AY738" s="14">
        <v>6.2897426979750204E-2</v>
      </c>
      <c r="AZ738" s="14">
        <v>0.118149453532629</v>
      </c>
      <c r="BA738" s="14">
        <v>9.5967384110075798E-2</v>
      </c>
      <c r="BB738" s="14">
        <v>8.41119192974355E-2</v>
      </c>
      <c r="BC738" s="14">
        <v>5.43062549095202E-2</v>
      </c>
      <c r="BD738" s="14"/>
      <c r="BE738" s="14">
        <v>8.2649625219940501E-2</v>
      </c>
      <c r="BF738" s="14">
        <v>0.14261825434128</v>
      </c>
      <c r="BG738" s="14">
        <v>9.1222750403200797E-2</v>
      </c>
      <c r="BH738" s="14">
        <v>3.7264791725213298E-2</v>
      </c>
      <c r="BI738" s="14">
        <v>5.6988921865203997E-2</v>
      </c>
      <c r="BJ738" s="14">
        <v>0.12098802571668001</v>
      </c>
      <c r="BK738" s="14">
        <v>7.7824082805731706E-2</v>
      </c>
      <c r="BL738" s="14">
        <v>0.11065940850219699</v>
      </c>
      <c r="BM738" s="14">
        <v>0.105379543848499</v>
      </c>
      <c r="BN738" s="14">
        <v>0.13288746572575599</v>
      </c>
      <c r="BO738" s="14">
        <v>7.5500715010541106E-2</v>
      </c>
      <c r="BP738" s="14">
        <v>8.5749444336608402E-2</v>
      </c>
      <c r="BQ738" s="14">
        <v>0.119213207937829</v>
      </c>
      <c r="BR738" s="14">
        <v>7.68405033657973E-2</v>
      </c>
      <c r="BS738" s="14">
        <v>3.2094567315428597E-2</v>
      </c>
      <c r="BT738" s="14">
        <v>8.1648320741486993E-2</v>
      </c>
      <c r="BU738" s="14"/>
      <c r="BV738" s="14">
        <v>8.1674744144524497E-2</v>
      </c>
      <c r="BW738" s="14">
        <v>9.3642255083735304E-2</v>
      </c>
      <c r="BX738" s="14"/>
      <c r="BY738" s="14">
        <v>5.72735887655723E-2</v>
      </c>
      <c r="BZ738" s="14"/>
      <c r="CA738" s="14">
        <v>6.6328890214637698E-2</v>
      </c>
      <c r="CB738" s="14">
        <v>0.12064338610177799</v>
      </c>
      <c r="CC738" s="14">
        <v>9.5132203075557295E-2</v>
      </c>
      <c r="CD738" s="14">
        <v>9.2180754810283497E-2</v>
      </c>
      <c r="CE738" s="14">
        <v>5.5139823223220398E-2</v>
      </c>
    </row>
    <row r="739" spans="2:83" x14ac:dyDescent="0.3">
      <c r="B739" t="s">
        <v>214</v>
      </c>
      <c r="C739" s="14">
        <v>3.3994494030706701E-2</v>
      </c>
      <c r="D739" s="14">
        <v>3.1256786555348103E-2</v>
      </c>
      <c r="E739" s="14">
        <v>3.4773574907296601E-2</v>
      </c>
      <c r="F739" s="14"/>
      <c r="G739" s="14">
        <v>4.4556461637516698E-2</v>
      </c>
      <c r="H739" s="14">
        <v>4.0248828254543102E-2</v>
      </c>
      <c r="I739" s="14">
        <v>2.3026177393282801E-2</v>
      </c>
      <c r="J739" s="14">
        <v>2.7998652188992799E-2</v>
      </c>
      <c r="K739" s="14">
        <v>6.2623190608330395E-2</v>
      </c>
      <c r="L739" s="14">
        <v>1.6395226968928301E-2</v>
      </c>
      <c r="M739" s="14"/>
      <c r="N739" s="14">
        <v>4.3033352018412997E-2</v>
      </c>
      <c r="O739" s="14">
        <v>4.20099252485652E-2</v>
      </c>
      <c r="P739" s="14">
        <v>2.0308482238367599E-2</v>
      </c>
      <c r="Q739" s="14">
        <v>2.6733966631921201E-2</v>
      </c>
      <c r="R739" s="14"/>
      <c r="S739" s="14">
        <v>4.5450177757654101E-2</v>
      </c>
      <c r="T739" s="14">
        <v>5.1015989863301303E-2</v>
      </c>
      <c r="U739" s="14">
        <v>3.0458652556602898E-2</v>
      </c>
      <c r="V739" s="14">
        <v>3.1163145168327501E-2</v>
      </c>
      <c r="W739" s="14">
        <v>1.30351069720482E-2</v>
      </c>
      <c r="X739" s="14">
        <v>2.4212988886041401E-2</v>
      </c>
      <c r="Y739" s="14">
        <v>2.4527930219119001E-2</v>
      </c>
      <c r="Z739" s="14">
        <v>1.12449871500141E-2</v>
      </c>
      <c r="AA739" s="14">
        <v>3.31141426373135E-2</v>
      </c>
      <c r="AB739" s="14">
        <v>4.2704158322227903E-2</v>
      </c>
      <c r="AC739" s="14">
        <v>3.6523940974862203E-2</v>
      </c>
      <c r="AD739" s="14">
        <v>3.1101701982375999E-2</v>
      </c>
      <c r="AE739" s="14"/>
      <c r="AF739" s="14">
        <v>1.54403746713023E-2</v>
      </c>
      <c r="AG739" s="14">
        <v>3.7566462631934402E-2</v>
      </c>
      <c r="AH739" s="14">
        <v>3.4402351076522002E-2</v>
      </c>
      <c r="AI739" s="14">
        <v>5.6772945831876503E-2</v>
      </c>
      <c r="AJ739" s="14">
        <v>2.6501353020401301E-2</v>
      </c>
      <c r="AK739" s="14"/>
      <c r="AL739" s="14">
        <v>2.1414831893446298E-2</v>
      </c>
      <c r="AM739" s="14">
        <v>2.0678157650293599E-2</v>
      </c>
      <c r="AN739" s="14">
        <v>2.5637524339542798E-2</v>
      </c>
      <c r="AO739" s="14">
        <v>2.3759359166224601E-2</v>
      </c>
      <c r="AP739" s="14">
        <v>0.132248684192833</v>
      </c>
      <c r="AQ739" s="14"/>
      <c r="AR739" s="14">
        <v>2.2617640369115202E-2</v>
      </c>
      <c r="AS739" s="14">
        <v>2.0000349303569701E-2</v>
      </c>
      <c r="AT739" s="14">
        <v>3.2270110973639202E-2</v>
      </c>
      <c r="AU739" s="14">
        <v>1.93135781886862E-2</v>
      </c>
      <c r="AV739" s="14">
        <v>0.115960845885607</v>
      </c>
      <c r="AW739" s="14">
        <v>3.7312593456785101E-2</v>
      </c>
      <c r="AX739" s="14"/>
      <c r="AY739" s="14">
        <v>1.1738905377041199E-2</v>
      </c>
      <c r="AZ739" s="14">
        <v>3.8066165596230203E-2</v>
      </c>
      <c r="BA739" s="14">
        <v>3.6757213437375702E-2</v>
      </c>
      <c r="BB739" s="14">
        <v>6.4286924645072005E-2</v>
      </c>
      <c r="BC739" s="14">
        <v>2.9233350961403899E-2</v>
      </c>
      <c r="BD739" s="14"/>
      <c r="BE739" s="14">
        <v>6.5147565576279501E-2</v>
      </c>
      <c r="BF739" s="14">
        <v>1.6311004330568899E-2</v>
      </c>
      <c r="BG739" s="14">
        <v>2.59043264091584E-2</v>
      </c>
      <c r="BH739" s="14">
        <v>3.9427449165199503E-2</v>
      </c>
      <c r="BI739" s="14">
        <v>2.9359617742332499E-2</v>
      </c>
      <c r="BJ739" s="14">
        <v>2.43443012247293E-2</v>
      </c>
      <c r="BK739" s="14">
        <v>4.95353159214671E-2</v>
      </c>
      <c r="BL739" s="14">
        <v>7.0716514344768902E-2</v>
      </c>
      <c r="BM739" s="14">
        <v>2.4520568862030401E-2</v>
      </c>
      <c r="BN739" s="14">
        <v>7.2836112789058494E-2</v>
      </c>
      <c r="BO739" s="14">
        <v>1.4754205949290699E-2</v>
      </c>
      <c r="BP739" s="14">
        <v>8.7076998290736198E-3</v>
      </c>
      <c r="BQ739" s="14">
        <v>1.52876542615537E-2</v>
      </c>
      <c r="BR739" s="14">
        <v>3.5436947718839401E-2</v>
      </c>
      <c r="BS739" s="14">
        <v>3.90550547445455E-2</v>
      </c>
      <c r="BT739" s="14">
        <v>4.43318226640445E-2</v>
      </c>
      <c r="BU739" s="14"/>
      <c r="BV739" s="14">
        <v>1.40816872033946E-2</v>
      </c>
      <c r="BW739" s="14">
        <v>3.04754994954522E-2</v>
      </c>
      <c r="BX739" s="14"/>
      <c r="BY739" s="14">
        <v>4.2313978742569399E-3</v>
      </c>
      <c r="BZ739" s="14"/>
      <c r="CA739" s="14">
        <v>3.611676188053E-2</v>
      </c>
      <c r="CB739" s="14">
        <v>3.5350485088063599E-2</v>
      </c>
      <c r="CC739" s="14">
        <v>2.7418903735560399E-2</v>
      </c>
      <c r="CD739" s="14">
        <v>4.5526614159813503E-2</v>
      </c>
      <c r="CE739" s="14">
        <v>4.6854063318032303E-2</v>
      </c>
    </row>
    <row r="740" spans="2:83" x14ac:dyDescent="0.3">
      <c r="B740" t="s">
        <v>110</v>
      </c>
      <c r="C740" s="14">
        <v>6.4068715863121004E-2</v>
      </c>
      <c r="D740" s="14">
        <v>3.0233339312005399E-2</v>
      </c>
      <c r="E740" s="14">
        <v>9.7232632494640106E-2</v>
      </c>
      <c r="F740" s="14"/>
      <c r="G740" s="14">
        <v>7.7909750043988604E-2</v>
      </c>
      <c r="H740" s="14">
        <v>4.5391818345054201E-2</v>
      </c>
      <c r="I740" s="14">
        <v>8.3853770467498798E-2</v>
      </c>
      <c r="J740" s="14">
        <v>7.9041870787330507E-2</v>
      </c>
      <c r="K740" s="14">
        <v>4.81724406744891E-2</v>
      </c>
      <c r="L740" s="14">
        <v>5.2637641665626698E-2</v>
      </c>
      <c r="M740" s="14"/>
      <c r="N740" s="14">
        <v>2.7493348436195001E-2</v>
      </c>
      <c r="O740" s="14">
        <v>5.1554605256503801E-2</v>
      </c>
      <c r="P740" s="14">
        <v>6.5873382779084097E-2</v>
      </c>
      <c r="Q740" s="14">
        <v>0.116282051806832</v>
      </c>
      <c r="R740" s="14"/>
      <c r="S740" s="14">
        <v>4.6151867058499399E-2</v>
      </c>
      <c r="T740" s="14">
        <v>8.26457452060331E-2</v>
      </c>
      <c r="U740" s="14">
        <v>5.0777038769099399E-2</v>
      </c>
      <c r="V740" s="14">
        <v>6.7517464263593396E-2</v>
      </c>
      <c r="W740" s="14">
        <v>3.42931753190883E-2</v>
      </c>
      <c r="X740" s="14">
        <v>9.9897429113892697E-2</v>
      </c>
      <c r="Y740" s="14">
        <v>0.1088807932203</v>
      </c>
      <c r="Z740" s="14">
        <v>5.6806105902415999E-2</v>
      </c>
      <c r="AA740" s="14">
        <v>6.1054253965066897E-2</v>
      </c>
      <c r="AB740" s="14">
        <v>4.76015908578135E-2</v>
      </c>
      <c r="AC740" s="14">
        <v>3.04067343546203E-2</v>
      </c>
      <c r="AD740" s="14">
        <v>6.1016265284596097E-2</v>
      </c>
      <c r="AE740" s="14"/>
      <c r="AF740" s="14">
        <v>4.4020396522253903E-2</v>
      </c>
      <c r="AG740" s="14">
        <v>4.0834921029959899E-2</v>
      </c>
      <c r="AH740" s="14">
        <v>5.1313787007322399E-2</v>
      </c>
      <c r="AI740" s="14">
        <v>2.7200937784649201E-2</v>
      </c>
      <c r="AJ740" s="14">
        <v>0.13407069434060201</v>
      </c>
      <c r="AK740" s="14"/>
      <c r="AL740" s="14">
        <v>5.06555515318938E-2</v>
      </c>
      <c r="AM740" s="14">
        <v>4.2395142015992697E-2</v>
      </c>
      <c r="AN740" s="14">
        <v>3.36037809106541E-2</v>
      </c>
      <c r="AO740" s="14">
        <v>6.3169890443652704E-2</v>
      </c>
      <c r="AP740" s="14">
        <v>5.0619966509467901E-2</v>
      </c>
      <c r="AQ740" s="14"/>
      <c r="AR740" s="14">
        <v>3.7152069551472697E-2</v>
      </c>
      <c r="AS740" s="14">
        <v>3.1914072917179799E-2</v>
      </c>
      <c r="AT740" s="14">
        <v>3.2018069271822998E-2</v>
      </c>
      <c r="AU740" s="14">
        <v>4.9277546314369002E-2</v>
      </c>
      <c r="AV740" s="14">
        <v>5.44026553937242E-2</v>
      </c>
      <c r="AW740" s="14">
        <v>0.169743374123596</v>
      </c>
      <c r="AX740" s="14"/>
      <c r="AY740" s="14">
        <v>6.8017337145091505E-2</v>
      </c>
      <c r="AZ740" s="14">
        <v>0.10542927376104901</v>
      </c>
      <c r="BA740" s="14">
        <v>4.8341131518117003E-2</v>
      </c>
      <c r="BB740" s="14">
        <v>2.5700798835286701E-2</v>
      </c>
      <c r="BC740" s="14">
        <v>2.2862267824551599E-2</v>
      </c>
      <c r="BD740" s="14"/>
      <c r="BE740" s="14">
        <v>6.5633321850478196E-2</v>
      </c>
      <c r="BF740" s="14">
        <v>0.166261065931086</v>
      </c>
      <c r="BG740" s="14">
        <v>8.0301485659746999E-2</v>
      </c>
      <c r="BH740" s="14">
        <v>6.5002604137511397E-2</v>
      </c>
      <c r="BI740" s="14">
        <v>9.7549353883419607E-2</v>
      </c>
      <c r="BJ740" s="14">
        <v>5.3576995155998099E-2</v>
      </c>
      <c r="BK740" s="14">
        <v>7.5559918073366206E-2</v>
      </c>
      <c r="BL740" s="14">
        <v>4.7788803285714901E-2</v>
      </c>
      <c r="BM740" s="14">
        <v>4.64295547852192E-2</v>
      </c>
      <c r="BN740" s="14">
        <v>5.5025667570426803E-2</v>
      </c>
      <c r="BO740" s="14">
        <v>6.1070000325884499E-2</v>
      </c>
      <c r="BP740" s="14">
        <v>9.4523308286072506E-3</v>
      </c>
      <c r="BQ740" s="14">
        <v>2.9796655784371701E-2</v>
      </c>
      <c r="BR740" s="14">
        <v>1.7508322271297099E-2</v>
      </c>
      <c r="BS740" s="14">
        <v>6.19914856839094E-2</v>
      </c>
      <c r="BT740" s="14">
        <v>0</v>
      </c>
      <c r="BU740" s="14"/>
      <c r="BV740" s="14">
        <v>3.9517360373764202E-2</v>
      </c>
      <c r="BW740" s="14">
        <v>4.6669338456589098E-2</v>
      </c>
      <c r="BX740" s="14"/>
      <c r="BY740" s="14">
        <v>2.4805113284455199E-2</v>
      </c>
      <c r="BZ740" s="14"/>
      <c r="CA740" s="14">
        <v>7.8968673330869807E-2</v>
      </c>
      <c r="CB740" s="14">
        <v>4.5436064399534098E-2</v>
      </c>
      <c r="CC740" s="14">
        <v>5.5835654318133102E-2</v>
      </c>
      <c r="CD740" s="14">
        <v>2.5778280802750901E-2</v>
      </c>
      <c r="CE740" s="14">
        <v>3.2929924183019502E-2</v>
      </c>
    </row>
    <row r="741" spans="2:83" x14ac:dyDescent="0.3">
      <c r="B741" t="s">
        <v>215</v>
      </c>
      <c r="C741" s="14">
        <v>0.46127981157773101</v>
      </c>
      <c r="D741" s="14">
        <v>0.54033446641740801</v>
      </c>
      <c r="E741" s="14">
        <v>0.38499197810432501</v>
      </c>
      <c r="F741" s="14"/>
      <c r="G741" s="14">
        <v>0.51888406347156701</v>
      </c>
      <c r="H741" s="14">
        <v>0.55101440855003303</v>
      </c>
      <c r="I741" s="14">
        <v>0.492810949568873</v>
      </c>
      <c r="J741" s="14">
        <v>0.41054145790890201</v>
      </c>
      <c r="K741" s="14">
        <v>0.364939923186891</v>
      </c>
      <c r="L741" s="14">
        <v>0.43059473649408297</v>
      </c>
      <c r="M741" s="14"/>
      <c r="N741" s="14">
        <v>0.53349859725328097</v>
      </c>
      <c r="O741" s="14">
        <v>0.440308333606239</v>
      </c>
      <c r="P741" s="14">
        <v>0.45993791107151299</v>
      </c>
      <c r="Q741" s="14">
        <v>0.41263564412359499</v>
      </c>
      <c r="R741" s="14"/>
      <c r="S741" s="14">
        <v>0.51385079835328595</v>
      </c>
      <c r="T741" s="14">
        <v>0.46093837371680202</v>
      </c>
      <c r="U741" s="14">
        <v>0.44037029141918399</v>
      </c>
      <c r="V741" s="14">
        <v>0.45747324936171502</v>
      </c>
      <c r="W741" s="14">
        <v>0.43184664156138097</v>
      </c>
      <c r="X741" s="14">
        <v>0.41339674516685099</v>
      </c>
      <c r="Y741" s="14">
        <v>0.49076763644523602</v>
      </c>
      <c r="Z741" s="14">
        <v>0.54875703192616498</v>
      </c>
      <c r="AA741" s="14">
        <v>0.46707112382350602</v>
      </c>
      <c r="AB741" s="14">
        <v>0.40987361415138401</v>
      </c>
      <c r="AC741" s="14">
        <v>0.46333662245995899</v>
      </c>
      <c r="AD741" s="14">
        <v>0.43123618566949201</v>
      </c>
      <c r="AE741" s="14"/>
      <c r="AF741" s="14">
        <v>0.51520495091829499</v>
      </c>
      <c r="AG741" s="14">
        <v>0.49597529422767</v>
      </c>
      <c r="AH741" s="14">
        <v>0.391304960909236</v>
      </c>
      <c r="AI741" s="14">
        <v>0.44001343994520298</v>
      </c>
      <c r="AJ741" s="14">
        <v>0.41847834835689202</v>
      </c>
      <c r="AK741" s="14"/>
      <c r="AL741" s="14">
        <v>0.49724028255522901</v>
      </c>
      <c r="AM741" s="14">
        <v>0.52902513509966498</v>
      </c>
      <c r="AN741" s="14">
        <v>0.41508774657636999</v>
      </c>
      <c r="AO741" s="14">
        <v>0.53098695854651901</v>
      </c>
      <c r="AP741" s="14">
        <v>0.298777378129437</v>
      </c>
      <c r="AQ741" s="14"/>
      <c r="AR741" s="14">
        <v>0.52575884389769301</v>
      </c>
      <c r="AS741" s="14">
        <v>0.52258982681344202</v>
      </c>
      <c r="AT741" s="14">
        <v>0.430357082178905</v>
      </c>
      <c r="AU741" s="14">
        <v>0.55827968452303101</v>
      </c>
      <c r="AV741" s="14">
        <v>0.32928814835282599</v>
      </c>
      <c r="AW741" s="14">
        <v>0.339356158994501</v>
      </c>
      <c r="AX741" s="14"/>
      <c r="AY741" s="14">
        <v>0.43608264514612899</v>
      </c>
      <c r="AZ741" s="14">
        <v>0.42171476859680102</v>
      </c>
      <c r="BA741" s="14">
        <v>0.47509195443747598</v>
      </c>
      <c r="BB741" s="14">
        <v>0.53691012560347895</v>
      </c>
      <c r="BC741" s="14">
        <v>0.73824342760421902</v>
      </c>
      <c r="BD741" s="14"/>
      <c r="BE741" s="14">
        <v>0.52953963698066597</v>
      </c>
      <c r="BF741" s="14">
        <v>0.42918557838875498</v>
      </c>
      <c r="BG741" s="14">
        <v>0.352092142270024</v>
      </c>
      <c r="BH741" s="14">
        <v>0.43755024315279301</v>
      </c>
      <c r="BI741" s="14">
        <v>0.460308263330793</v>
      </c>
      <c r="BJ741" s="14">
        <v>0.43645789632229898</v>
      </c>
      <c r="BK741" s="14">
        <v>0.46164981746584699</v>
      </c>
      <c r="BL741" s="14">
        <v>0.38603545789588001</v>
      </c>
      <c r="BM741" s="14">
        <v>0.47954801333045999</v>
      </c>
      <c r="BN741" s="14">
        <v>0.40133765848230002</v>
      </c>
      <c r="BO741" s="14">
        <v>0.45577983801620398</v>
      </c>
      <c r="BP741" s="14">
        <v>0.56850170986256798</v>
      </c>
      <c r="BQ741" s="14">
        <v>0.53529994572774797</v>
      </c>
      <c r="BR741" s="14">
        <v>0.49960283830493701</v>
      </c>
      <c r="BS741" s="14">
        <v>0.53743020952568199</v>
      </c>
      <c r="BT741" s="14">
        <v>0.70819870814352404</v>
      </c>
      <c r="BU741" s="14"/>
      <c r="BV741" s="14">
        <v>0.53451785442914002</v>
      </c>
      <c r="BW741" s="14">
        <v>0.520867128577303</v>
      </c>
      <c r="BX741" s="14"/>
      <c r="BY741" s="14">
        <v>0.69137481110234</v>
      </c>
      <c r="BZ741" s="14"/>
      <c r="CA741" s="14">
        <v>0.39592890974982697</v>
      </c>
      <c r="CB741" s="14">
        <v>0.41492326528094098</v>
      </c>
      <c r="CC741" s="14">
        <v>0.50143483429615499</v>
      </c>
      <c r="CD741" s="14">
        <v>0.61126348179186896</v>
      </c>
      <c r="CE741" s="14">
        <v>0.79674987223889804</v>
      </c>
    </row>
    <row r="742" spans="2:83" x14ac:dyDescent="0.3">
      <c r="B742" t="s">
        <v>216</v>
      </c>
      <c r="C742" s="14">
        <v>0.12104893166406799</v>
      </c>
      <c r="D742" s="14">
        <v>0.104927274242702</v>
      </c>
      <c r="E742" s="14">
        <v>0.13506736216119</v>
      </c>
      <c r="F742" s="14"/>
      <c r="G742" s="14">
        <v>0.16017287589174101</v>
      </c>
      <c r="H742" s="14">
        <v>0.12508128772223301</v>
      </c>
      <c r="I742" s="14">
        <v>0.119737279531495</v>
      </c>
      <c r="J742" s="14">
        <v>0.110570095626413</v>
      </c>
      <c r="K742" s="14">
        <v>0.15534138904324701</v>
      </c>
      <c r="L742" s="14">
        <v>7.8372551310059102E-2</v>
      </c>
      <c r="M742" s="14"/>
      <c r="N742" s="14">
        <v>0.13438226018895499</v>
      </c>
      <c r="O742" s="14">
        <v>0.148075765208115</v>
      </c>
      <c r="P742" s="14">
        <v>0.107069588486278</v>
      </c>
      <c r="Q742" s="14">
        <v>9.1592969356562901E-2</v>
      </c>
      <c r="R742" s="14"/>
      <c r="S742" s="14">
        <v>0.13970751045937099</v>
      </c>
      <c r="T742" s="14">
        <v>0.11892523708760599</v>
      </c>
      <c r="U742" s="14">
        <v>8.0637619433376301E-2</v>
      </c>
      <c r="V742" s="14">
        <v>0.13695700219461601</v>
      </c>
      <c r="W742" s="14">
        <v>0.115538012187352</v>
      </c>
      <c r="X742" s="14">
        <v>0.11645212666907399</v>
      </c>
      <c r="Y742" s="14">
        <v>8.4726469374307098E-2</v>
      </c>
      <c r="Z742" s="14">
        <v>0.126045950888135</v>
      </c>
      <c r="AA742" s="14">
        <v>0.13181944298394099</v>
      </c>
      <c r="AB742" s="14">
        <v>0.14093680223417901</v>
      </c>
      <c r="AC742" s="14">
        <v>0.14630064578184199</v>
      </c>
      <c r="AD742" s="14">
        <v>7.8202549601182295E-2</v>
      </c>
      <c r="AE742" s="14"/>
      <c r="AF742" s="14">
        <v>8.2505142191078698E-2</v>
      </c>
      <c r="AG742" s="14">
        <v>0.14818808578704301</v>
      </c>
      <c r="AH742" s="14">
        <v>0.122438883212727</v>
      </c>
      <c r="AI742" s="14">
        <v>8.1980230223712799E-2</v>
      </c>
      <c r="AJ742" s="14">
        <v>0.112962351295021</v>
      </c>
      <c r="AK742" s="14"/>
      <c r="AL742" s="14">
        <v>9.8171559243558498E-2</v>
      </c>
      <c r="AM742" s="14">
        <v>0.107168336473895</v>
      </c>
      <c r="AN742" s="14">
        <v>0.128333141594663</v>
      </c>
      <c r="AO742" s="14">
        <v>8.8408040876090499E-2</v>
      </c>
      <c r="AP742" s="14">
        <v>0.2752133652673</v>
      </c>
      <c r="AQ742" s="14"/>
      <c r="AR742" s="14">
        <v>0.110193048288334</v>
      </c>
      <c r="AS742" s="14">
        <v>0.10283542456771699</v>
      </c>
      <c r="AT742" s="14">
        <v>0.161886343097917</v>
      </c>
      <c r="AU742" s="14">
        <v>7.63659431871134E-2</v>
      </c>
      <c r="AV742" s="14">
        <v>0.234159224494562</v>
      </c>
      <c r="AW742" s="14">
        <v>0.121954728473325</v>
      </c>
      <c r="AX742" s="14"/>
      <c r="AY742" s="14">
        <v>7.4636332356791402E-2</v>
      </c>
      <c r="AZ742" s="14">
        <v>0.15621561912885901</v>
      </c>
      <c r="BA742" s="14">
        <v>0.132724597547452</v>
      </c>
      <c r="BB742" s="14">
        <v>0.14839884394250699</v>
      </c>
      <c r="BC742" s="14">
        <v>8.35396058709241E-2</v>
      </c>
      <c r="BD742" s="14"/>
      <c r="BE742" s="14">
        <v>0.14779719079622</v>
      </c>
      <c r="BF742" s="14">
        <v>0.15892925867184801</v>
      </c>
      <c r="BG742" s="14">
        <v>0.117127076812359</v>
      </c>
      <c r="BH742" s="14">
        <v>7.6692240890412794E-2</v>
      </c>
      <c r="BI742" s="14">
        <v>8.6348539607536398E-2</v>
      </c>
      <c r="BJ742" s="14">
        <v>0.14533232694140899</v>
      </c>
      <c r="BK742" s="14">
        <v>0.12735939872719901</v>
      </c>
      <c r="BL742" s="14">
        <v>0.18137592284696599</v>
      </c>
      <c r="BM742" s="14">
        <v>0.12990011271052901</v>
      </c>
      <c r="BN742" s="14">
        <v>0.20572357851481399</v>
      </c>
      <c r="BO742" s="14">
        <v>9.02549209598318E-2</v>
      </c>
      <c r="BP742" s="14">
        <v>9.44571441656821E-2</v>
      </c>
      <c r="BQ742" s="14">
        <v>0.13450086219938201</v>
      </c>
      <c r="BR742" s="14">
        <v>0.11227745108463701</v>
      </c>
      <c r="BS742" s="14">
        <v>7.1149622059974105E-2</v>
      </c>
      <c r="BT742" s="14">
        <v>0.12598014340553201</v>
      </c>
      <c r="BU742" s="14"/>
      <c r="BV742" s="14">
        <v>9.5756431347919099E-2</v>
      </c>
      <c r="BW742" s="14">
        <v>0.124117754579188</v>
      </c>
      <c r="BX742" s="14"/>
      <c r="BY742" s="14">
        <v>6.1504986639829298E-2</v>
      </c>
      <c r="BZ742" s="14"/>
      <c r="CA742" s="14">
        <v>0.102445652095168</v>
      </c>
      <c r="CB742" s="14">
        <v>0.15599387118984201</v>
      </c>
      <c r="CC742" s="14">
        <v>0.122551106811118</v>
      </c>
      <c r="CD742" s="14">
        <v>0.137707368970097</v>
      </c>
      <c r="CE742" s="14">
        <v>0.10199388654125301</v>
      </c>
    </row>
    <row r="743" spans="2:83" x14ac:dyDescent="0.3">
      <c r="B743" t="s">
        <v>139</v>
      </c>
      <c r="C743" s="14">
        <v>0.34023087991366302</v>
      </c>
      <c r="D743" s="14">
        <v>0.43540719217470603</v>
      </c>
      <c r="E743" s="14">
        <v>0.249924615943135</v>
      </c>
      <c r="F743" s="14"/>
      <c r="G743" s="14">
        <v>0.35871118757982601</v>
      </c>
      <c r="H743" s="14">
        <v>0.42593312082779999</v>
      </c>
      <c r="I743" s="14">
        <v>0.37307367003737701</v>
      </c>
      <c r="J743" s="14">
        <v>0.299971362282489</v>
      </c>
      <c r="K743" s="14">
        <v>0.20959853414364399</v>
      </c>
      <c r="L743" s="14">
        <v>0.35222218518402398</v>
      </c>
      <c r="M743" s="14"/>
      <c r="N743" s="14">
        <v>0.39911633706432498</v>
      </c>
      <c r="O743" s="14">
        <v>0.292232568398125</v>
      </c>
      <c r="P743" s="14">
        <v>0.35286832258523498</v>
      </c>
      <c r="Q743" s="14">
        <v>0.32104267476703202</v>
      </c>
      <c r="R743" s="14"/>
      <c r="S743" s="14">
        <v>0.37414328789391499</v>
      </c>
      <c r="T743" s="14">
        <v>0.34201313662919602</v>
      </c>
      <c r="U743" s="14">
        <v>0.35973267198580799</v>
      </c>
      <c r="V743" s="14">
        <v>0.32051624716709898</v>
      </c>
      <c r="W743" s="14">
        <v>0.31630862937402898</v>
      </c>
      <c r="X743" s="14">
        <v>0.29694461849777698</v>
      </c>
      <c r="Y743" s="14">
        <v>0.40604116707092902</v>
      </c>
      <c r="Z743" s="14">
        <v>0.42271108103803001</v>
      </c>
      <c r="AA743" s="14">
        <v>0.33525168083956403</v>
      </c>
      <c r="AB743" s="14">
        <v>0.26893681191720498</v>
      </c>
      <c r="AC743" s="14">
        <v>0.317035976678117</v>
      </c>
      <c r="AD743" s="14">
        <v>0.35303363606831001</v>
      </c>
      <c r="AE743" s="14"/>
      <c r="AF743" s="14">
        <v>0.43269980872721597</v>
      </c>
      <c r="AG743" s="14">
        <v>0.34778720844062699</v>
      </c>
      <c r="AH743" s="14">
        <v>0.268866077696509</v>
      </c>
      <c r="AI743" s="14">
        <v>0.35803320972149</v>
      </c>
      <c r="AJ743" s="14">
        <v>0.30551599706187099</v>
      </c>
      <c r="AK743" s="14"/>
      <c r="AL743" s="14">
        <v>0.39906872331167098</v>
      </c>
      <c r="AM743" s="14">
        <v>0.42185679862577002</v>
      </c>
      <c r="AN743" s="14">
        <v>0.28675460498170702</v>
      </c>
      <c r="AO743" s="14">
        <v>0.44257891767042801</v>
      </c>
      <c r="AP743" s="14">
        <v>2.3564012862137398E-2</v>
      </c>
      <c r="AQ743" s="14"/>
      <c r="AR743" s="14">
        <v>0.41556579560935802</v>
      </c>
      <c r="AS743" s="14">
        <v>0.41975440224572502</v>
      </c>
      <c r="AT743" s="14">
        <v>0.26847073908098701</v>
      </c>
      <c r="AU743" s="14">
        <v>0.48191374133591702</v>
      </c>
      <c r="AV743" s="14">
        <v>9.5128923858264103E-2</v>
      </c>
      <c r="AW743" s="14">
        <v>0.217401430521175</v>
      </c>
      <c r="AX743" s="14"/>
      <c r="AY743" s="14">
        <v>0.36144631278933698</v>
      </c>
      <c r="AZ743" s="14">
        <v>0.26549914946794201</v>
      </c>
      <c r="BA743" s="14">
        <v>0.34236735689002501</v>
      </c>
      <c r="BB743" s="14">
        <v>0.38851128166097199</v>
      </c>
      <c r="BC743" s="14">
        <v>0.654703821733295</v>
      </c>
      <c r="BD743" s="14"/>
      <c r="BE743" s="14">
        <v>0.38174244618444603</v>
      </c>
      <c r="BF743" s="14">
        <v>0.270256319716907</v>
      </c>
      <c r="BG743" s="14">
        <v>0.23496506545766399</v>
      </c>
      <c r="BH743" s="14">
        <v>0.36085800226238002</v>
      </c>
      <c r="BI743" s="14">
        <v>0.37395972372325598</v>
      </c>
      <c r="BJ743" s="14">
        <v>0.29112556938089001</v>
      </c>
      <c r="BK743" s="14">
        <v>0.33429041873864901</v>
      </c>
      <c r="BL743" s="14">
        <v>0.20465953504891399</v>
      </c>
      <c r="BM743" s="14">
        <v>0.34964790061993101</v>
      </c>
      <c r="BN743" s="14">
        <v>0.195614079967486</v>
      </c>
      <c r="BO743" s="14">
        <v>0.36552491705637202</v>
      </c>
      <c r="BP743" s="14">
        <v>0.47404456569688602</v>
      </c>
      <c r="BQ743" s="14">
        <v>0.40079908352836602</v>
      </c>
      <c r="BR743" s="14">
        <v>0.38732538722030102</v>
      </c>
      <c r="BS743" s="14">
        <v>0.466280587465708</v>
      </c>
      <c r="BT743" s="14">
        <v>0.58221856473799205</v>
      </c>
      <c r="BU743" s="14"/>
      <c r="BV743" s="14">
        <v>0.43876142308122001</v>
      </c>
      <c r="BW743" s="14">
        <v>0.396749373998115</v>
      </c>
      <c r="BX743" s="14"/>
      <c r="BY743" s="14">
        <v>0.62986982446251005</v>
      </c>
      <c r="BZ743" s="14"/>
      <c r="CA743" s="14">
        <v>0.29348325765465899</v>
      </c>
      <c r="CB743" s="14">
        <v>0.258929394091099</v>
      </c>
      <c r="CC743" s="14">
        <v>0.37888372748503801</v>
      </c>
      <c r="CD743" s="14">
        <v>0.47355611282177201</v>
      </c>
      <c r="CE743" s="14">
        <v>0.69475598569764596</v>
      </c>
    </row>
    <row r="744" spans="2:83" x14ac:dyDescent="0.3">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c r="AY744" s="14"/>
      <c r="AZ744" s="14"/>
      <c r="BA744" s="14"/>
      <c r="BB744" s="14"/>
      <c r="BC744" s="14"/>
      <c r="BD744" s="14"/>
      <c r="BE744" s="14"/>
      <c r="BF744" s="14"/>
      <c r="BG744" s="14"/>
      <c r="BH744" s="14"/>
      <c r="BI744" s="14"/>
      <c r="BJ744" s="14"/>
      <c r="BK744" s="14"/>
      <c r="BL744" s="14"/>
      <c r="BM744" s="14"/>
      <c r="BN744" s="14"/>
      <c r="BO744" s="14"/>
      <c r="BP744" s="14"/>
      <c r="BQ744" s="14"/>
      <c r="BR744" s="14"/>
      <c r="BS744" s="14"/>
      <c r="BT744" s="14"/>
      <c r="BU744" s="14"/>
      <c r="BV744" s="14"/>
      <c r="BW744" s="14"/>
      <c r="BX744" s="14"/>
      <c r="BY744" s="14"/>
      <c r="BZ744" s="14"/>
      <c r="CA744" s="14"/>
      <c r="CB744" s="14"/>
      <c r="CC744" s="14"/>
      <c r="CD744" s="14"/>
      <c r="CE744" s="14"/>
    </row>
    <row r="745" spans="2:83" x14ac:dyDescent="0.3">
      <c r="B745" s="6" t="s">
        <v>322</v>
      </c>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c r="AT745" s="14"/>
      <c r="AU745" s="14"/>
      <c r="AV745" s="14"/>
      <c r="AW745" s="14"/>
      <c r="AX745" s="14"/>
      <c r="AY745" s="14"/>
      <c r="AZ745" s="14"/>
      <c r="BA745" s="14"/>
      <c r="BB745" s="14"/>
      <c r="BC745" s="14"/>
      <c r="BD745" s="14"/>
      <c r="BE745" s="14"/>
      <c r="BF745" s="14"/>
      <c r="BG745" s="14"/>
      <c r="BH745" s="14"/>
      <c r="BI745" s="14"/>
      <c r="BJ745" s="14"/>
      <c r="BK745" s="14"/>
      <c r="BL745" s="14"/>
      <c r="BM745" s="14"/>
      <c r="BN745" s="14"/>
      <c r="BO745" s="14"/>
      <c r="BP745" s="14"/>
      <c r="BQ745" s="14"/>
      <c r="BR745" s="14"/>
      <c r="BS745" s="14"/>
      <c r="BT745" s="14"/>
      <c r="BU745" s="14"/>
      <c r="BV745" s="14"/>
      <c r="BW745" s="14"/>
      <c r="BX745" s="14"/>
      <c r="BY745" s="14"/>
      <c r="BZ745" s="14"/>
      <c r="CA745" s="14"/>
      <c r="CB745" s="14"/>
      <c r="CC745" s="14"/>
      <c r="CD745" s="14"/>
      <c r="CE745" s="14"/>
    </row>
    <row r="746" spans="2:83" x14ac:dyDescent="0.3">
      <c r="B746" s="24" t="s">
        <v>114</v>
      </c>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c r="AY746" s="14"/>
      <c r="AZ746" s="14"/>
      <c r="BA746" s="14"/>
      <c r="BB746" s="14"/>
      <c r="BC746" s="14"/>
      <c r="BD746" s="14"/>
      <c r="BE746" s="14"/>
      <c r="BF746" s="14"/>
      <c r="BG746" s="14"/>
      <c r="BH746" s="14"/>
      <c r="BI746" s="14"/>
      <c r="BJ746" s="14"/>
      <c r="BK746" s="14"/>
      <c r="BL746" s="14"/>
      <c r="BM746" s="14"/>
      <c r="BN746" s="14"/>
      <c r="BO746" s="14"/>
      <c r="BP746" s="14"/>
      <c r="BQ746" s="14"/>
      <c r="BR746" s="14"/>
      <c r="BS746" s="14"/>
      <c r="BT746" s="14"/>
      <c r="BU746" s="14"/>
      <c r="BV746" s="14"/>
      <c r="BW746" s="14"/>
      <c r="BX746" s="14"/>
      <c r="BY746" s="14"/>
      <c r="BZ746" s="14"/>
      <c r="CA746" s="14"/>
      <c r="CB746" s="14"/>
      <c r="CC746" s="14"/>
      <c r="CD746" s="14"/>
      <c r="CE746" s="14"/>
    </row>
    <row r="747" spans="2:83" x14ac:dyDescent="0.3">
      <c r="B747" t="s">
        <v>211</v>
      </c>
      <c r="C747" s="14">
        <v>9.7678709532354996E-2</v>
      </c>
      <c r="D747" s="14">
        <v>0.130870937331307</v>
      </c>
      <c r="E747" s="14">
        <v>6.5459942994997494E-2</v>
      </c>
      <c r="F747" s="14"/>
      <c r="G747" s="14">
        <v>0.118224302053271</v>
      </c>
      <c r="H747" s="14">
        <v>0.17179121935052299</v>
      </c>
      <c r="I747" s="14">
        <v>0.10232092890496</v>
      </c>
      <c r="J747" s="14">
        <v>7.7932436906894303E-2</v>
      </c>
      <c r="K747" s="14">
        <v>5.19524349042002E-2</v>
      </c>
      <c r="L747" s="14">
        <v>6.6762113830680397E-2</v>
      </c>
      <c r="M747" s="14"/>
      <c r="N747" s="14">
        <v>0.131898713076751</v>
      </c>
      <c r="O747" s="14">
        <v>8.3021570166476599E-2</v>
      </c>
      <c r="P747" s="14">
        <v>9.2430738624422498E-2</v>
      </c>
      <c r="Q747" s="14">
        <v>8.0937123167695399E-2</v>
      </c>
      <c r="R747" s="14"/>
      <c r="S747" s="14">
        <v>0.11197128511118699</v>
      </c>
      <c r="T747" s="14">
        <v>8.9916304139999806E-2</v>
      </c>
      <c r="U747" s="14">
        <v>9.0155655521202901E-2</v>
      </c>
      <c r="V747" s="14">
        <v>0.114374257567719</v>
      </c>
      <c r="W747" s="14">
        <v>6.26196310223711E-2</v>
      </c>
      <c r="X747" s="14">
        <v>9.3117120375918502E-2</v>
      </c>
      <c r="Y747" s="14">
        <v>9.9507796362582696E-2</v>
      </c>
      <c r="Z747" s="14">
        <v>0.117692545575833</v>
      </c>
      <c r="AA747" s="14">
        <v>8.8460778534596801E-2</v>
      </c>
      <c r="AB747" s="14">
        <v>8.5745808690734004E-2</v>
      </c>
      <c r="AC747" s="14">
        <v>0.147163100615642</v>
      </c>
      <c r="AD747" s="14">
        <v>8.5358079394312003E-2</v>
      </c>
      <c r="AE747" s="14"/>
      <c r="AF747" s="14">
        <v>0.10190464504742</v>
      </c>
      <c r="AG747" s="14">
        <v>0.115779053887101</v>
      </c>
      <c r="AH747" s="14">
        <v>9.1938054347327505E-2</v>
      </c>
      <c r="AI747" s="14">
        <v>0.12831841104733299</v>
      </c>
      <c r="AJ747" s="14">
        <v>8.1023704580436798E-2</v>
      </c>
      <c r="AK747" s="14"/>
      <c r="AL747" s="14">
        <v>9.9492388297664894E-2</v>
      </c>
      <c r="AM747" s="14">
        <v>0.10819941105094601</v>
      </c>
      <c r="AN747" s="14">
        <v>5.8882284166081697E-2</v>
      </c>
      <c r="AO747" s="14">
        <v>0.153145001234987</v>
      </c>
      <c r="AP747" s="14">
        <v>8.7211185530437094E-2</v>
      </c>
      <c r="AQ747" s="14"/>
      <c r="AR747" s="14">
        <v>0.117314620067442</v>
      </c>
      <c r="AS747" s="14">
        <v>0.10825778733942</v>
      </c>
      <c r="AT747" s="14">
        <v>6.8287178612556398E-2</v>
      </c>
      <c r="AU747" s="14">
        <v>0.147132629502193</v>
      </c>
      <c r="AV747" s="14">
        <v>9.0659632592803394E-2</v>
      </c>
      <c r="AW747" s="14">
        <v>3.43954695843912E-2</v>
      </c>
      <c r="AX747" s="14"/>
      <c r="AY747" s="14">
        <v>8.4628667970415503E-2</v>
      </c>
      <c r="AZ747" s="14">
        <v>7.8408298487571707E-2</v>
      </c>
      <c r="BA747" s="14">
        <v>9.07862075960474E-2</v>
      </c>
      <c r="BB747" s="14">
        <v>0.13262029300075601</v>
      </c>
      <c r="BC747" s="14">
        <v>0.34621064116765798</v>
      </c>
      <c r="BD747" s="14"/>
      <c r="BE747" s="14">
        <v>0</v>
      </c>
      <c r="BF747" s="14">
        <v>0.144186861272672</v>
      </c>
      <c r="BG747" s="14">
        <v>8.4009295962410802E-2</v>
      </c>
      <c r="BH747" s="14">
        <v>8.4660598478511304E-2</v>
      </c>
      <c r="BI747" s="14">
        <v>8.98142054086465E-2</v>
      </c>
      <c r="BJ747" s="14">
        <v>6.6333417468192601E-2</v>
      </c>
      <c r="BK747" s="14">
        <v>7.0835819665410901E-2</v>
      </c>
      <c r="BL747" s="14">
        <v>4.4645587965500499E-2</v>
      </c>
      <c r="BM747" s="14">
        <v>0.122715668980917</v>
      </c>
      <c r="BN747" s="14">
        <v>5.5250537455265702E-2</v>
      </c>
      <c r="BO747" s="14">
        <v>0.117886227837319</v>
      </c>
      <c r="BP747" s="14">
        <v>0.108779674464878</v>
      </c>
      <c r="BQ747" s="14">
        <v>0.13147192287384599</v>
      </c>
      <c r="BR747" s="14">
        <v>0.15823725949680401</v>
      </c>
      <c r="BS747" s="14">
        <v>0.18978916582990099</v>
      </c>
      <c r="BT747" s="14">
        <v>0.22089742077615601</v>
      </c>
      <c r="BU747" s="14"/>
      <c r="BV747" s="14">
        <v>0.11616898978795701</v>
      </c>
      <c r="BW747" s="14">
        <v>9.6362673832619899E-2</v>
      </c>
      <c r="BX747" s="14"/>
      <c r="BY747" s="14">
        <v>0.19317492536927999</v>
      </c>
      <c r="BZ747" s="14"/>
      <c r="CA747" s="14">
        <v>8.4593745939055803E-2</v>
      </c>
      <c r="CB747" s="14">
        <v>4.9925399436916797E-2</v>
      </c>
      <c r="CC747" s="14">
        <v>9.6522659971139499E-2</v>
      </c>
      <c r="CD747" s="14">
        <v>0.196214790015596</v>
      </c>
      <c r="CE747" s="14">
        <v>0.44326574273679598</v>
      </c>
    </row>
    <row r="748" spans="2:83" x14ac:dyDescent="0.3">
      <c r="B748" t="s">
        <v>236</v>
      </c>
      <c r="C748" s="14">
        <v>0.295659015778032</v>
      </c>
      <c r="D748" s="14">
        <v>0.35097891278507298</v>
      </c>
      <c r="E748" s="14">
        <v>0.24222205547063599</v>
      </c>
      <c r="F748" s="14"/>
      <c r="G748" s="14">
        <v>0.32196144846070901</v>
      </c>
      <c r="H748" s="14">
        <v>0.31552080164657897</v>
      </c>
      <c r="I748" s="14">
        <v>0.30092355302488799</v>
      </c>
      <c r="J748" s="14">
        <v>0.275223737031422</v>
      </c>
      <c r="K748" s="14">
        <v>0.26216072143750802</v>
      </c>
      <c r="L748" s="14">
        <v>0.296968882752361</v>
      </c>
      <c r="M748" s="14"/>
      <c r="N748" s="14">
        <v>0.32895533064312399</v>
      </c>
      <c r="O748" s="14">
        <v>0.28633772128926599</v>
      </c>
      <c r="P748" s="14">
        <v>0.31456990712031402</v>
      </c>
      <c r="Q748" s="14">
        <v>0.25728051922582001</v>
      </c>
      <c r="R748" s="14"/>
      <c r="S748" s="14">
        <v>0.28529323829146003</v>
      </c>
      <c r="T748" s="14">
        <v>0.30229304656081202</v>
      </c>
      <c r="U748" s="14">
        <v>0.28490920352142302</v>
      </c>
      <c r="V748" s="14">
        <v>0.32236477259093899</v>
      </c>
      <c r="W748" s="14">
        <v>0.30410920947182601</v>
      </c>
      <c r="X748" s="14">
        <v>0.31451368550540798</v>
      </c>
      <c r="Y748" s="14">
        <v>0.29575216676597199</v>
      </c>
      <c r="Z748" s="14">
        <v>0.37804884664640898</v>
      </c>
      <c r="AA748" s="14">
        <v>0.26806282088246203</v>
      </c>
      <c r="AB748" s="14">
        <v>0.26601376500978202</v>
      </c>
      <c r="AC748" s="14">
        <v>0.27585024947327802</v>
      </c>
      <c r="AD748" s="14">
        <v>0.30006662704160503</v>
      </c>
      <c r="AE748" s="14"/>
      <c r="AF748" s="14">
        <v>0.352821115175255</v>
      </c>
      <c r="AG748" s="14">
        <v>0.294906800683371</v>
      </c>
      <c r="AH748" s="14">
        <v>0.26079324600882098</v>
      </c>
      <c r="AI748" s="14">
        <v>0.298897479186719</v>
      </c>
      <c r="AJ748" s="14">
        <v>0.27549555215083699</v>
      </c>
      <c r="AK748" s="14"/>
      <c r="AL748" s="14">
        <v>0.35142046887253098</v>
      </c>
      <c r="AM748" s="14">
        <v>0.32033333894546701</v>
      </c>
      <c r="AN748" s="14">
        <v>0.28590956612880197</v>
      </c>
      <c r="AO748" s="14">
        <v>0.31445307163356301</v>
      </c>
      <c r="AP748" s="14">
        <v>0.13980217763956601</v>
      </c>
      <c r="AQ748" s="14"/>
      <c r="AR748" s="14">
        <v>0.33083557663504498</v>
      </c>
      <c r="AS748" s="14">
        <v>0.35066911231203401</v>
      </c>
      <c r="AT748" s="14">
        <v>0.27591897058922399</v>
      </c>
      <c r="AU748" s="14">
        <v>0.34430578622038599</v>
      </c>
      <c r="AV748" s="14">
        <v>0.19693050651747501</v>
      </c>
      <c r="AW748" s="14">
        <v>0.21762229381562301</v>
      </c>
      <c r="AX748" s="14"/>
      <c r="AY748" s="14">
        <v>0.30047509310546</v>
      </c>
      <c r="AZ748" s="14">
        <v>0.28089842374422602</v>
      </c>
      <c r="BA748" s="14">
        <v>0.30266794427607802</v>
      </c>
      <c r="BB748" s="14">
        <v>0.33884527708360301</v>
      </c>
      <c r="BC748" s="14">
        <v>0.27099883634007399</v>
      </c>
      <c r="BD748" s="14"/>
      <c r="BE748" s="14">
        <v>0.31696626991395299</v>
      </c>
      <c r="BF748" s="14">
        <v>0.27076311181895002</v>
      </c>
      <c r="BG748" s="14">
        <v>0.18849855092475201</v>
      </c>
      <c r="BH748" s="14">
        <v>0.28923261054705601</v>
      </c>
      <c r="BI748" s="14">
        <v>0.28943529781196198</v>
      </c>
      <c r="BJ748" s="14">
        <v>0.30001767883464597</v>
      </c>
      <c r="BK748" s="14">
        <v>0.30761815594255398</v>
      </c>
      <c r="BL748" s="14">
        <v>0.29494900445977501</v>
      </c>
      <c r="BM748" s="14">
        <v>0.28822876743680298</v>
      </c>
      <c r="BN748" s="14">
        <v>0.240933945828644</v>
      </c>
      <c r="BO748" s="14">
        <v>0.32995471467297199</v>
      </c>
      <c r="BP748" s="14">
        <v>0.40920407877472798</v>
      </c>
      <c r="BQ748" s="14">
        <v>0.361386049345232</v>
      </c>
      <c r="BR748" s="14">
        <v>0.29093447925638699</v>
      </c>
      <c r="BS748" s="14">
        <v>0.34532279203800498</v>
      </c>
      <c r="BT748" s="14">
        <v>0.34171868595673699</v>
      </c>
      <c r="BU748" s="14"/>
      <c r="BV748" s="14">
        <v>0.33225453626573498</v>
      </c>
      <c r="BW748" s="14">
        <v>0.30262749969545399</v>
      </c>
      <c r="BX748" s="14"/>
      <c r="BY748" s="14">
        <v>0.39505077046680698</v>
      </c>
      <c r="BZ748" s="14"/>
      <c r="CA748" s="14">
        <v>0.24733766768419399</v>
      </c>
      <c r="CB748" s="14">
        <v>0.30321429312239601</v>
      </c>
      <c r="CC748" s="14">
        <v>0.34185528810972698</v>
      </c>
      <c r="CD748" s="14">
        <v>0.29998650131973598</v>
      </c>
      <c r="CE748" s="14">
        <v>0.32193733129605601</v>
      </c>
    </row>
    <row r="749" spans="2:83" x14ac:dyDescent="0.3">
      <c r="B749" t="s">
        <v>237</v>
      </c>
      <c r="C749" s="14">
        <v>0.34615478861500798</v>
      </c>
      <c r="D749" s="14">
        <v>0.31762707410520502</v>
      </c>
      <c r="E749" s="14">
        <v>0.374689190843774</v>
      </c>
      <c r="F749" s="14"/>
      <c r="G749" s="14">
        <v>0.29177504985501501</v>
      </c>
      <c r="H749" s="14">
        <v>0.27590667404881503</v>
      </c>
      <c r="I749" s="14">
        <v>0.33344532740765498</v>
      </c>
      <c r="J749" s="14">
        <v>0.39123157798148001</v>
      </c>
      <c r="K749" s="14">
        <v>0.41415619620419197</v>
      </c>
      <c r="L749" s="14">
        <v>0.36725700374128301</v>
      </c>
      <c r="M749" s="14"/>
      <c r="N749" s="14">
        <v>0.30644898017107097</v>
      </c>
      <c r="O749" s="14">
        <v>0.34859498323245702</v>
      </c>
      <c r="P749" s="14">
        <v>0.34960704273121201</v>
      </c>
      <c r="Q749" s="14">
        <v>0.38084287488969998</v>
      </c>
      <c r="R749" s="14"/>
      <c r="S749" s="14">
        <v>0.33072679449020398</v>
      </c>
      <c r="T749" s="14">
        <v>0.318433099766186</v>
      </c>
      <c r="U749" s="14">
        <v>0.37550963262811998</v>
      </c>
      <c r="V749" s="14">
        <v>0.322376969885529</v>
      </c>
      <c r="W749" s="14">
        <v>0.42436916638206201</v>
      </c>
      <c r="X749" s="14">
        <v>0.353031525566743</v>
      </c>
      <c r="Y749" s="14">
        <v>0.32006064813195201</v>
      </c>
      <c r="Z749" s="14">
        <v>0.30038459433785097</v>
      </c>
      <c r="AA749" s="14">
        <v>0.37319673196846798</v>
      </c>
      <c r="AB749" s="14">
        <v>0.323244113421571</v>
      </c>
      <c r="AC749" s="14">
        <v>0.34960010165694599</v>
      </c>
      <c r="AD749" s="14">
        <v>0.42328982877247101</v>
      </c>
      <c r="AE749" s="14"/>
      <c r="AF749" s="14">
        <v>0.34611601403368197</v>
      </c>
      <c r="AG749" s="14">
        <v>0.31346692504740897</v>
      </c>
      <c r="AH749" s="14">
        <v>0.369280420210711</v>
      </c>
      <c r="AI749" s="14">
        <v>0.49288528062655901</v>
      </c>
      <c r="AJ749" s="14">
        <v>0.36338497229172501</v>
      </c>
      <c r="AK749" s="14"/>
      <c r="AL749" s="14">
        <v>0.33942570399503902</v>
      </c>
      <c r="AM749" s="14">
        <v>0.32236671807633399</v>
      </c>
      <c r="AN749" s="14">
        <v>0.31417089136794102</v>
      </c>
      <c r="AO749" s="14">
        <v>0.38127769190043997</v>
      </c>
      <c r="AP749" s="14">
        <v>0.35298723719151998</v>
      </c>
      <c r="AQ749" s="14"/>
      <c r="AR749" s="14">
        <v>0.301184166568986</v>
      </c>
      <c r="AS749" s="14">
        <v>0.36428725561596298</v>
      </c>
      <c r="AT749" s="14">
        <v>0.34533065565287102</v>
      </c>
      <c r="AU749" s="14">
        <v>0.33781795089970801</v>
      </c>
      <c r="AV749" s="14">
        <v>0.31268688266192002</v>
      </c>
      <c r="AW749" s="14">
        <v>0.36465113417147998</v>
      </c>
      <c r="AX749" s="14"/>
      <c r="AY749" s="14">
        <v>0.40269860350518899</v>
      </c>
      <c r="AZ749" s="14">
        <v>0.34698690034885199</v>
      </c>
      <c r="BA749" s="14">
        <v>0.334312767576468</v>
      </c>
      <c r="BB749" s="14">
        <v>0.27860286635076498</v>
      </c>
      <c r="BC749" s="14">
        <v>0.26365613573510899</v>
      </c>
      <c r="BD749" s="14"/>
      <c r="BE749" s="14">
        <v>0.324570418202139</v>
      </c>
      <c r="BF749" s="14">
        <v>0.34191811605109002</v>
      </c>
      <c r="BG749" s="14">
        <v>0.43110829707199599</v>
      </c>
      <c r="BH749" s="14">
        <v>0.33187165299272497</v>
      </c>
      <c r="BI749" s="14">
        <v>0.36940694452193001</v>
      </c>
      <c r="BJ749" s="14">
        <v>0.37673119449868597</v>
      </c>
      <c r="BK749" s="14">
        <v>0.35804245063074602</v>
      </c>
      <c r="BL749" s="14">
        <v>0.34939275416868198</v>
      </c>
      <c r="BM749" s="14">
        <v>0.34526121275231803</v>
      </c>
      <c r="BN749" s="14">
        <v>0.40763945280364999</v>
      </c>
      <c r="BO749" s="14">
        <v>0.32236273637799701</v>
      </c>
      <c r="BP749" s="14">
        <v>0.27873548409432902</v>
      </c>
      <c r="BQ749" s="14">
        <v>0.28911852150318401</v>
      </c>
      <c r="BR749" s="14">
        <v>0.30810948995466902</v>
      </c>
      <c r="BS749" s="14">
        <v>0.28886629633161698</v>
      </c>
      <c r="BT749" s="14">
        <v>0.206575794127137</v>
      </c>
      <c r="BU749" s="14"/>
      <c r="BV749" s="14">
        <v>0.29789318730549602</v>
      </c>
      <c r="BW749" s="14">
        <v>0.35871578521004999</v>
      </c>
      <c r="BX749" s="14"/>
      <c r="BY749" s="14">
        <v>0.29227557462875597</v>
      </c>
      <c r="BZ749" s="14"/>
      <c r="CA749" s="14">
        <v>0.41047846968143697</v>
      </c>
      <c r="CB749" s="14">
        <v>0.38141203241126198</v>
      </c>
      <c r="CC749" s="14">
        <v>0.29657634858091497</v>
      </c>
      <c r="CD749" s="14">
        <v>0.27431086029747798</v>
      </c>
      <c r="CE749" s="14">
        <v>0.144942210591821</v>
      </c>
    </row>
    <row r="750" spans="2:83" x14ac:dyDescent="0.3">
      <c r="B750" t="s">
        <v>238</v>
      </c>
      <c r="C750" s="14">
        <v>0.133920678478327</v>
      </c>
      <c r="D750" s="14">
        <v>0.108528925106506</v>
      </c>
      <c r="E750" s="14">
        <v>0.15897684955561101</v>
      </c>
      <c r="F750" s="14"/>
      <c r="G750" s="14">
        <v>0.128747848979473</v>
      </c>
      <c r="H750" s="14">
        <v>0.119359216899439</v>
      </c>
      <c r="I750" s="14">
        <v>0.12121721339601001</v>
      </c>
      <c r="J750" s="14">
        <v>0.146101506492823</v>
      </c>
      <c r="K750" s="14">
        <v>0.11118845583251601</v>
      </c>
      <c r="L750" s="14">
        <v>0.16490836595887701</v>
      </c>
      <c r="M750" s="14"/>
      <c r="N750" s="14">
        <v>0.119590376454381</v>
      </c>
      <c r="O750" s="14">
        <v>0.16883753407555799</v>
      </c>
      <c r="P750" s="14">
        <v>0.12056202316392001</v>
      </c>
      <c r="Q750" s="14">
        <v>0.12184639077231001</v>
      </c>
      <c r="R750" s="14"/>
      <c r="S750" s="14">
        <v>0.14274662211370201</v>
      </c>
      <c r="T750" s="14">
        <v>0.13819922313861799</v>
      </c>
      <c r="U750" s="14">
        <v>0.13648540193050601</v>
      </c>
      <c r="V750" s="14">
        <v>0.133744285159585</v>
      </c>
      <c r="W750" s="14">
        <v>0.12835324494523701</v>
      </c>
      <c r="X750" s="14">
        <v>0.101643447537122</v>
      </c>
      <c r="Y750" s="14">
        <v>0.10478571470732601</v>
      </c>
      <c r="Z750" s="14">
        <v>7.4824762387499702E-2</v>
      </c>
      <c r="AA750" s="14">
        <v>0.14620124808254401</v>
      </c>
      <c r="AB750" s="14">
        <v>0.19371229333388501</v>
      </c>
      <c r="AC750" s="14">
        <v>0.13408207156183299</v>
      </c>
      <c r="AD750" s="14">
        <v>0.109472369870564</v>
      </c>
      <c r="AE750" s="14"/>
      <c r="AF750" s="14">
        <v>0.116626384716131</v>
      </c>
      <c r="AG750" s="14">
        <v>0.1549621371746</v>
      </c>
      <c r="AH750" s="14">
        <v>0.15270924714852099</v>
      </c>
      <c r="AI750" s="14">
        <v>2.6756682156801301E-2</v>
      </c>
      <c r="AJ750" s="14">
        <v>0.10085004052190701</v>
      </c>
      <c r="AK750" s="14"/>
      <c r="AL750" s="14">
        <v>0.12929199025319599</v>
      </c>
      <c r="AM750" s="14">
        <v>0.139528215698311</v>
      </c>
      <c r="AN750" s="14">
        <v>0.20558699551148599</v>
      </c>
      <c r="AO750" s="14">
        <v>6.2442690451631401E-2</v>
      </c>
      <c r="AP750" s="14">
        <v>0.19655975553184801</v>
      </c>
      <c r="AQ750" s="14"/>
      <c r="AR750" s="14">
        <v>0.14024210655255101</v>
      </c>
      <c r="AS750" s="14">
        <v>0.12362813347884501</v>
      </c>
      <c r="AT750" s="14">
        <v>0.18592520624538</v>
      </c>
      <c r="AU750" s="14">
        <v>9.1084163150124395E-2</v>
      </c>
      <c r="AV750" s="14">
        <v>0.20619674999131499</v>
      </c>
      <c r="AW750" s="14">
        <v>0.118507767391303</v>
      </c>
      <c r="AX750" s="14"/>
      <c r="AY750" s="14">
        <v>0.102461916097439</v>
      </c>
      <c r="AZ750" s="14">
        <v>0.12911893273893699</v>
      </c>
      <c r="BA750" s="14">
        <v>0.15631093785075201</v>
      </c>
      <c r="BB750" s="14">
        <v>0.122798771241713</v>
      </c>
      <c r="BC750" s="14">
        <v>7.39435548864915E-2</v>
      </c>
      <c r="BD750" s="14"/>
      <c r="BE750" s="14">
        <v>6.14348414962528E-2</v>
      </c>
      <c r="BF750" s="14">
        <v>6.5017014708010107E-2</v>
      </c>
      <c r="BG750" s="14">
        <v>0.146986047035922</v>
      </c>
      <c r="BH750" s="14">
        <v>0.17235648236843301</v>
      </c>
      <c r="BI750" s="14">
        <v>0.12761655167469399</v>
      </c>
      <c r="BJ750" s="14">
        <v>0.13257522242373301</v>
      </c>
      <c r="BK750" s="14">
        <v>0.124328575262646</v>
      </c>
      <c r="BL750" s="14">
        <v>0.16117221882933899</v>
      </c>
      <c r="BM750" s="14">
        <v>0.104579881927735</v>
      </c>
      <c r="BN750" s="14">
        <v>0.14184771315739</v>
      </c>
      <c r="BO750" s="14">
        <v>0.14862111611700499</v>
      </c>
      <c r="BP750" s="14">
        <v>9.5603815697891406E-2</v>
      </c>
      <c r="BQ750" s="14">
        <v>0.16292687622456301</v>
      </c>
      <c r="BR750" s="14">
        <v>0.19079250860607799</v>
      </c>
      <c r="BS750" s="14">
        <v>5.7140806992956199E-2</v>
      </c>
      <c r="BT750" s="14">
        <v>0.14234667502751799</v>
      </c>
      <c r="BU750" s="14"/>
      <c r="BV750" s="14">
        <v>0.141475362283255</v>
      </c>
      <c r="BW750" s="14">
        <v>0.13663623568128699</v>
      </c>
      <c r="BX750" s="14"/>
      <c r="BY750" s="14">
        <v>7.5682724075369398E-2</v>
      </c>
      <c r="BZ750" s="14"/>
      <c r="CA750" s="14">
        <v>0.118695736622596</v>
      </c>
      <c r="CB750" s="14">
        <v>0.14770850957914999</v>
      </c>
      <c r="CC750" s="14">
        <v>0.14847157309797501</v>
      </c>
      <c r="CD750" s="14">
        <v>0.13344994731823601</v>
      </c>
      <c r="CE750" s="14">
        <v>5.6924791192307499E-2</v>
      </c>
    </row>
    <row r="751" spans="2:83" x14ac:dyDescent="0.3">
      <c r="B751" t="s">
        <v>214</v>
      </c>
      <c r="C751" s="14">
        <v>6.5784767716356704E-2</v>
      </c>
      <c r="D751" s="14">
        <v>6.3221161437882797E-2</v>
      </c>
      <c r="E751" s="14">
        <v>6.6456182827186794E-2</v>
      </c>
      <c r="F751" s="14"/>
      <c r="G751" s="14">
        <v>5.8051005003538297E-2</v>
      </c>
      <c r="H751" s="14">
        <v>7.5109205615395705E-2</v>
      </c>
      <c r="I751" s="14">
        <v>6.8523965595157194E-2</v>
      </c>
      <c r="J751" s="14">
        <v>4.7357286168997502E-2</v>
      </c>
      <c r="K751" s="14">
        <v>0.102733307995136</v>
      </c>
      <c r="L751" s="14">
        <v>5.1180938786460302E-2</v>
      </c>
      <c r="M751" s="14"/>
      <c r="N751" s="14">
        <v>7.9701005872415104E-2</v>
      </c>
      <c r="O751" s="14">
        <v>6.4638611521464898E-2</v>
      </c>
      <c r="P751" s="14">
        <v>6.3773036582684003E-2</v>
      </c>
      <c r="Q751" s="14">
        <v>5.3213046555384898E-2</v>
      </c>
      <c r="R751" s="14"/>
      <c r="S751" s="14">
        <v>7.9961124448857099E-2</v>
      </c>
      <c r="T751" s="14">
        <v>6.4549729098426295E-2</v>
      </c>
      <c r="U751" s="14">
        <v>6.17905047288849E-2</v>
      </c>
      <c r="V751" s="14">
        <v>5.94075183446282E-2</v>
      </c>
      <c r="W751" s="14">
        <v>4.6556993680350198E-2</v>
      </c>
      <c r="X751" s="14">
        <v>5.13260500879128E-2</v>
      </c>
      <c r="Y751" s="14">
        <v>6.7212878813741606E-2</v>
      </c>
      <c r="Z751" s="14">
        <v>8.3356626379151894E-2</v>
      </c>
      <c r="AA751" s="14">
        <v>6.8198543308957402E-2</v>
      </c>
      <c r="AB751" s="14">
        <v>7.8198681483260798E-2</v>
      </c>
      <c r="AC751" s="14">
        <v>6.4497500881744704E-2</v>
      </c>
      <c r="AD751" s="14">
        <v>5.1709737507944102E-2</v>
      </c>
      <c r="AE751" s="14"/>
      <c r="AF751" s="14">
        <v>4.3775047064116897E-2</v>
      </c>
      <c r="AG751" s="14">
        <v>7.8845721643617098E-2</v>
      </c>
      <c r="AH751" s="14">
        <v>8.1643782735608295E-2</v>
      </c>
      <c r="AI751" s="14">
        <v>2.5941209197939099E-2</v>
      </c>
      <c r="AJ751" s="14">
        <v>5.7360578312274597E-2</v>
      </c>
      <c r="AK751" s="14"/>
      <c r="AL751" s="14">
        <v>3.3840863743563598E-2</v>
      </c>
      <c r="AM751" s="14">
        <v>6.65133266802998E-2</v>
      </c>
      <c r="AN751" s="14">
        <v>8.8148897401085197E-2</v>
      </c>
      <c r="AO751" s="14">
        <v>3.91154312375998E-2</v>
      </c>
      <c r="AP751" s="14">
        <v>0.16624388002166501</v>
      </c>
      <c r="AQ751" s="14"/>
      <c r="AR751" s="14">
        <v>7.8232224830419403E-2</v>
      </c>
      <c r="AS751" s="14">
        <v>2.5931191032537999E-2</v>
      </c>
      <c r="AT751" s="14">
        <v>8.6546889086145398E-2</v>
      </c>
      <c r="AU751" s="14">
        <v>3.77985726629156E-2</v>
      </c>
      <c r="AV751" s="14">
        <v>0.14005756308429501</v>
      </c>
      <c r="AW751" s="14">
        <v>7.5708335910843999E-2</v>
      </c>
      <c r="AX751" s="14"/>
      <c r="AY751" s="14">
        <v>3.95389770800239E-2</v>
      </c>
      <c r="AZ751" s="14">
        <v>6.9432208109161897E-2</v>
      </c>
      <c r="BA751" s="14">
        <v>6.8883725922616296E-2</v>
      </c>
      <c r="BB751" s="14">
        <v>0.103211351000896</v>
      </c>
      <c r="BC751" s="14">
        <v>2.23285640461162E-2</v>
      </c>
      <c r="BD751" s="14"/>
      <c r="BE751" s="14">
        <v>0</v>
      </c>
      <c r="BF751" s="14">
        <v>3.0880195018391898E-2</v>
      </c>
      <c r="BG751" s="14">
        <v>7.5712587520647107E-2</v>
      </c>
      <c r="BH751" s="14">
        <v>5.55903101839747E-2</v>
      </c>
      <c r="BI751" s="14">
        <v>4.2416005069324997E-2</v>
      </c>
      <c r="BJ751" s="14">
        <v>7.1244569238622199E-2</v>
      </c>
      <c r="BK751" s="14">
        <v>8.6901153361236702E-2</v>
      </c>
      <c r="BL751" s="14">
        <v>8.9614762976823498E-2</v>
      </c>
      <c r="BM751" s="14">
        <v>8.4891273958253494E-2</v>
      </c>
      <c r="BN751" s="14">
        <v>8.3394977318421895E-2</v>
      </c>
      <c r="BO751" s="14">
        <v>3.77135773185312E-2</v>
      </c>
      <c r="BP751" s="14">
        <v>6.7792764785501794E-2</v>
      </c>
      <c r="BQ751" s="14">
        <v>3.5959921982144802E-2</v>
      </c>
      <c r="BR751" s="14">
        <v>3.44179404147665E-2</v>
      </c>
      <c r="BS751" s="14">
        <v>7.81945950740741E-2</v>
      </c>
      <c r="BT751" s="14">
        <v>7.7045071327141307E-2</v>
      </c>
      <c r="BU751" s="14"/>
      <c r="BV751" s="14">
        <v>7.6034011467627893E-2</v>
      </c>
      <c r="BW751" s="14">
        <v>5.2372824693316E-2</v>
      </c>
      <c r="BX751" s="14"/>
      <c r="BY751" s="14">
        <v>1.9949693723598901E-2</v>
      </c>
      <c r="BZ751" s="14"/>
      <c r="CA751" s="14">
        <v>6.9591295458526103E-2</v>
      </c>
      <c r="CB751" s="14">
        <v>6.9415314935362196E-2</v>
      </c>
      <c r="CC751" s="14">
        <v>6.1054632554939203E-2</v>
      </c>
      <c r="CD751" s="14">
        <v>6.9772563927411005E-2</v>
      </c>
      <c r="CE751" s="14">
        <v>0</v>
      </c>
    </row>
    <row r="752" spans="2:83" x14ac:dyDescent="0.3">
      <c r="B752" t="s">
        <v>110</v>
      </c>
      <c r="C752" s="14">
        <v>6.0802039879921298E-2</v>
      </c>
      <c r="D752" s="14">
        <v>2.8772989234026498E-2</v>
      </c>
      <c r="E752" s="14">
        <v>9.2195778307794296E-2</v>
      </c>
      <c r="F752" s="14"/>
      <c r="G752" s="14">
        <v>8.1240345647993803E-2</v>
      </c>
      <c r="H752" s="14">
        <v>4.2312882439248703E-2</v>
      </c>
      <c r="I752" s="14">
        <v>7.3569011671330606E-2</v>
      </c>
      <c r="J752" s="14">
        <v>6.2153455418383498E-2</v>
      </c>
      <c r="K752" s="14">
        <v>5.7808883626448697E-2</v>
      </c>
      <c r="L752" s="14">
        <v>5.2922694930337397E-2</v>
      </c>
      <c r="M752" s="14"/>
      <c r="N752" s="14">
        <v>3.3405593782258401E-2</v>
      </c>
      <c r="O752" s="14">
        <v>4.8569579714777003E-2</v>
      </c>
      <c r="P752" s="14">
        <v>5.9057251777447903E-2</v>
      </c>
      <c r="Q752" s="14">
        <v>0.105880045389088</v>
      </c>
      <c r="R752" s="14"/>
      <c r="S752" s="14">
        <v>4.9300935544589801E-2</v>
      </c>
      <c r="T752" s="14">
        <v>8.6608597295958697E-2</v>
      </c>
      <c r="U752" s="14">
        <v>5.11496016698633E-2</v>
      </c>
      <c r="V752" s="14">
        <v>4.7732196451599498E-2</v>
      </c>
      <c r="W752" s="14">
        <v>3.3991754498153399E-2</v>
      </c>
      <c r="X752" s="14">
        <v>8.6368170926895194E-2</v>
      </c>
      <c r="Y752" s="14">
        <v>0.112680795218427</v>
      </c>
      <c r="Z752" s="14">
        <v>4.56926246732553E-2</v>
      </c>
      <c r="AA752" s="14">
        <v>5.5879877222971698E-2</v>
      </c>
      <c r="AB752" s="14">
        <v>5.3085338060767297E-2</v>
      </c>
      <c r="AC752" s="14">
        <v>2.88069758105572E-2</v>
      </c>
      <c r="AD752" s="14">
        <v>3.0103357413103E-2</v>
      </c>
      <c r="AE752" s="14"/>
      <c r="AF752" s="14">
        <v>3.8756793963394397E-2</v>
      </c>
      <c r="AG752" s="14">
        <v>4.2039361563901999E-2</v>
      </c>
      <c r="AH752" s="14">
        <v>4.3635249549010602E-2</v>
      </c>
      <c r="AI752" s="14">
        <v>2.7200937784649201E-2</v>
      </c>
      <c r="AJ752" s="14">
        <v>0.121885152142821</v>
      </c>
      <c r="AK752" s="14"/>
      <c r="AL752" s="14">
        <v>4.6528584838005899E-2</v>
      </c>
      <c r="AM752" s="14">
        <v>4.3058989548641499E-2</v>
      </c>
      <c r="AN752" s="14">
        <v>4.7301365424604398E-2</v>
      </c>
      <c r="AO752" s="14">
        <v>4.9566113541778603E-2</v>
      </c>
      <c r="AP752" s="14">
        <v>5.7195764084964303E-2</v>
      </c>
      <c r="AQ752" s="14"/>
      <c r="AR752" s="14">
        <v>3.2191305345555601E-2</v>
      </c>
      <c r="AS752" s="14">
        <v>2.7226520221200701E-2</v>
      </c>
      <c r="AT752" s="14">
        <v>3.7991099813823599E-2</v>
      </c>
      <c r="AU752" s="14">
        <v>4.1860897564672699E-2</v>
      </c>
      <c r="AV752" s="14">
        <v>5.3468665152192299E-2</v>
      </c>
      <c r="AW752" s="14">
        <v>0.18911499912635901</v>
      </c>
      <c r="AX752" s="14"/>
      <c r="AY752" s="14">
        <v>7.0196742241473695E-2</v>
      </c>
      <c r="AZ752" s="14">
        <v>9.5155236571250898E-2</v>
      </c>
      <c r="BA752" s="14">
        <v>4.7038416778038002E-2</v>
      </c>
      <c r="BB752" s="14">
        <v>2.39214413222676E-2</v>
      </c>
      <c r="BC752" s="14">
        <v>2.2862267824551599E-2</v>
      </c>
      <c r="BD752" s="14"/>
      <c r="BE752" s="14">
        <v>0.29702847038765501</v>
      </c>
      <c r="BF752" s="14">
        <v>0.14723470113088599</v>
      </c>
      <c r="BG752" s="14">
        <v>7.3685221484272603E-2</v>
      </c>
      <c r="BH752" s="14">
        <v>6.6288345429300094E-2</v>
      </c>
      <c r="BI752" s="14">
        <v>8.1310995513441703E-2</v>
      </c>
      <c r="BJ752" s="14">
        <v>5.30979175361194E-2</v>
      </c>
      <c r="BK752" s="14">
        <v>5.2273845137407099E-2</v>
      </c>
      <c r="BL752" s="14">
        <v>6.0225671599879599E-2</v>
      </c>
      <c r="BM752" s="14">
        <v>5.4323194943973002E-2</v>
      </c>
      <c r="BN752" s="14">
        <v>7.0933373436629393E-2</v>
      </c>
      <c r="BO752" s="14">
        <v>4.3461627676175799E-2</v>
      </c>
      <c r="BP752" s="14">
        <v>3.9884182182672603E-2</v>
      </c>
      <c r="BQ752" s="14">
        <v>1.9136708071030201E-2</v>
      </c>
      <c r="BR752" s="14">
        <v>1.7508322271297099E-2</v>
      </c>
      <c r="BS752" s="14">
        <v>4.0686343733446699E-2</v>
      </c>
      <c r="BT752" s="14">
        <v>1.14163527853102E-2</v>
      </c>
      <c r="BU752" s="14"/>
      <c r="BV752" s="14">
        <v>3.61739128899288E-2</v>
      </c>
      <c r="BW752" s="14">
        <v>5.3284980887273202E-2</v>
      </c>
      <c r="BX752" s="14"/>
      <c r="BY752" s="14">
        <v>2.38663117361885E-2</v>
      </c>
      <c r="BZ752" s="14"/>
      <c r="CA752" s="14">
        <v>6.9303084614191796E-2</v>
      </c>
      <c r="CB752" s="14">
        <v>4.8324450514912701E-2</v>
      </c>
      <c r="CC752" s="14">
        <v>5.55194976853043E-2</v>
      </c>
      <c r="CD752" s="14">
        <v>2.6265337121544201E-2</v>
      </c>
      <c r="CE752" s="14">
        <v>3.2929924183019502E-2</v>
      </c>
    </row>
    <row r="753" spans="2:83" x14ac:dyDescent="0.3">
      <c r="B753" t="s">
        <v>215</v>
      </c>
      <c r="C753" s="14">
        <v>0.39333772531038702</v>
      </c>
      <c r="D753" s="14">
        <v>0.48184985011637999</v>
      </c>
      <c r="E753" s="14">
        <v>0.30768199846563399</v>
      </c>
      <c r="F753" s="14"/>
      <c r="G753" s="14">
        <v>0.44018575051398001</v>
      </c>
      <c r="H753" s="14">
        <v>0.48731202099710302</v>
      </c>
      <c r="I753" s="14">
        <v>0.40324448192984802</v>
      </c>
      <c r="J753" s="14">
        <v>0.353156173938317</v>
      </c>
      <c r="K753" s="14">
        <v>0.314113156341708</v>
      </c>
      <c r="L753" s="14">
        <v>0.36373099658304198</v>
      </c>
      <c r="M753" s="14"/>
      <c r="N753" s="14">
        <v>0.46085404371987498</v>
      </c>
      <c r="O753" s="14">
        <v>0.36935929145574298</v>
      </c>
      <c r="P753" s="14">
        <v>0.40700064574473599</v>
      </c>
      <c r="Q753" s="14">
        <v>0.33821764239351598</v>
      </c>
      <c r="R753" s="14"/>
      <c r="S753" s="14">
        <v>0.39726452340264701</v>
      </c>
      <c r="T753" s="14">
        <v>0.39220935070081098</v>
      </c>
      <c r="U753" s="14">
        <v>0.37506485904262599</v>
      </c>
      <c r="V753" s="14">
        <v>0.436739030158659</v>
      </c>
      <c r="W753" s="14">
        <v>0.36672884049419702</v>
      </c>
      <c r="X753" s="14">
        <v>0.407630805881326</v>
      </c>
      <c r="Y753" s="14">
        <v>0.39525996312855399</v>
      </c>
      <c r="Z753" s="14">
        <v>0.49574139222224201</v>
      </c>
      <c r="AA753" s="14">
        <v>0.35652359941705902</v>
      </c>
      <c r="AB753" s="14">
        <v>0.35175957370051603</v>
      </c>
      <c r="AC753" s="14">
        <v>0.42301335008891999</v>
      </c>
      <c r="AD753" s="14">
        <v>0.38542470643591697</v>
      </c>
      <c r="AE753" s="14"/>
      <c r="AF753" s="14">
        <v>0.45472576022267502</v>
      </c>
      <c r="AG753" s="14">
        <v>0.41068585457047202</v>
      </c>
      <c r="AH753" s="14">
        <v>0.35273130035614902</v>
      </c>
      <c r="AI753" s="14">
        <v>0.42721589023405199</v>
      </c>
      <c r="AJ753" s="14">
        <v>0.35651925673127299</v>
      </c>
      <c r="AK753" s="14"/>
      <c r="AL753" s="14">
        <v>0.45091285717019602</v>
      </c>
      <c r="AM753" s="14">
        <v>0.428532749996414</v>
      </c>
      <c r="AN753" s="14">
        <v>0.34479185029488302</v>
      </c>
      <c r="AO753" s="14">
        <v>0.46759807286854999</v>
      </c>
      <c r="AP753" s="14">
        <v>0.22701336317000301</v>
      </c>
      <c r="AQ753" s="14"/>
      <c r="AR753" s="14">
        <v>0.44815019670248701</v>
      </c>
      <c r="AS753" s="14">
        <v>0.458926899651454</v>
      </c>
      <c r="AT753" s="14">
        <v>0.344206149201781</v>
      </c>
      <c r="AU753" s="14">
        <v>0.49143841572257901</v>
      </c>
      <c r="AV753" s="14">
        <v>0.28759013911027798</v>
      </c>
      <c r="AW753" s="14">
        <v>0.25201776340001403</v>
      </c>
      <c r="AX753" s="14"/>
      <c r="AY753" s="14">
        <v>0.38510376107587502</v>
      </c>
      <c r="AZ753" s="14">
        <v>0.35930672223179799</v>
      </c>
      <c r="BA753" s="14">
        <v>0.39345415187212601</v>
      </c>
      <c r="BB753" s="14">
        <v>0.47146557008435902</v>
      </c>
      <c r="BC753" s="14">
        <v>0.61720947750773203</v>
      </c>
      <c r="BD753" s="14"/>
      <c r="BE753" s="14">
        <v>0.31696626991395299</v>
      </c>
      <c r="BF753" s="14">
        <v>0.41494997309162202</v>
      </c>
      <c r="BG753" s="14">
        <v>0.27250784688716201</v>
      </c>
      <c r="BH753" s="14">
        <v>0.373893209025567</v>
      </c>
      <c r="BI753" s="14">
        <v>0.37924950322060902</v>
      </c>
      <c r="BJ753" s="14">
        <v>0.36635109630283902</v>
      </c>
      <c r="BK753" s="14">
        <v>0.37845397560796501</v>
      </c>
      <c r="BL753" s="14">
        <v>0.33959459242527601</v>
      </c>
      <c r="BM753" s="14">
        <v>0.41094443641771999</v>
      </c>
      <c r="BN753" s="14">
        <v>0.29618448328391001</v>
      </c>
      <c r="BO753" s="14">
        <v>0.447840942510291</v>
      </c>
      <c r="BP753" s="14">
        <v>0.51798375323960499</v>
      </c>
      <c r="BQ753" s="14">
        <v>0.49285797221907801</v>
      </c>
      <c r="BR753" s="14">
        <v>0.44917173875319</v>
      </c>
      <c r="BS753" s="14">
        <v>0.535111957867906</v>
      </c>
      <c r="BT753" s="14">
        <v>0.56261610673289297</v>
      </c>
      <c r="BU753" s="14"/>
      <c r="BV753" s="14">
        <v>0.44842352605369201</v>
      </c>
      <c r="BW753" s="14">
        <v>0.39899017352807398</v>
      </c>
      <c r="BX753" s="14"/>
      <c r="BY753" s="14">
        <v>0.58822569583608697</v>
      </c>
      <c r="BZ753" s="14"/>
      <c r="CA753" s="14">
        <v>0.33193141362324902</v>
      </c>
      <c r="CB753" s="14">
        <v>0.35313969255931299</v>
      </c>
      <c r="CC753" s="14">
        <v>0.438377948080866</v>
      </c>
      <c r="CD753" s="14">
        <v>0.49620129133533097</v>
      </c>
      <c r="CE753" s="14">
        <v>0.76520307403285204</v>
      </c>
    </row>
    <row r="754" spans="2:83" x14ac:dyDescent="0.3">
      <c r="B754" t="s">
        <v>216</v>
      </c>
      <c r="C754" s="14">
        <v>0.199705446194684</v>
      </c>
      <c r="D754" s="14">
        <v>0.171750086544389</v>
      </c>
      <c r="E754" s="14">
        <v>0.22543303238279799</v>
      </c>
      <c r="F754" s="14"/>
      <c r="G754" s="14">
        <v>0.18679885398301199</v>
      </c>
      <c r="H754" s="14">
        <v>0.19446842251483401</v>
      </c>
      <c r="I754" s="14">
        <v>0.18974117899116699</v>
      </c>
      <c r="J754" s="14">
        <v>0.19345879266182001</v>
      </c>
      <c r="K754" s="14">
        <v>0.21392176382765199</v>
      </c>
      <c r="L754" s="14">
        <v>0.216089304745338</v>
      </c>
      <c r="M754" s="14"/>
      <c r="N754" s="14">
        <v>0.199291382326796</v>
      </c>
      <c r="O754" s="14">
        <v>0.23347614559702301</v>
      </c>
      <c r="P754" s="14">
        <v>0.184335059746604</v>
      </c>
      <c r="Q754" s="14">
        <v>0.17505943732769499</v>
      </c>
      <c r="R754" s="14"/>
      <c r="S754" s="14">
        <v>0.22270774656255901</v>
      </c>
      <c r="T754" s="14">
        <v>0.20274895223704401</v>
      </c>
      <c r="U754" s="14">
        <v>0.19827590665939099</v>
      </c>
      <c r="V754" s="14">
        <v>0.19315180350421299</v>
      </c>
      <c r="W754" s="14">
        <v>0.17491023862558699</v>
      </c>
      <c r="X754" s="14">
        <v>0.15296949762503501</v>
      </c>
      <c r="Y754" s="14">
        <v>0.171998593521067</v>
      </c>
      <c r="Z754" s="14">
        <v>0.158181388766652</v>
      </c>
      <c r="AA754" s="14">
        <v>0.214399791391501</v>
      </c>
      <c r="AB754" s="14">
        <v>0.27191097481714599</v>
      </c>
      <c r="AC754" s="14">
        <v>0.19857957244357799</v>
      </c>
      <c r="AD754" s="14">
        <v>0.16118210737850899</v>
      </c>
      <c r="AE754" s="14"/>
      <c r="AF754" s="14">
        <v>0.16040143178024799</v>
      </c>
      <c r="AG754" s="14">
        <v>0.233807858818217</v>
      </c>
      <c r="AH754" s="14">
        <v>0.23435302988413001</v>
      </c>
      <c r="AI754" s="14">
        <v>5.26978913547404E-2</v>
      </c>
      <c r="AJ754" s="14">
        <v>0.158210618834181</v>
      </c>
      <c r="AK754" s="14"/>
      <c r="AL754" s="14">
        <v>0.163132853996759</v>
      </c>
      <c r="AM754" s="14">
        <v>0.206041542378611</v>
      </c>
      <c r="AN754" s="14">
        <v>0.29373589291257102</v>
      </c>
      <c r="AO754" s="14">
        <v>0.10155812168923101</v>
      </c>
      <c r="AP754" s="14">
        <v>0.36280363555351303</v>
      </c>
      <c r="AQ754" s="14"/>
      <c r="AR754" s="14">
        <v>0.21847433138297101</v>
      </c>
      <c r="AS754" s="14">
        <v>0.14955932451138301</v>
      </c>
      <c r="AT754" s="14">
        <v>0.272472095331525</v>
      </c>
      <c r="AU754" s="14">
        <v>0.12888273581303999</v>
      </c>
      <c r="AV754" s="14">
        <v>0.34625431307561</v>
      </c>
      <c r="AW754" s="14">
        <v>0.194216103302147</v>
      </c>
      <c r="AX754" s="14"/>
      <c r="AY754" s="14">
        <v>0.14200089317746301</v>
      </c>
      <c r="AZ754" s="14">
        <v>0.19855114084809899</v>
      </c>
      <c r="BA754" s="14">
        <v>0.225194663773368</v>
      </c>
      <c r="BB754" s="14">
        <v>0.226010122242609</v>
      </c>
      <c r="BC754" s="14">
        <v>9.6272118932607703E-2</v>
      </c>
      <c r="BD754" s="14"/>
      <c r="BE754" s="14">
        <v>6.14348414962528E-2</v>
      </c>
      <c r="BF754" s="14">
        <v>9.5897209726402005E-2</v>
      </c>
      <c r="BG754" s="14">
        <v>0.22269863455656899</v>
      </c>
      <c r="BH754" s="14">
        <v>0.22794679255240799</v>
      </c>
      <c r="BI754" s="14">
        <v>0.17003255674401899</v>
      </c>
      <c r="BJ754" s="14">
        <v>0.203819791662355</v>
      </c>
      <c r="BK754" s="14">
        <v>0.21122972862388301</v>
      </c>
      <c r="BL754" s="14">
        <v>0.25078698180616199</v>
      </c>
      <c r="BM754" s="14">
        <v>0.18947115588598901</v>
      </c>
      <c r="BN754" s="14">
        <v>0.225242690475812</v>
      </c>
      <c r="BO754" s="14">
        <v>0.18633469343553699</v>
      </c>
      <c r="BP754" s="14">
        <v>0.16339658048339301</v>
      </c>
      <c r="BQ754" s="14">
        <v>0.19888679820670799</v>
      </c>
      <c r="BR754" s="14">
        <v>0.225210449020844</v>
      </c>
      <c r="BS754" s="14">
        <v>0.13533540206702999</v>
      </c>
      <c r="BT754" s="14">
        <v>0.219391746354659</v>
      </c>
      <c r="BU754" s="14"/>
      <c r="BV754" s="14">
        <v>0.217509373750883</v>
      </c>
      <c r="BW754" s="14">
        <v>0.18900906037460299</v>
      </c>
      <c r="BX754" s="14"/>
      <c r="BY754" s="14">
        <v>9.5632417798968195E-2</v>
      </c>
      <c r="BZ754" s="14"/>
      <c r="CA754" s="14">
        <v>0.18828703208112199</v>
      </c>
      <c r="CB754" s="14">
        <v>0.21712382451451301</v>
      </c>
      <c r="CC754" s="14">
        <v>0.20952620565291399</v>
      </c>
      <c r="CD754" s="14">
        <v>0.203222511245647</v>
      </c>
      <c r="CE754" s="14">
        <v>5.6924791192307499E-2</v>
      </c>
    </row>
    <row r="755" spans="2:83" x14ac:dyDescent="0.3">
      <c r="B755" t="s">
        <v>139</v>
      </c>
      <c r="C755" s="14">
        <v>0.19363227911570299</v>
      </c>
      <c r="D755" s="14">
        <v>0.31009976357198998</v>
      </c>
      <c r="E755" s="14">
        <v>8.2248966082835703E-2</v>
      </c>
      <c r="F755" s="14"/>
      <c r="G755" s="14">
        <v>0.25338689653096802</v>
      </c>
      <c r="H755" s="14">
        <v>0.29284359848226799</v>
      </c>
      <c r="I755" s="14">
        <v>0.213503302938681</v>
      </c>
      <c r="J755" s="14">
        <v>0.15969738127649599</v>
      </c>
      <c r="K755" s="14">
        <v>0.100191392514056</v>
      </c>
      <c r="L755" s="14">
        <v>0.14764169183770401</v>
      </c>
      <c r="M755" s="14"/>
      <c r="N755" s="14">
        <v>0.26156266139307999</v>
      </c>
      <c r="O755" s="14">
        <v>0.135883145858719</v>
      </c>
      <c r="P755" s="14">
        <v>0.22266558599813199</v>
      </c>
      <c r="Q755" s="14">
        <v>0.16315820506581999</v>
      </c>
      <c r="R755" s="14"/>
      <c r="S755" s="14">
        <v>0.174556776840087</v>
      </c>
      <c r="T755" s="14">
        <v>0.189460398463767</v>
      </c>
      <c r="U755" s="14">
        <v>0.176788952383236</v>
      </c>
      <c r="V755" s="14">
        <v>0.24358722665444499</v>
      </c>
      <c r="W755" s="14">
        <v>0.19181860186860999</v>
      </c>
      <c r="X755" s="14">
        <v>0.25466130825629102</v>
      </c>
      <c r="Y755" s="14">
        <v>0.22326136960748699</v>
      </c>
      <c r="Z755" s="14">
        <v>0.33756000345559001</v>
      </c>
      <c r="AA755" s="14">
        <v>0.14212380802555799</v>
      </c>
      <c r="AB755" s="14">
        <v>7.9848598883369398E-2</v>
      </c>
      <c r="AC755" s="14">
        <v>0.224433777645342</v>
      </c>
      <c r="AD755" s="14">
        <v>0.22424259905740901</v>
      </c>
      <c r="AE755" s="14"/>
      <c r="AF755" s="14">
        <v>0.29432432844242701</v>
      </c>
      <c r="AG755" s="14">
        <v>0.17687799575225499</v>
      </c>
      <c r="AH755" s="14">
        <v>0.118378270472019</v>
      </c>
      <c r="AI755" s="14">
        <v>0.37451799887931198</v>
      </c>
      <c r="AJ755" s="14">
        <v>0.19830863789709199</v>
      </c>
      <c r="AK755" s="14"/>
      <c r="AL755" s="14">
        <v>0.28778000317343699</v>
      </c>
      <c r="AM755" s="14">
        <v>0.222491207617802</v>
      </c>
      <c r="AN755" s="14">
        <v>5.10559573823125E-2</v>
      </c>
      <c r="AO755" s="14">
        <v>0.36603995117931898</v>
      </c>
      <c r="AP755" s="14">
        <v>-0.13579027238350899</v>
      </c>
      <c r="AQ755" s="14"/>
      <c r="AR755" s="14">
        <v>0.229675865319517</v>
      </c>
      <c r="AS755" s="14">
        <v>0.30936757514007102</v>
      </c>
      <c r="AT755" s="14">
        <v>7.1734053870255804E-2</v>
      </c>
      <c r="AU755" s="14">
        <v>0.36255567990953902</v>
      </c>
      <c r="AV755" s="14">
        <v>-5.8664173965332002E-2</v>
      </c>
      <c r="AW755" s="14">
        <v>5.7801660097867698E-2</v>
      </c>
      <c r="AX755" s="14"/>
      <c r="AY755" s="14">
        <v>0.24310286789841201</v>
      </c>
      <c r="AZ755" s="14">
        <v>0.160755581383699</v>
      </c>
      <c r="BA755" s="14">
        <v>0.16825948809875799</v>
      </c>
      <c r="BB755" s="14">
        <v>0.24545544784175</v>
      </c>
      <c r="BC755" s="14">
        <v>0.52093735857512402</v>
      </c>
      <c r="BD755" s="14"/>
      <c r="BE755" s="14">
        <v>0.25553142841769999</v>
      </c>
      <c r="BF755" s="14">
        <v>0.31905276336521998</v>
      </c>
      <c r="BG755" s="14">
        <v>4.98092123305936E-2</v>
      </c>
      <c r="BH755" s="14">
        <v>0.14594641647315901</v>
      </c>
      <c r="BI755" s="14">
        <v>0.20921694647659</v>
      </c>
      <c r="BJ755" s="14">
        <v>0.16253130464048399</v>
      </c>
      <c r="BK755" s="14">
        <v>0.167224246984082</v>
      </c>
      <c r="BL755" s="14">
        <v>8.88076106191132E-2</v>
      </c>
      <c r="BM755" s="14">
        <v>0.22147328053173099</v>
      </c>
      <c r="BN755" s="14">
        <v>7.0941792808098106E-2</v>
      </c>
      <c r="BO755" s="14">
        <v>0.261506249074754</v>
      </c>
      <c r="BP755" s="14">
        <v>0.35458717275621199</v>
      </c>
      <c r="BQ755" s="14">
        <v>0.29397117401237</v>
      </c>
      <c r="BR755" s="14">
        <v>0.223961289732346</v>
      </c>
      <c r="BS755" s="14">
        <v>0.39977655580087601</v>
      </c>
      <c r="BT755" s="14">
        <v>0.34322436037823401</v>
      </c>
      <c r="BU755" s="14"/>
      <c r="BV755" s="14">
        <v>0.23091415230280901</v>
      </c>
      <c r="BW755" s="14">
        <v>0.20998111315347201</v>
      </c>
      <c r="BX755" s="14"/>
      <c r="BY755" s="14">
        <v>0.492593278037119</v>
      </c>
      <c r="BZ755" s="14"/>
      <c r="CA755" s="14">
        <v>0.143644381542128</v>
      </c>
      <c r="CB755" s="14">
        <v>0.13601586804480001</v>
      </c>
      <c r="CC755" s="14">
        <v>0.228851742427952</v>
      </c>
      <c r="CD755" s="14">
        <v>0.29297878008968498</v>
      </c>
      <c r="CE755" s="14">
        <v>0.70827828284054395</v>
      </c>
    </row>
    <row r="756" spans="2:83" x14ac:dyDescent="0.3">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c r="AY756" s="14"/>
      <c r="AZ756" s="14"/>
      <c r="BA756" s="14"/>
      <c r="BB756" s="14"/>
      <c r="BC756" s="14"/>
      <c r="BD756" s="14"/>
      <c r="BE756" s="14"/>
      <c r="BF756" s="14"/>
      <c r="BG756" s="14"/>
      <c r="BH756" s="14"/>
      <c r="BI756" s="14"/>
      <c r="BJ756" s="14"/>
      <c r="BK756" s="14"/>
      <c r="BL756" s="14"/>
      <c r="BM756" s="14"/>
      <c r="BN756" s="14"/>
      <c r="BO756" s="14"/>
      <c r="BP756" s="14"/>
      <c r="BQ756" s="14"/>
      <c r="BR756" s="14"/>
      <c r="BS756" s="14"/>
      <c r="BT756" s="14"/>
      <c r="BU756" s="14"/>
      <c r="BV756" s="14"/>
      <c r="BW756" s="14"/>
      <c r="BX756" s="14"/>
      <c r="BY756" s="14"/>
      <c r="BZ756" s="14"/>
      <c r="CA756" s="14"/>
      <c r="CB756" s="14"/>
      <c r="CC756" s="14"/>
      <c r="CD756" s="14"/>
      <c r="CE756" s="14"/>
    </row>
    <row r="757" spans="2:83" x14ac:dyDescent="0.3">
      <c r="B757" s="6" t="s">
        <v>323</v>
      </c>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c r="AS757" s="14"/>
      <c r="AT757" s="14"/>
      <c r="AU757" s="14"/>
      <c r="AV757" s="14"/>
      <c r="AW757" s="14"/>
      <c r="AX757" s="14"/>
      <c r="AY757" s="14"/>
      <c r="AZ757" s="14"/>
      <c r="BA757" s="14"/>
      <c r="BB757" s="14"/>
      <c r="BC757" s="14"/>
      <c r="BD757" s="14"/>
      <c r="BE757" s="14"/>
      <c r="BF757" s="14"/>
      <c r="BG757" s="14"/>
      <c r="BH757" s="14"/>
      <c r="BI757" s="14"/>
      <c r="BJ757" s="14"/>
      <c r="BK757" s="14"/>
      <c r="BL757" s="14"/>
      <c r="BM757" s="14"/>
      <c r="BN757" s="14"/>
      <c r="BO757" s="14"/>
      <c r="BP757" s="14"/>
      <c r="BQ757" s="14"/>
      <c r="BR757" s="14"/>
      <c r="BS757" s="14"/>
      <c r="BT757" s="14"/>
      <c r="BU757" s="14"/>
      <c r="BV757" s="14"/>
      <c r="BW757" s="14"/>
      <c r="BX757" s="14"/>
      <c r="BY757" s="14"/>
      <c r="BZ757" s="14"/>
      <c r="CA757" s="14"/>
      <c r="CB757" s="14"/>
      <c r="CC757" s="14"/>
      <c r="CD757" s="14"/>
      <c r="CE757" s="14"/>
    </row>
    <row r="758" spans="2:83" x14ac:dyDescent="0.3">
      <c r="B758" s="24" t="s">
        <v>114</v>
      </c>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c r="AY758" s="14"/>
      <c r="AZ758" s="14"/>
      <c r="BA758" s="14"/>
      <c r="BB758" s="14"/>
      <c r="BC758" s="14"/>
      <c r="BD758" s="14"/>
      <c r="BE758" s="14"/>
      <c r="BF758" s="14"/>
      <c r="BG758" s="14"/>
      <c r="BH758" s="14"/>
      <c r="BI758" s="14"/>
      <c r="BJ758" s="14"/>
      <c r="BK758" s="14"/>
      <c r="BL758" s="14"/>
      <c r="BM758" s="14"/>
      <c r="BN758" s="14"/>
      <c r="BO758" s="14"/>
      <c r="BP758" s="14"/>
      <c r="BQ758" s="14"/>
      <c r="BR758" s="14"/>
      <c r="BS758" s="14"/>
      <c r="BT758" s="14"/>
      <c r="BU758" s="14"/>
      <c r="BV758" s="14"/>
      <c r="BW758" s="14"/>
      <c r="BX758" s="14"/>
      <c r="BY758" s="14"/>
      <c r="BZ758" s="14"/>
      <c r="CA758" s="14"/>
      <c r="CB758" s="14"/>
      <c r="CC758" s="14"/>
      <c r="CD758" s="14"/>
      <c r="CE758" s="14"/>
    </row>
    <row r="759" spans="2:83" x14ac:dyDescent="0.3">
      <c r="B759" t="s">
        <v>211</v>
      </c>
      <c r="C759" s="14">
        <v>8.5482774814858997E-2</v>
      </c>
      <c r="D759" s="14">
        <v>0.117511801703873</v>
      </c>
      <c r="E759" s="14">
        <v>5.3346812474626901E-2</v>
      </c>
      <c r="F759" s="14"/>
      <c r="G759" s="14">
        <v>0.12435288051790699</v>
      </c>
      <c r="H759" s="14">
        <v>0.13021718384805001</v>
      </c>
      <c r="I759" s="14">
        <v>0.10117896392770601</v>
      </c>
      <c r="J759" s="14">
        <v>5.87327538869147E-2</v>
      </c>
      <c r="K759" s="14">
        <v>5.0685198861871998E-2</v>
      </c>
      <c r="L759" s="14">
        <v>5.5763647796986698E-2</v>
      </c>
      <c r="M759" s="14"/>
      <c r="N759" s="14">
        <v>0.110299374305165</v>
      </c>
      <c r="O759" s="14">
        <v>6.9698994835536696E-2</v>
      </c>
      <c r="P759" s="14">
        <v>8.8939585107217597E-2</v>
      </c>
      <c r="Q759" s="14">
        <v>7.2127038997143705E-2</v>
      </c>
      <c r="R759" s="14"/>
      <c r="S759" s="14">
        <v>0.108625344861229</v>
      </c>
      <c r="T759" s="14">
        <v>7.2185309855168703E-2</v>
      </c>
      <c r="U759" s="14">
        <v>7.1790998707106701E-2</v>
      </c>
      <c r="V759" s="14">
        <v>8.5383578121367598E-2</v>
      </c>
      <c r="W759" s="14">
        <v>3.7887354253154301E-2</v>
      </c>
      <c r="X759" s="14">
        <v>9.8878668949977697E-2</v>
      </c>
      <c r="Y759" s="14">
        <v>8.2402312248155293E-2</v>
      </c>
      <c r="Z759" s="14">
        <v>0.109802915717225</v>
      </c>
      <c r="AA759" s="14">
        <v>8.4407603927525401E-2</v>
      </c>
      <c r="AB759" s="14">
        <v>8.8237951890656405E-2</v>
      </c>
      <c r="AC759" s="14">
        <v>0.11125901551211601</v>
      </c>
      <c r="AD759" s="14">
        <v>7.0810948890691505E-2</v>
      </c>
      <c r="AE759" s="14"/>
      <c r="AF759" s="14">
        <v>8.5053850042902807E-2</v>
      </c>
      <c r="AG759" s="14">
        <v>0.116086817400507</v>
      </c>
      <c r="AH759" s="14">
        <v>6.0508032971051597E-2</v>
      </c>
      <c r="AI759" s="14">
        <v>8.1224181751965704E-2</v>
      </c>
      <c r="AJ759" s="14">
        <v>5.9699051031031902E-2</v>
      </c>
      <c r="AK759" s="14"/>
      <c r="AL759" s="14">
        <v>8.6040370805501698E-2</v>
      </c>
      <c r="AM759" s="14">
        <v>0.108324460978923</v>
      </c>
      <c r="AN759" s="14">
        <v>4.3125561617789097E-2</v>
      </c>
      <c r="AO759" s="14">
        <v>9.58659967967916E-2</v>
      </c>
      <c r="AP759" s="14">
        <v>9.5347441902172106E-2</v>
      </c>
      <c r="AQ759" s="14"/>
      <c r="AR759" s="14">
        <v>0.120779819893978</v>
      </c>
      <c r="AS759" s="14">
        <v>9.80154734771716E-2</v>
      </c>
      <c r="AT759" s="14">
        <v>4.7613406096995797E-2</v>
      </c>
      <c r="AU759" s="14">
        <v>9.4268536319305402E-2</v>
      </c>
      <c r="AV759" s="14">
        <v>0.108068299102274</v>
      </c>
      <c r="AW759" s="14">
        <v>3.4369308539171799E-2</v>
      </c>
      <c r="AX759" s="14"/>
      <c r="AY759" s="14">
        <v>6.4504246337291404E-2</v>
      </c>
      <c r="AZ759" s="14">
        <v>7.3236259491559694E-2</v>
      </c>
      <c r="BA759" s="14">
        <v>8.6274518101748507E-2</v>
      </c>
      <c r="BB759" s="14">
        <v>0.12640324715779699</v>
      </c>
      <c r="BC759" s="14">
        <v>0.29442499912614301</v>
      </c>
      <c r="BD759" s="14"/>
      <c r="BE759" s="14">
        <v>6.5147565576279501E-2</v>
      </c>
      <c r="BF759" s="14">
        <v>8.0506600116442298E-2</v>
      </c>
      <c r="BG759" s="14">
        <v>8.1722525069624394E-2</v>
      </c>
      <c r="BH759" s="14">
        <v>0.101793503535608</v>
      </c>
      <c r="BI759" s="14">
        <v>8.8466300236044002E-2</v>
      </c>
      <c r="BJ759" s="14">
        <v>6.5239225834978806E-2</v>
      </c>
      <c r="BK759" s="14">
        <v>7.0814885094094199E-2</v>
      </c>
      <c r="BL759" s="14">
        <v>2.8140057134380302E-2</v>
      </c>
      <c r="BM759" s="14">
        <v>9.0813219069136003E-2</v>
      </c>
      <c r="BN759" s="14">
        <v>5.8719256155211202E-2</v>
      </c>
      <c r="BO759" s="14">
        <v>0.106628506236448</v>
      </c>
      <c r="BP759" s="14">
        <v>9.4574352643532394E-2</v>
      </c>
      <c r="BQ759" s="14">
        <v>9.0707661299281206E-2</v>
      </c>
      <c r="BR759" s="14">
        <v>0.13674700163713899</v>
      </c>
      <c r="BS759" s="14">
        <v>0.131153656266216</v>
      </c>
      <c r="BT759" s="14">
        <v>0.194720200650562</v>
      </c>
      <c r="BU759" s="14"/>
      <c r="BV759" s="14">
        <v>0.124851991904998</v>
      </c>
      <c r="BW759" s="14">
        <v>8.3777110749331293E-2</v>
      </c>
      <c r="BX759" s="14"/>
      <c r="BY759" s="14">
        <v>0.18831452327294601</v>
      </c>
      <c r="BZ759" s="14"/>
      <c r="CA759" s="14">
        <v>6.4803842653287994E-2</v>
      </c>
      <c r="CB759" s="14">
        <v>4.40249161167122E-2</v>
      </c>
      <c r="CC759" s="14">
        <v>8.7060076652410695E-2</v>
      </c>
      <c r="CD759" s="14">
        <v>0.1731240495867</v>
      </c>
      <c r="CE759" s="14">
        <v>0.47929801067623601</v>
      </c>
    </row>
    <row r="760" spans="2:83" x14ac:dyDescent="0.3">
      <c r="B760" t="s">
        <v>236</v>
      </c>
      <c r="C760" s="14">
        <v>0.356375438449752</v>
      </c>
      <c r="D760" s="14">
        <v>0.40351931149189602</v>
      </c>
      <c r="E760" s="14">
        <v>0.31104094549085498</v>
      </c>
      <c r="F760" s="14"/>
      <c r="G760" s="14">
        <v>0.37407273503111899</v>
      </c>
      <c r="H760" s="14">
        <v>0.42865042097436901</v>
      </c>
      <c r="I760" s="14">
        <v>0.36001339237795699</v>
      </c>
      <c r="J760" s="14">
        <v>0.35263626950820398</v>
      </c>
      <c r="K760" s="14">
        <v>0.29006498934393699</v>
      </c>
      <c r="L760" s="14">
        <v>0.33050465612979701</v>
      </c>
      <c r="M760" s="14"/>
      <c r="N760" s="14">
        <v>0.40395880094470998</v>
      </c>
      <c r="O760" s="14">
        <v>0.37378649780315698</v>
      </c>
      <c r="P760" s="14">
        <v>0.34672058542586198</v>
      </c>
      <c r="Q760" s="14">
        <v>0.29733176298240499</v>
      </c>
      <c r="R760" s="14"/>
      <c r="S760" s="14">
        <v>0.37442487840149102</v>
      </c>
      <c r="T760" s="14">
        <v>0.35753845147026803</v>
      </c>
      <c r="U760" s="14">
        <v>0.40814724703396799</v>
      </c>
      <c r="V760" s="14">
        <v>0.30026179070477099</v>
      </c>
      <c r="W760" s="14">
        <v>0.44984304258977598</v>
      </c>
      <c r="X760" s="14">
        <v>0.30611618595513101</v>
      </c>
      <c r="Y760" s="14">
        <v>0.35096835980040902</v>
      </c>
      <c r="Z760" s="14">
        <v>0.45367649882401001</v>
      </c>
      <c r="AA760" s="14">
        <v>0.353270804974821</v>
      </c>
      <c r="AB760" s="14">
        <v>0.32210938521143001</v>
      </c>
      <c r="AC760" s="14">
        <v>0.34451957578514902</v>
      </c>
      <c r="AD760" s="14">
        <v>0.25051598011326198</v>
      </c>
      <c r="AE760" s="14"/>
      <c r="AF760" s="14">
        <v>0.409969603926438</v>
      </c>
      <c r="AG760" s="14">
        <v>0.35804327742685099</v>
      </c>
      <c r="AH760" s="14">
        <v>0.34143383754482598</v>
      </c>
      <c r="AI760" s="14">
        <v>0.365809632189942</v>
      </c>
      <c r="AJ760" s="14">
        <v>0.32802822670625997</v>
      </c>
      <c r="AK760" s="14"/>
      <c r="AL760" s="14">
        <v>0.40501482787433701</v>
      </c>
      <c r="AM760" s="14">
        <v>0.38416418335850899</v>
      </c>
      <c r="AN760" s="14">
        <v>0.333068977384326</v>
      </c>
      <c r="AO760" s="14">
        <v>0.39672881763710899</v>
      </c>
      <c r="AP760" s="14">
        <v>0.23382838354840199</v>
      </c>
      <c r="AQ760" s="14"/>
      <c r="AR760" s="14">
        <v>0.40078203988603001</v>
      </c>
      <c r="AS760" s="14">
        <v>0.41519616587508301</v>
      </c>
      <c r="AT760" s="14">
        <v>0.35328178626796503</v>
      </c>
      <c r="AU760" s="14">
        <v>0.40859419427309901</v>
      </c>
      <c r="AV760" s="14">
        <v>0.27389423228892001</v>
      </c>
      <c r="AW760" s="14">
        <v>0.26970015285608701</v>
      </c>
      <c r="AX760" s="14"/>
      <c r="AY760" s="14">
        <v>0.35503770239583299</v>
      </c>
      <c r="AZ760" s="14">
        <v>0.32792775046426798</v>
      </c>
      <c r="BA760" s="14">
        <v>0.35870624595543799</v>
      </c>
      <c r="BB760" s="14">
        <v>0.41073046644197198</v>
      </c>
      <c r="BC760" s="14">
        <v>0.42083744854295801</v>
      </c>
      <c r="BD760" s="14"/>
      <c r="BE760" s="14">
        <v>0.29946421027029202</v>
      </c>
      <c r="BF760" s="14">
        <v>0.242826331524856</v>
      </c>
      <c r="BG760" s="14">
        <v>0.27075637944412201</v>
      </c>
      <c r="BH760" s="14">
        <v>0.28687162960749801</v>
      </c>
      <c r="BI760" s="14">
        <v>0.35316875274133702</v>
      </c>
      <c r="BJ760" s="14">
        <v>0.362214277024409</v>
      </c>
      <c r="BK760" s="14">
        <v>0.34292413986933601</v>
      </c>
      <c r="BL760" s="14">
        <v>0.33502034590775098</v>
      </c>
      <c r="BM760" s="14">
        <v>0.436178782591161</v>
      </c>
      <c r="BN760" s="14">
        <v>0.33055733457365799</v>
      </c>
      <c r="BO760" s="14">
        <v>0.325273830373845</v>
      </c>
      <c r="BP760" s="14">
        <v>0.446858157939172</v>
      </c>
      <c r="BQ760" s="14">
        <v>0.46758605621667598</v>
      </c>
      <c r="BR760" s="14">
        <v>0.37966788616147201</v>
      </c>
      <c r="BS760" s="14">
        <v>0.41507629828118198</v>
      </c>
      <c r="BT760" s="14">
        <v>0.44374051028566203</v>
      </c>
      <c r="BU760" s="14"/>
      <c r="BV760" s="14">
        <v>0.39679902361618502</v>
      </c>
      <c r="BW760" s="14">
        <v>0.36539841306363602</v>
      </c>
      <c r="BX760" s="14"/>
      <c r="BY760" s="14">
        <v>0.45689301353419598</v>
      </c>
      <c r="BZ760" s="14"/>
      <c r="CA760" s="14">
        <v>0.294305033100138</v>
      </c>
      <c r="CB760" s="14">
        <v>0.37475821306072998</v>
      </c>
      <c r="CC760" s="14">
        <v>0.39003966202998402</v>
      </c>
      <c r="CD760" s="14">
        <v>0.45302950630379102</v>
      </c>
      <c r="CE760" s="14">
        <v>0.33172736406284498</v>
      </c>
    </row>
    <row r="761" spans="2:83" x14ac:dyDescent="0.3">
      <c r="B761" t="s">
        <v>237</v>
      </c>
      <c r="C761" s="14">
        <v>0.38047015320850402</v>
      </c>
      <c r="D761" s="14">
        <v>0.34997420394190998</v>
      </c>
      <c r="E761" s="14">
        <v>0.41099370819373998</v>
      </c>
      <c r="F761" s="14"/>
      <c r="G761" s="14">
        <v>0.256391726643866</v>
      </c>
      <c r="H761" s="14">
        <v>0.28276293231362298</v>
      </c>
      <c r="I761" s="14">
        <v>0.362894448978546</v>
      </c>
      <c r="J761" s="14">
        <v>0.42211520011322801</v>
      </c>
      <c r="K761" s="14">
        <v>0.490762825826696</v>
      </c>
      <c r="L761" s="14">
        <v>0.44831344595809097</v>
      </c>
      <c r="M761" s="14"/>
      <c r="N761" s="14">
        <v>0.34450647757626901</v>
      </c>
      <c r="O761" s="14">
        <v>0.37463728972367899</v>
      </c>
      <c r="P761" s="14">
        <v>0.38743258697845501</v>
      </c>
      <c r="Q761" s="14">
        <v>0.41550634372371298</v>
      </c>
      <c r="R761" s="14"/>
      <c r="S761" s="14">
        <v>0.343330455063591</v>
      </c>
      <c r="T761" s="14">
        <v>0.36981869531781397</v>
      </c>
      <c r="U761" s="14">
        <v>0.35407284093024499</v>
      </c>
      <c r="V761" s="14">
        <v>0.41535198065738399</v>
      </c>
      <c r="W761" s="14">
        <v>0.39735137453945402</v>
      </c>
      <c r="X761" s="14">
        <v>0.40641154549944097</v>
      </c>
      <c r="Y761" s="14">
        <v>0.389304168763076</v>
      </c>
      <c r="Z761" s="14">
        <v>0.26843389375056997</v>
      </c>
      <c r="AA761" s="14">
        <v>0.37405254259486198</v>
      </c>
      <c r="AB761" s="14">
        <v>0.40901595484074499</v>
      </c>
      <c r="AC761" s="14">
        <v>0.35627278832994602</v>
      </c>
      <c r="AD761" s="14">
        <v>0.55156574967634597</v>
      </c>
      <c r="AE761" s="14"/>
      <c r="AF761" s="14">
        <v>0.39107297140142899</v>
      </c>
      <c r="AG761" s="14">
        <v>0.32647562514681799</v>
      </c>
      <c r="AH761" s="14">
        <v>0.43648944549554602</v>
      </c>
      <c r="AI761" s="14">
        <v>0.43079264134115403</v>
      </c>
      <c r="AJ761" s="14">
        <v>0.38067382608651801</v>
      </c>
      <c r="AK761" s="14"/>
      <c r="AL761" s="14">
        <v>0.36825909321017197</v>
      </c>
      <c r="AM761" s="14">
        <v>0.34187201859888799</v>
      </c>
      <c r="AN761" s="14">
        <v>0.45350670651854302</v>
      </c>
      <c r="AO761" s="14">
        <v>0.37448013813803199</v>
      </c>
      <c r="AP761" s="14">
        <v>0.437754942868953</v>
      </c>
      <c r="AQ761" s="14"/>
      <c r="AR761" s="14">
        <v>0.305518647108452</v>
      </c>
      <c r="AS761" s="14">
        <v>0.36075328040085702</v>
      </c>
      <c r="AT761" s="14">
        <v>0.43576245763510602</v>
      </c>
      <c r="AU761" s="14">
        <v>0.377080784303165</v>
      </c>
      <c r="AV761" s="14">
        <v>0.36232904659433202</v>
      </c>
      <c r="AW761" s="14">
        <v>0.44036045842718502</v>
      </c>
      <c r="AX761" s="14"/>
      <c r="AY761" s="14">
        <v>0.42509313744718102</v>
      </c>
      <c r="AZ761" s="14">
        <v>0.40200311525780102</v>
      </c>
      <c r="BA761" s="14">
        <v>0.36843235643441502</v>
      </c>
      <c r="BB761" s="14">
        <v>0.30073860755047299</v>
      </c>
      <c r="BC761" s="14">
        <v>0.183780272420692</v>
      </c>
      <c r="BD761" s="14"/>
      <c r="BE761" s="14">
        <v>0.27692491226952098</v>
      </c>
      <c r="BF761" s="14">
        <v>0.34947297050517401</v>
      </c>
      <c r="BG761" s="14">
        <v>0.44711227303572498</v>
      </c>
      <c r="BH761" s="14">
        <v>0.387519366572807</v>
      </c>
      <c r="BI761" s="14">
        <v>0.39621080518740198</v>
      </c>
      <c r="BJ761" s="14">
        <v>0.38701363892984297</v>
      </c>
      <c r="BK761" s="14">
        <v>0.36717196575072097</v>
      </c>
      <c r="BL761" s="14">
        <v>0.434430397209912</v>
      </c>
      <c r="BM761" s="14">
        <v>0.31069732402982603</v>
      </c>
      <c r="BN761" s="14">
        <v>0.44154910240026302</v>
      </c>
      <c r="BO761" s="14">
        <v>0.43968450058111103</v>
      </c>
      <c r="BP761" s="14">
        <v>0.33606865509681499</v>
      </c>
      <c r="BQ761" s="14">
        <v>0.35171336531340702</v>
      </c>
      <c r="BR761" s="14">
        <v>0.37810405698758498</v>
      </c>
      <c r="BS761" s="14">
        <v>0.30184913249863998</v>
      </c>
      <c r="BT761" s="14">
        <v>0.22661853261692899</v>
      </c>
      <c r="BU761" s="14"/>
      <c r="BV761" s="14">
        <v>0.31295028765335497</v>
      </c>
      <c r="BW761" s="14">
        <v>0.38482773061307601</v>
      </c>
      <c r="BX761" s="14"/>
      <c r="BY761" s="14">
        <v>0.248614559846836</v>
      </c>
      <c r="BZ761" s="14"/>
      <c r="CA761" s="14">
        <v>0.450357832599385</v>
      </c>
      <c r="CB761" s="14">
        <v>0.38936224654686702</v>
      </c>
      <c r="CC761" s="14">
        <v>0.35619654028479703</v>
      </c>
      <c r="CD761" s="14">
        <v>0.242503162328192</v>
      </c>
      <c r="CE761" s="14">
        <v>6.5747759920311899E-2</v>
      </c>
    </row>
    <row r="762" spans="2:83" x14ac:dyDescent="0.3">
      <c r="B762" t="s">
        <v>238</v>
      </c>
      <c r="C762" s="14">
        <v>8.8556535581495399E-2</v>
      </c>
      <c r="D762" s="14">
        <v>6.6219468509775906E-2</v>
      </c>
      <c r="E762" s="14">
        <v>0.10960932466791</v>
      </c>
      <c r="F762" s="14"/>
      <c r="G762" s="14">
        <v>0.14718932245043201</v>
      </c>
      <c r="H762" s="14">
        <v>7.4783365518047401E-2</v>
      </c>
      <c r="I762" s="14">
        <v>7.32295002935726E-2</v>
      </c>
      <c r="J762" s="14">
        <v>6.8541406758246798E-2</v>
      </c>
      <c r="K762" s="14">
        <v>7.4733004920722407E-2</v>
      </c>
      <c r="L762" s="14">
        <v>9.8986827240484104E-2</v>
      </c>
      <c r="M762" s="14"/>
      <c r="N762" s="14">
        <v>6.9020924692059393E-2</v>
      </c>
      <c r="O762" s="14">
        <v>0.114912254388984</v>
      </c>
      <c r="P762" s="14">
        <v>9.06141707666452E-2</v>
      </c>
      <c r="Q762" s="14">
        <v>8.0293239291337595E-2</v>
      </c>
      <c r="R762" s="14"/>
      <c r="S762" s="14">
        <v>9.1079924502046203E-2</v>
      </c>
      <c r="T762" s="14">
        <v>8.9929613004381806E-2</v>
      </c>
      <c r="U762" s="14">
        <v>7.9948393562532805E-2</v>
      </c>
      <c r="V762" s="14">
        <v>0.10533353884258199</v>
      </c>
      <c r="W762" s="14">
        <v>5.3643237600007998E-2</v>
      </c>
      <c r="X762" s="14">
        <v>8.5221458056972704E-2</v>
      </c>
      <c r="Y762" s="14">
        <v>7.8836918933141695E-2</v>
      </c>
      <c r="Z762" s="14">
        <v>9.7970287545797799E-2</v>
      </c>
      <c r="AA762" s="14">
        <v>0.10687201164443701</v>
      </c>
      <c r="AB762" s="14">
        <v>9.6369166037957005E-2</v>
      </c>
      <c r="AC762" s="14">
        <v>0.113315182127405</v>
      </c>
      <c r="AD762" s="14">
        <v>1.64493399941192E-2</v>
      </c>
      <c r="AE762" s="14"/>
      <c r="AF762" s="14">
        <v>6.4188955891430297E-2</v>
      </c>
      <c r="AG762" s="14">
        <v>0.103391464952359</v>
      </c>
      <c r="AH762" s="14">
        <v>7.8926180921189595E-2</v>
      </c>
      <c r="AI762" s="14">
        <v>2.7574637179605298E-2</v>
      </c>
      <c r="AJ762" s="14">
        <v>9.2252678973657701E-2</v>
      </c>
      <c r="AK762" s="14"/>
      <c r="AL762" s="14">
        <v>8.3158900831988597E-2</v>
      </c>
      <c r="AM762" s="14">
        <v>9.3263047831925697E-2</v>
      </c>
      <c r="AN762" s="14">
        <v>9.2844880286726994E-2</v>
      </c>
      <c r="AO762" s="14">
        <v>5.5049216551722902E-2</v>
      </c>
      <c r="AP762" s="14">
        <v>0.122995101992383</v>
      </c>
      <c r="AQ762" s="14"/>
      <c r="AR762" s="14">
        <v>9.2373661191808301E-2</v>
      </c>
      <c r="AS762" s="14">
        <v>9.0384675075717694E-2</v>
      </c>
      <c r="AT762" s="14">
        <v>8.8968795965915407E-2</v>
      </c>
      <c r="AU762" s="14">
        <v>6.1713922080441602E-2</v>
      </c>
      <c r="AV762" s="14">
        <v>0.142817285477123</v>
      </c>
      <c r="AW762" s="14">
        <v>7.4954556266385697E-2</v>
      </c>
      <c r="AX762" s="14"/>
      <c r="AY762" s="14">
        <v>8.1873175670099704E-2</v>
      </c>
      <c r="AZ762" s="14">
        <v>8.7825973096651994E-2</v>
      </c>
      <c r="BA762" s="14">
        <v>9.6698006809703904E-2</v>
      </c>
      <c r="BB762" s="14">
        <v>7.8233004662569494E-2</v>
      </c>
      <c r="BC762" s="14">
        <v>5.5766448039539299E-2</v>
      </c>
      <c r="BD762" s="14"/>
      <c r="BE762" s="14">
        <v>0.151019778141123</v>
      </c>
      <c r="BF762" s="14">
        <v>0.144076869026559</v>
      </c>
      <c r="BG762" s="14">
        <v>0.10036648396796399</v>
      </c>
      <c r="BH762" s="14">
        <v>0.118353864689379</v>
      </c>
      <c r="BI762" s="14">
        <v>5.8856955918785203E-2</v>
      </c>
      <c r="BJ762" s="14">
        <v>0.1055029044794</v>
      </c>
      <c r="BK762" s="14">
        <v>0.112274224241959</v>
      </c>
      <c r="BL762" s="14">
        <v>0.103399707740242</v>
      </c>
      <c r="BM762" s="14">
        <v>7.4260441545473496E-2</v>
      </c>
      <c r="BN762" s="14">
        <v>7.8859430630838598E-2</v>
      </c>
      <c r="BO762" s="14">
        <v>6.6218150715304999E-2</v>
      </c>
      <c r="BP762" s="14">
        <v>7.4897408970346205E-2</v>
      </c>
      <c r="BQ762" s="14">
        <v>7.4403251479368396E-2</v>
      </c>
      <c r="BR762" s="14">
        <v>5.3058369372161802E-2</v>
      </c>
      <c r="BS762" s="14">
        <v>5.43434040937694E-2</v>
      </c>
      <c r="BT762" s="14">
        <v>8.8583483920049805E-2</v>
      </c>
      <c r="BU762" s="14"/>
      <c r="BV762" s="14">
        <v>9.4430483542945795E-2</v>
      </c>
      <c r="BW762" s="14">
        <v>9.1529125602578504E-2</v>
      </c>
      <c r="BX762" s="14"/>
      <c r="BY762" s="14">
        <v>6.6822393197442806E-2</v>
      </c>
      <c r="BZ762" s="14"/>
      <c r="CA762" s="14">
        <v>8.7013336742258904E-2</v>
      </c>
      <c r="CB762" s="14">
        <v>0.11637552564438799</v>
      </c>
      <c r="CC762" s="14">
        <v>8.4355414379332597E-2</v>
      </c>
      <c r="CD762" s="14">
        <v>7.5173041826263498E-2</v>
      </c>
      <c r="CE762" s="14">
        <v>9.0296941157587296E-2</v>
      </c>
    </row>
    <row r="763" spans="2:83" x14ac:dyDescent="0.3">
      <c r="B763" t="s">
        <v>214</v>
      </c>
      <c r="C763" s="14">
        <v>2.98429431938175E-2</v>
      </c>
      <c r="D763" s="14">
        <v>3.9812014374812903E-2</v>
      </c>
      <c r="E763" s="14">
        <v>2.0167236529170698E-2</v>
      </c>
      <c r="F763" s="14"/>
      <c r="G763" s="14">
        <v>2.99478820343392E-2</v>
      </c>
      <c r="H763" s="14">
        <v>3.8347596182739599E-2</v>
      </c>
      <c r="I763" s="14">
        <v>2.9119353357889399E-2</v>
      </c>
      <c r="J763" s="14">
        <v>2.2204106422496799E-2</v>
      </c>
      <c r="K763" s="14">
        <v>4.9509548896512601E-2</v>
      </c>
      <c r="L763" s="14">
        <v>1.63956177022564E-2</v>
      </c>
      <c r="M763" s="14"/>
      <c r="N763" s="14">
        <v>3.7759175340661699E-2</v>
      </c>
      <c r="O763" s="14">
        <v>2.4414071858695201E-2</v>
      </c>
      <c r="P763" s="14">
        <v>3.36154969186244E-2</v>
      </c>
      <c r="Q763" s="14">
        <v>2.4284447452488801E-2</v>
      </c>
      <c r="R763" s="14"/>
      <c r="S763" s="14">
        <v>3.18555846216751E-2</v>
      </c>
      <c r="T763" s="14">
        <v>3.9633849685935599E-2</v>
      </c>
      <c r="U763" s="14">
        <v>2.8209393386766798E-2</v>
      </c>
      <c r="V763" s="14">
        <v>4.4818763245134202E-2</v>
      </c>
      <c r="W763" s="14">
        <v>6.5858291777530298E-3</v>
      </c>
      <c r="X763" s="14">
        <v>1.88391048717414E-2</v>
      </c>
      <c r="Y763" s="14">
        <v>1.8880797262694201E-2</v>
      </c>
      <c r="Z763" s="14">
        <v>2.4423779489141199E-2</v>
      </c>
      <c r="AA763" s="14">
        <v>2.4092841904688401E-2</v>
      </c>
      <c r="AB763" s="14">
        <v>3.6871051964154501E-2</v>
      </c>
      <c r="AC763" s="14">
        <v>4.58264624348272E-2</v>
      </c>
      <c r="AD763" s="14">
        <v>3.4132154493349803E-2</v>
      </c>
      <c r="AE763" s="14"/>
      <c r="AF763" s="14">
        <v>1.24924931030167E-2</v>
      </c>
      <c r="AG763" s="14">
        <v>4.3382565117041597E-2</v>
      </c>
      <c r="AH763" s="14">
        <v>3.9007253518375903E-2</v>
      </c>
      <c r="AI763" s="14">
        <v>6.7397969752684195E-2</v>
      </c>
      <c r="AJ763" s="14">
        <v>2.7154479945638899E-2</v>
      </c>
      <c r="AK763" s="14"/>
      <c r="AL763" s="14">
        <v>1.6067257242235799E-2</v>
      </c>
      <c r="AM763" s="14">
        <v>2.9347432841137399E-2</v>
      </c>
      <c r="AN763" s="14">
        <v>3.0152508768010101E-2</v>
      </c>
      <c r="AO763" s="14">
        <v>2.4540395324045901E-2</v>
      </c>
      <c r="AP763" s="14">
        <v>7.2956133968458098E-2</v>
      </c>
      <c r="AQ763" s="14"/>
      <c r="AR763" s="14">
        <v>3.77535012423919E-2</v>
      </c>
      <c r="AS763" s="14">
        <v>1.1171107327393501E-2</v>
      </c>
      <c r="AT763" s="14">
        <v>3.1718318295868297E-2</v>
      </c>
      <c r="AU763" s="14">
        <v>1.9755771475980399E-2</v>
      </c>
      <c r="AV763" s="14">
        <v>6.6889561774730696E-2</v>
      </c>
      <c r="AW763" s="14">
        <v>3.3302906380025997E-2</v>
      </c>
      <c r="AX763" s="14"/>
      <c r="AY763" s="14">
        <v>1.20230094351675E-2</v>
      </c>
      <c r="AZ763" s="14">
        <v>2.4134631557583101E-2</v>
      </c>
      <c r="BA763" s="14">
        <v>3.5761280040700297E-2</v>
      </c>
      <c r="BB763" s="14">
        <v>5.2695246182238399E-2</v>
      </c>
      <c r="BC763" s="14">
        <v>2.23285640461162E-2</v>
      </c>
      <c r="BD763" s="14"/>
      <c r="BE763" s="14">
        <v>0</v>
      </c>
      <c r="BF763" s="14">
        <v>0</v>
      </c>
      <c r="BG763" s="14">
        <v>1.2680432728752499E-2</v>
      </c>
      <c r="BH763" s="14">
        <v>4.8842521137184701E-2</v>
      </c>
      <c r="BI763" s="14">
        <v>2.2626702109992101E-2</v>
      </c>
      <c r="BJ763" s="14">
        <v>3.1211086296389998E-2</v>
      </c>
      <c r="BK763" s="14">
        <v>3.4576475318572802E-2</v>
      </c>
      <c r="BL763" s="14">
        <v>4.5064714270441203E-2</v>
      </c>
      <c r="BM763" s="14">
        <v>3.2533320195760301E-2</v>
      </c>
      <c r="BN763" s="14">
        <v>3.6892604168508002E-2</v>
      </c>
      <c r="BO763" s="14">
        <v>1.850672409345E-2</v>
      </c>
      <c r="BP763" s="14">
        <v>3.8149094521526802E-2</v>
      </c>
      <c r="BQ763" s="14">
        <v>6.1638942681599201E-3</v>
      </c>
      <c r="BR763" s="14">
        <v>1.7406041299047499E-2</v>
      </c>
      <c r="BS763" s="14">
        <v>5.68911651267466E-2</v>
      </c>
      <c r="BT763" s="14">
        <v>4.6337272526797403E-2</v>
      </c>
      <c r="BU763" s="14"/>
      <c r="BV763" s="14">
        <v>2.81616231022387E-2</v>
      </c>
      <c r="BW763" s="14">
        <v>3.11086449118699E-2</v>
      </c>
      <c r="BX763" s="14"/>
      <c r="BY763" s="14">
        <v>1.54891984123912E-2</v>
      </c>
      <c r="BZ763" s="14"/>
      <c r="CA763" s="14">
        <v>3.5181356438851903E-2</v>
      </c>
      <c r="CB763" s="14">
        <v>2.5945477745075898E-2</v>
      </c>
      <c r="CC763" s="14">
        <v>3.0832190575914398E-2</v>
      </c>
      <c r="CD763" s="14">
        <v>2.97865465457532E-2</v>
      </c>
      <c r="CE763" s="14">
        <v>0</v>
      </c>
    </row>
    <row r="764" spans="2:83" x14ac:dyDescent="0.3">
      <c r="B764" t="s">
        <v>110</v>
      </c>
      <c r="C764" s="14">
        <v>5.9272154751572097E-2</v>
      </c>
      <c r="D764" s="14">
        <v>2.29631999777326E-2</v>
      </c>
      <c r="E764" s="14">
        <v>9.4841972643696898E-2</v>
      </c>
      <c r="F764" s="14"/>
      <c r="G764" s="14">
        <v>6.80454533223359E-2</v>
      </c>
      <c r="H764" s="14">
        <v>4.5238501163170602E-2</v>
      </c>
      <c r="I764" s="14">
        <v>7.3564341064328798E-2</v>
      </c>
      <c r="J764" s="14">
        <v>7.5770263310910302E-2</v>
      </c>
      <c r="K764" s="14">
        <v>4.42444321502602E-2</v>
      </c>
      <c r="L764" s="14">
        <v>5.0035805172384998E-2</v>
      </c>
      <c r="M764" s="14"/>
      <c r="N764" s="14">
        <v>3.4455247141135299E-2</v>
      </c>
      <c r="O764" s="14">
        <v>4.2550891389948699E-2</v>
      </c>
      <c r="P764" s="14">
        <v>5.2677574803196098E-2</v>
      </c>
      <c r="Q764" s="14">
        <v>0.110457167552912</v>
      </c>
      <c r="R764" s="14"/>
      <c r="S764" s="14">
        <v>5.06838125499674E-2</v>
      </c>
      <c r="T764" s="14">
        <v>7.0894080666432005E-2</v>
      </c>
      <c r="U764" s="14">
        <v>5.7831126379381197E-2</v>
      </c>
      <c r="V764" s="14">
        <v>4.8850348428761903E-2</v>
      </c>
      <c r="W764" s="14">
        <v>5.4689161839854901E-2</v>
      </c>
      <c r="X764" s="14">
        <v>8.4533036666736103E-2</v>
      </c>
      <c r="Y764" s="14">
        <v>7.9607442992523605E-2</v>
      </c>
      <c r="Z764" s="14">
        <v>4.56926246732553E-2</v>
      </c>
      <c r="AA764" s="14">
        <v>5.7304194953666003E-2</v>
      </c>
      <c r="AB764" s="14">
        <v>4.7396490055056598E-2</v>
      </c>
      <c r="AC764" s="14">
        <v>2.88069758105572E-2</v>
      </c>
      <c r="AD764" s="14">
        <v>7.6525826832231594E-2</v>
      </c>
      <c r="AE764" s="14"/>
      <c r="AF764" s="14">
        <v>3.7222125634782603E-2</v>
      </c>
      <c r="AG764" s="14">
        <v>5.2620249956424399E-2</v>
      </c>
      <c r="AH764" s="14">
        <v>4.3635249549010602E-2</v>
      </c>
      <c r="AI764" s="14">
        <v>2.7200937784649201E-2</v>
      </c>
      <c r="AJ764" s="14">
        <v>0.11219173725689401</v>
      </c>
      <c r="AK764" s="14"/>
      <c r="AL764" s="14">
        <v>4.1459550035764701E-2</v>
      </c>
      <c r="AM764" s="14">
        <v>4.3028856390616398E-2</v>
      </c>
      <c r="AN764" s="14">
        <v>4.7301365424604398E-2</v>
      </c>
      <c r="AO764" s="14">
        <v>5.3335435552298201E-2</v>
      </c>
      <c r="AP764" s="14">
        <v>3.7117995719631799E-2</v>
      </c>
      <c r="AQ764" s="14"/>
      <c r="AR764" s="14">
        <v>4.2792330677339598E-2</v>
      </c>
      <c r="AS764" s="14">
        <v>2.44792978437769E-2</v>
      </c>
      <c r="AT764" s="14">
        <v>4.2655235738149402E-2</v>
      </c>
      <c r="AU764" s="14">
        <v>3.8586791548008002E-2</v>
      </c>
      <c r="AV764" s="14">
        <v>4.6001574762621102E-2</v>
      </c>
      <c r="AW764" s="14">
        <v>0.147312617531144</v>
      </c>
      <c r="AX764" s="14"/>
      <c r="AY764" s="14">
        <v>6.1468728714428197E-2</v>
      </c>
      <c r="AZ764" s="14">
        <v>8.4872270132135302E-2</v>
      </c>
      <c r="BA764" s="14">
        <v>5.4127592657994099E-2</v>
      </c>
      <c r="BB764" s="14">
        <v>3.1199428004950201E-2</v>
      </c>
      <c r="BC764" s="14">
        <v>2.2862267824551599E-2</v>
      </c>
      <c r="BD764" s="14"/>
      <c r="BE764" s="14">
        <v>0.20744353374278501</v>
      </c>
      <c r="BF764" s="14">
        <v>0.18311722882696899</v>
      </c>
      <c r="BG764" s="14">
        <v>8.7361905753812599E-2</v>
      </c>
      <c r="BH764" s="14">
        <v>5.6619114457523899E-2</v>
      </c>
      <c r="BI764" s="14">
        <v>8.0670483806439805E-2</v>
      </c>
      <c r="BJ764" s="14">
        <v>4.8818867434978999E-2</v>
      </c>
      <c r="BK764" s="14">
        <v>7.2238309725317404E-2</v>
      </c>
      <c r="BL764" s="14">
        <v>5.39447777372737E-2</v>
      </c>
      <c r="BM764" s="14">
        <v>5.5516912568643002E-2</v>
      </c>
      <c r="BN764" s="14">
        <v>5.3422272071520803E-2</v>
      </c>
      <c r="BO764" s="14">
        <v>4.3688287999841598E-2</v>
      </c>
      <c r="BP764" s="14">
        <v>9.4523308286072506E-3</v>
      </c>
      <c r="BQ764" s="14">
        <v>9.4257714231069604E-3</v>
      </c>
      <c r="BR764" s="14">
        <v>3.5016644542594198E-2</v>
      </c>
      <c r="BS764" s="14">
        <v>4.0686343733446699E-2</v>
      </c>
      <c r="BT764" s="14">
        <v>0</v>
      </c>
      <c r="BU764" s="14"/>
      <c r="BV764" s="14">
        <v>4.28065901802775E-2</v>
      </c>
      <c r="BW764" s="14">
        <v>4.3358975059508698E-2</v>
      </c>
      <c r="BX764" s="14"/>
      <c r="BY764" s="14">
        <v>2.38663117361885E-2</v>
      </c>
      <c r="BZ764" s="14"/>
      <c r="CA764" s="14">
        <v>6.8338598466078496E-2</v>
      </c>
      <c r="CB764" s="14">
        <v>4.9533620886226898E-2</v>
      </c>
      <c r="CC764" s="14">
        <v>5.1516116077561201E-2</v>
      </c>
      <c r="CD764" s="14">
        <v>2.6383693409299701E-2</v>
      </c>
      <c r="CE764" s="14">
        <v>3.2929924183019502E-2</v>
      </c>
    </row>
    <row r="765" spans="2:83" x14ac:dyDescent="0.3">
      <c r="B765" t="s">
        <v>215</v>
      </c>
      <c r="C765" s="14">
        <v>0.44185821326461</v>
      </c>
      <c r="D765" s="14">
        <v>0.521031113195769</v>
      </c>
      <c r="E765" s="14">
        <v>0.36438775796548201</v>
      </c>
      <c r="F765" s="14"/>
      <c r="G765" s="14">
        <v>0.49842561554902598</v>
      </c>
      <c r="H765" s="14">
        <v>0.55886760482241904</v>
      </c>
      <c r="I765" s="14">
        <v>0.46119235630566302</v>
      </c>
      <c r="J765" s="14">
        <v>0.41136902339511799</v>
      </c>
      <c r="K765" s="14">
        <v>0.34075018820580899</v>
      </c>
      <c r="L765" s="14">
        <v>0.38626830392678302</v>
      </c>
      <c r="M765" s="14"/>
      <c r="N765" s="14">
        <v>0.51425817524987505</v>
      </c>
      <c r="O765" s="14">
        <v>0.44348549263869402</v>
      </c>
      <c r="P765" s="14">
        <v>0.43566017053307998</v>
      </c>
      <c r="Q765" s="14">
        <v>0.369458801979549</v>
      </c>
      <c r="R765" s="14"/>
      <c r="S765" s="14">
        <v>0.48305022326272101</v>
      </c>
      <c r="T765" s="14">
        <v>0.42972376132543599</v>
      </c>
      <c r="U765" s="14">
        <v>0.47993824574107402</v>
      </c>
      <c r="V765" s="14">
        <v>0.38564536882613798</v>
      </c>
      <c r="W765" s="14">
        <v>0.48773039684293001</v>
      </c>
      <c r="X765" s="14">
        <v>0.404994854905109</v>
      </c>
      <c r="Y765" s="14">
        <v>0.433370672048564</v>
      </c>
      <c r="Z765" s="14">
        <v>0.56347941454123496</v>
      </c>
      <c r="AA765" s="14">
        <v>0.43767840890234699</v>
      </c>
      <c r="AB765" s="14">
        <v>0.41034733710208599</v>
      </c>
      <c r="AC765" s="14">
        <v>0.455778591297264</v>
      </c>
      <c r="AD765" s="14">
        <v>0.32132692900395399</v>
      </c>
      <c r="AE765" s="14"/>
      <c r="AF765" s="14">
        <v>0.495023453969341</v>
      </c>
      <c r="AG765" s="14">
        <v>0.47413009482735802</v>
      </c>
      <c r="AH765" s="14">
        <v>0.40194187051587799</v>
      </c>
      <c r="AI765" s="14">
        <v>0.447033813941908</v>
      </c>
      <c r="AJ765" s="14">
        <v>0.38772727773729199</v>
      </c>
      <c r="AK765" s="14"/>
      <c r="AL765" s="14">
        <v>0.49105519867983899</v>
      </c>
      <c r="AM765" s="14">
        <v>0.492488644337432</v>
      </c>
      <c r="AN765" s="14">
        <v>0.37619453900211502</v>
      </c>
      <c r="AO765" s="14">
        <v>0.49259481443390102</v>
      </c>
      <c r="AP765" s="14">
        <v>0.329175825450574</v>
      </c>
      <c r="AQ765" s="14"/>
      <c r="AR765" s="14">
        <v>0.52156185978000802</v>
      </c>
      <c r="AS765" s="14">
        <v>0.513211639352255</v>
      </c>
      <c r="AT765" s="14">
        <v>0.40089519236496002</v>
      </c>
      <c r="AU765" s="14">
        <v>0.50286273059240505</v>
      </c>
      <c r="AV765" s="14">
        <v>0.38196253139119302</v>
      </c>
      <c r="AW765" s="14">
        <v>0.30406946139525898</v>
      </c>
      <c r="AX765" s="14"/>
      <c r="AY765" s="14">
        <v>0.419541948733124</v>
      </c>
      <c r="AZ765" s="14">
        <v>0.40116400995582802</v>
      </c>
      <c r="BA765" s="14">
        <v>0.44498076405718701</v>
      </c>
      <c r="BB765" s="14">
        <v>0.53713371359976902</v>
      </c>
      <c r="BC765" s="14">
        <v>0.71526244766910096</v>
      </c>
      <c r="BD765" s="14"/>
      <c r="BE765" s="14">
        <v>0.36461177584657101</v>
      </c>
      <c r="BF765" s="14">
        <v>0.323332931641298</v>
      </c>
      <c r="BG765" s="14">
        <v>0.35247890451374703</v>
      </c>
      <c r="BH765" s="14">
        <v>0.38866513314310602</v>
      </c>
      <c r="BI765" s="14">
        <v>0.44163505297738098</v>
      </c>
      <c r="BJ765" s="14">
        <v>0.42745350285938699</v>
      </c>
      <c r="BK765" s="14">
        <v>0.41373902496343001</v>
      </c>
      <c r="BL765" s="14">
        <v>0.36316040304213099</v>
      </c>
      <c r="BM765" s="14">
        <v>0.52699200166029703</v>
      </c>
      <c r="BN765" s="14">
        <v>0.389276590728869</v>
      </c>
      <c r="BO765" s="14">
        <v>0.43190233661029198</v>
      </c>
      <c r="BP765" s="14">
        <v>0.54143251058270403</v>
      </c>
      <c r="BQ765" s="14">
        <v>0.55829371751595702</v>
      </c>
      <c r="BR765" s="14">
        <v>0.516414887798611</v>
      </c>
      <c r="BS765" s="14">
        <v>0.54622995454739798</v>
      </c>
      <c r="BT765" s="14">
        <v>0.63846071093622403</v>
      </c>
      <c r="BU765" s="14"/>
      <c r="BV765" s="14">
        <v>0.52165101552118298</v>
      </c>
      <c r="BW765" s="14">
        <v>0.44917552381296699</v>
      </c>
      <c r="BX765" s="14"/>
      <c r="BY765" s="14">
        <v>0.64520753680714205</v>
      </c>
      <c r="BZ765" s="14"/>
      <c r="CA765" s="14">
        <v>0.35910887575342598</v>
      </c>
      <c r="CB765" s="14">
        <v>0.41878312917744198</v>
      </c>
      <c r="CC765" s="14">
        <v>0.47709973868239502</v>
      </c>
      <c r="CD765" s="14">
        <v>0.62615355589049204</v>
      </c>
      <c r="CE765" s="14">
        <v>0.81102537473908098</v>
      </c>
    </row>
    <row r="766" spans="2:83" x14ac:dyDescent="0.3">
      <c r="B766" t="s">
        <v>216</v>
      </c>
      <c r="C766" s="14">
        <v>0.118399478775313</v>
      </c>
      <c r="D766" s="14">
        <v>0.106031482884589</v>
      </c>
      <c r="E766" s="14">
        <v>0.129776561197081</v>
      </c>
      <c r="F766" s="14"/>
      <c r="G766" s="14">
        <v>0.17713720448477099</v>
      </c>
      <c r="H766" s="14">
        <v>0.113130961700787</v>
      </c>
      <c r="I766" s="14">
        <v>0.102348853651462</v>
      </c>
      <c r="J766" s="14">
        <v>9.0745513180743601E-2</v>
      </c>
      <c r="K766" s="14">
        <v>0.12424255381723499</v>
      </c>
      <c r="L766" s="14">
        <v>0.115382444942741</v>
      </c>
      <c r="M766" s="14"/>
      <c r="N766" s="14">
        <v>0.106780100032721</v>
      </c>
      <c r="O766" s="14">
        <v>0.13932632624767899</v>
      </c>
      <c r="P766" s="14">
        <v>0.12422966768527</v>
      </c>
      <c r="Q766" s="14">
        <v>0.104577686743826</v>
      </c>
      <c r="R766" s="14"/>
      <c r="S766" s="14">
        <v>0.122935509123721</v>
      </c>
      <c r="T766" s="14">
        <v>0.12956346269031699</v>
      </c>
      <c r="U766" s="14">
        <v>0.10815778694930001</v>
      </c>
      <c r="V766" s="14">
        <v>0.15015230208771599</v>
      </c>
      <c r="W766" s="14">
        <v>6.0229066777760999E-2</v>
      </c>
      <c r="X766" s="14">
        <v>0.104060562928714</v>
      </c>
      <c r="Y766" s="14">
        <v>9.7717716195835996E-2</v>
      </c>
      <c r="Z766" s="14">
        <v>0.12239406703493901</v>
      </c>
      <c r="AA766" s="14">
        <v>0.13096485354912599</v>
      </c>
      <c r="AB766" s="14">
        <v>0.133240218002111</v>
      </c>
      <c r="AC766" s="14">
        <v>0.15914164456223201</v>
      </c>
      <c r="AD766" s="14">
        <v>5.0581494487469E-2</v>
      </c>
      <c r="AE766" s="14"/>
      <c r="AF766" s="14">
        <v>7.6681448994446996E-2</v>
      </c>
      <c r="AG766" s="14">
        <v>0.14677403006940001</v>
      </c>
      <c r="AH766" s="14">
        <v>0.117933434439565</v>
      </c>
      <c r="AI766" s="14">
        <v>9.4972606932289497E-2</v>
      </c>
      <c r="AJ766" s="14">
        <v>0.119407158919297</v>
      </c>
      <c r="AK766" s="14"/>
      <c r="AL766" s="14">
        <v>9.9226158074224399E-2</v>
      </c>
      <c r="AM766" s="14">
        <v>0.122610480673063</v>
      </c>
      <c r="AN766" s="14">
        <v>0.12299738905473701</v>
      </c>
      <c r="AO766" s="14">
        <v>7.9589611875768795E-2</v>
      </c>
      <c r="AP766" s="14">
        <v>0.19595123596084099</v>
      </c>
      <c r="AQ766" s="14"/>
      <c r="AR766" s="14">
        <v>0.1301271624342</v>
      </c>
      <c r="AS766" s="14">
        <v>0.101555782403111</v>
      </c>
      <c r="AT766" s="14">
        <v>0.120687114261784</v>
      </c>
      <c r="AU766" s="14">
        <v>8.1469693556422002E-2</v>
      </c>
      <c r="AV766" s="14">
        <v>0.20970684725185401</v>
      </c>
      <c r="AW766" s="14">
        <v>0.10825746264641201</v>
      </c>
      <c r="AX766" s="14"/>
      <c r="AY766" s="14">
        <v>9.3896185105267205E-2</v>
      </c>
      <c r="AZ766" s="14">
        <v>0.111960604654235</v>
      </c>
      <c r="BA766" s="14">
        <v>0.13245928685040401</v>
      </c>
      <c r="BB766" s="14">
        <v>0.130928250844808</v>
      </c>
      <c r="BC766" s="14">
        <v>7.8095012085655502E-2</v>
      </c>
      <c r="BD766" s="14"/>
      <c r="BE766" s="14">
        <v>0.151019778141123</v>
      </c>
      <c r="BF766" s="14">
        <v>0.144076869026559</v>
      </c>
      <c r="BG766" s="14">
        <v>0.113046916696716</v>
      </c>
      <c r="BH766" s="14">
        <v>0.16719638582656299</v>
      </c>
      <c r="BI766" s="14">
        <v>8.14836580287773E-2</v>
      </c>
      <c r="BJ766" s="14">
        <v>0.13671399077579</v>
      </c>
      <c r="BK766" s="14">
        <v>0.14685069956053201</v>
      </c>
      <c r="BL766" s="14">
        <v>0.14846442201068299</v>
      </c>
      <c r="BM766" s="14">
        <v>0.10679376174123401</v>
      </c>
      <c r="BN766" s="14">
        <v>0.115752034799347</v>
      </c>
      <c r="BO766" s="14">
        <v>8.4724874808754999E-2</v>
      </c>
      <c r="BP766" s="14">
        <v>0.11304650349187299</v>
      </c>
      <c r="BQ766" s="14">
        <v>8.0567145747528296E-2</v>
      </c>
      <c r="BR766" s="14">
        <v>7.0464410671209302E-2</v>
      </c>
      <c r="BS766" s="14">
        <v>0.111234569220516</v>
      </c>
      <c r="BT766" s="14">
        <v>0.13492075644684701</v>
      </c>
      <c r="BU766" s="14"/>
      <c r="BV766" s="14">
        <v>0.122592106645184</v>
      </c>
      <c r="BW766" s="14">
        <v>0.12263777051444801</v>
      </c>
      <c r="BX766" s="14"/>
      <c r="BY766" s="14">
        <v>8.2311591609834006E-2</v>
      </c>
      <c r="BZ766" s="14"/>
      <c r="CA766" s="14">
        <v>0.12219469318111099</v>
      </c>
      <c r="CB766" s="14">
        <v>0.14232100338946399</v>
      </c>
      <c r="CC766" s="14">
        <v>0.11518760495524701</v>
      </c>
      <c r="CD766" s="14">
        <v>0.10495958837201699</v>
      </c>
      <c r="CE766" s="14">
        <v>9.0296941157587296E-2</v>
      </c>
    </row>
    <row r="767" spans="2:83" x14ac:dyDescent="0.3">
      <c r="B767" t="s">
        <v>139</v>
      </c>
      <c r="C767" s="14">
        <v>0.32345873448929802</v>
      </c>
      <c r="D767" s="14">
        <v>0.41499963031117998</v>
      </c>
      <c r="E767" s="14">
        <v>0.234611196768401</v>
      </c>
      <c r="F767" s="14"/>
      <c r="G767" s="14">
        <v>0.32128841106425499</v>
      </c>
      <c r="H767" s="14">
        <v>0.44573664312163203</v>
      </c>
      <c r="I767" s="14">
        <v>0.35884350265420101</v>
      </c>
      <c r="J767" s="14">
        <v>0.32062351021437502</v>
      </c>
      <c r="K767" s="14">
        <v>0.21650763438857401</v>
      </c>
      <c r="L767" s="14">
        <v>0.27088585898404299</v>
      </c>
      <c r="M767" s="14"/>
      <c r="N767" s="14">
        <v>0.40747807521715401</v>
      </c>
      <c r="O767" s="14">
        <v>0.30415916639101498</v>
      </c>
      <c r="P767" s="14">
        <v>0.31143050284780999</v>
      </c>
      <c r="Q767" s="14">
        <v>0.264881115235723</v>
      </c>
      <c r="R767" s="14"/>
      <c r="S767" s="14">
        <v>0.36011471413899898</v>
      </c>
      <c r="T767" s="14">
        <v>0.300160298635119</v>
      </c>
      <c r="U767" s="14">
        <v>0.37178045879177501</v>
      </c>
      <c r="V767" s="14">
        <v>0.23549306673842299</v>
      </c>
      <c r="W767" s="14">
        <v>0.42750133006516899</v>
      </c>
      <c r="X767" s="14">
        <v>0.30093429197639499</v>
      </c>
      <c r="Y767" s="14">
        <v>0.33565295585272897</v>
      </c>
      <c r="Z767" s="14">
        <v>0.44108534750629602</v>
      </c>
      <c r="AA767" s="14">
        <v>0.30671355535322098</v>
      </c>
      <c r="AB767" s="14">
        <v>0.27710711909997499</v>
      </c>
      <c r="AC767" s="14">
        <v>0.29663694673503199</v>
      </c>
      <c r="AD767" s="14">
        <v>0.27074543451648497</v>
      </c>
      <c r="AE767" s="14"/>
      <c r="AF767" s="14">
        <v>0.41834200497489399</v>
      </c>
      <c r="AG767" s="14">
        <v>0.32735606475795698</v>
      </c>
      <c r="AH767" s="14">
        <v>0.28400843607631199</v>
      </c>
      <c r="AI767" s="14">
        <v>0.35206120700961802</v>
      </c>
      <c r="AJ767" s="14">
        <v>0.268320118817996</v>
      </c>
      <c r="AK767" s="14"/>
      <c r="AL767" s="14">
        <v>0.39182904060561402</v>
      </c>
      <c r="AM767" s="14">
        <v>0.36987816366436899</v>
      </c>
      <c r="AN767" s="14">
        <v>0.25319714994737802</v>
      </c>
      <c r="AO767" s="14">
        <v>0.413005202558132</v>
      </c>
      <c r="AP767" s="14">
        <v>0.13322458948973301</v>
      </c>
      <c r="AQ767" s="14"/>
      <c r="AR767" s="14">
        <v>0.39143469734580799</v>
      </c>
      <c r="AS767" s="14">
        <v>0.41165585694914297</v>
      </c>
      <c r="AT767" s="14">
        <v>0.28020807810317699</v>
      </c>
      <c r="AU767" s="14">
        <v>0.42139303703598302</v>
      </c>
      <c r="AV767" s="14">
        <v>0.172255684139339</v>
      </c>
      <c r="AW767" s="14">
        <v>0.195811998748847</v>
      </c>
      <c r="AX767" s="14"/>
      <c r="AY767" s="14">
        <v>0.32564576362785702</v>
      </c>
      <c r="AZ767" s="14">
        <v>0.289203405301593</v>
      </c>
      <c r="BA767" s="14">
        <v>0.31252147720678197</v>
      </c>
      <c r="BB767" s="14">
        <v>0.406205462754961</v>
      </c>
      <c r="BC767" s="14">
        <v>0.63716743558344602</v>
      </c>
      <c r="BD767" s="14"/>
      <c r="BE767" s="14">
        <v>0.21359199770544801</v>
      </c>
      <c r="BF767" s="14">
        <v>0.179256062614739</v>
      </c>
      <c r="BG767" s="14">
        <v>0.23943198781703101</v>
      </c>
      <c r="BH767" s="14">
        <v>0.22146874731654201</v>
      </c>
      <c r="BI767" s="14">
        <v>0.36015139494860399</v>
      </c>
      <c r="BJ767" s="14">
        <v>0.290739512083597</v>
      </c>
      <c r="BK767" s="14">
        <v>0.26688832540289797</v>
      </c>
      <c r="BL767" s="14">
        <v>0.21469598103144899</v>
      </c>
      <c r="BM767" s="14">
        <v>0.42019823991906302</v>
      </c>
      <c r="BN767" s="14">
        <v>0.27352455592952302</v>
      </c>
      <c r="BO767" s="14">
        <v>0.34717746180153702</v>
      </c>
      <c r="BP767" s="14">
        <v>0.42838600709083102</v>
      </c>
      <c r="BQ767" s="14">
        <v>0.47772657176842898</v>
      </c>
      <c r="BR767" s="14">
        <v>0.44595047712740199</v>
      </c>
      <c r="BS767" s="14">
        <v>0.43499538532688198</v>
      </c>
      <c r="BT767" s="14">
        <v>0.50353995448937705</v>
      </c>
      <c r="BU767" s="14"/>
      <c r="BV767" s="14">
        <v>0.39905890887599799</v>
      </c>
      <c r="BW767" s="14">
        <v>0.32653775329851897</v>
      </c>
      <c r="BX767" s="14"/>
      <c r="BY767" s="14">
        <v>0.56289594519730801</v>
      </c>
      <c r="BZ767" s="14"/>
      <c r="CA767" s="14">
        <v>0.236914182572315</v>
      </c>
      <c r="CB767" s="14">
        <v>0.27646212578797802</v>
      </c>
      <c r="CC767" s="14">
        <v>0.36191213372714798</v>
      </c>
      <c r="CD767" s="14">
        <v>0.52119396751847502</v>
      </c>
      <c r="CE767" s="14">
        <v>0.72072843358149397</v>
      </c>
    </row>
    <row r="768" spans="2:83" x14ac:dyDescent="0.3">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c r="AR768" s="14"/>
      <c r="AS768" s="14"/>
      <c r="AT768" s="14"/>
      <c r="AU768" s="14"/>
      <c r="AV768" s="14"/>
      <c r="AW768" s="14"/>
      <c r="AX768" s="14"/>
      <c r="AY768" s="14"/>
      <c r="AZ768" s="14"/>
      <c r="BA768" s="14"/>
      <c r="BB768" s="14"/>
      <c r="BC768" s="14"/>
      <c r="BD768" s="14"/>
      <c r="BE768" s="14"/>
      <c r="BF768" s="14"/>
      <c r="BG768" s="14"/>
      <c r="BH768" s="14"/>
      <c r="BI768" s="14"/>
      <c r="BJ768" s="14"/>
      <c r="BK768" s="14"/>
      <c r="BL768" s="14"/>
      <c r="BM768" s="14"/>
      <c r="BN768" s="14"/>
      <c r="BO768" s="14"/>
      <c r="BP768" s="14"/>
      <c r="BQ768" s="14"/>
      <c r="BR768" s="14"/>
      <c r="BS768" s="14"/>
      <c r="BT768" s="14"/>
      <c r="BU768" s="14"/>
      <c r="BV768" s="14"/>
      <c r="BW768" s="14"/>
      <c r="BX768" s="14"/>
      <c r="BY768" s="14"/>
      <c r="BZ768" s="14"/>
      <c r="CA768" s="14"/>
      <c r="CB768" s="14"/>
      <c r="CC768" s="14"/>
      <c r="CD768" s="14"/>
      <c r="CE768" s="14"/>
    </row>
    <row r="769" spans="2:83" x14ac:dyDescent="0.3">
      <c r="B769" s="6" t="s">
        <v>335</v>
      </c>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c r="AS769" s="14"/>
      <c r="AT769" s="14"/>
      <c r="AU769" s="14"/>
      <c r="AV769" s="14"/>
      <c r="AW769" s="14"/>
      <c r="AX769" s="14"/>
      <c r="AY769" s="14"/>
      <c r="AZ769" s="14"/>
      <c r="BA769" s="14"/>
      <c r="BB769" s="14"/>
      <c r="BC769" s="14"/>
      <c r="BD769" s="14"/>
      <c r="BE769" s="14"/>
      <c r="BF769" s="14"/>
      <c r="BG769" s="14"/>
      <c r="BH769" s="14"/>
      <c r="BI769" s="14"/>
      <c r="BJ769" s="14"/>
      <c r="BK769" s="14"/>
      <c r="BL769" s="14"/>
      <c r="BM769" s="14"/>
      <c r="BN769" s="14"/>
      <c r="BO769" s="14"/>
      <c r="BP769" s="14"/>
      <c r="BQ769" s="14"/>
      <c r="BR769" s="14"/>
      <c r="BS769" s="14"/>
      <c r="BT769" s="14"/>
      <c r="BU769" s="14"/>
      <c r="BV769" s="14"/>
      <c r="BW769" s="14"/>
      <c r="BX769" s="14"/>
      <c r="BY769" s="14"/>
      <c r="BZ769" s="14"/>
      <c r="CA769" s="14"/>
      <c r="CB769" s="14"/>
      <c r="CC769" s="14"/>
      <c r="CD769" s="14"/>
      <c r="CE769" s="14"/>
    </row>
    <row r="770" spans="2:83" x14ac:dyDescent="0.3">
      <c r="B770" s="24" t="s">
        <v>114</v>
      </c>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c r="AS770" s="14"/>
      <c r="AT770" s="14"/>
      <c r="AU770" s="14"/>
      <c r="AV770" s="14"/>
      <c r="AW770" s="14"/>
      <c r="AX770" s="14"/>
      <c r="AY770" s="14"/>
      <c r="AZ770" s="14"/>
      <c r="BA770" s="14"/>
      <c r="BB770" s="14"/>
      <c r="BC770" s="14"/>
      <c r="BD770" s="14"/>
      <c r="BE770" s="14"/>
      <c r="BF770" s="14"/>
      <c r="BG770" s="14"/>
      <c r="BH770" s="14"/>
      <c r="BI770" s="14"/>
      <c r="BJ770" s="14"/>
      <c r="BK770" s="14"/>
      <c r="BL770" s="14"/>
      <c r="BM770" s="14"/>
      <c r="BN770" s="14"/>
      <c r="BO770" s="14"/>
      <c r="BP770" s="14"/>
      <c r="BQ770" s="14"/>
      <c r="BR770" s="14"/>
      <c r="BS770" s="14"/>
      <c r="BT770" s="14"/>
      <c r="BU770" s="14"/>
      <c r="BV770" s="14"/>
      <c r="BW770" s="14"/>
      <c r="BX770" s="14"/>
      <c r="BY770" s="14"/>
      <c r="BZ770" s="14"/>
      <c r="CA770" s="14"/>
      <c r="CB770" s="14"/>
      <c r="CC770" s="14"/>
      <c r="CD770" s="14"/>
      <c r="CE770" s="14"/>
    </row>
    <row r="771" spans="2:83" x14ac:dyDescent="0.3">
      <c r="B771" t="s">
        <v>329</v>
      </c>
      <c r="C771" s="14">
        <v>0.120823870706515</v>
      </c>
      <c r="D771" s="14">
        <v>0.1502925995294</v>
      </c>
      <c r="E771" s="14">
        <v>9.2286268675776606E-2</v>
      </c>
      <c r="F771" s="14"/>
      <c r="G771" s="14">
        <v>0.14218641222287001</v>
      </c>
      <c r="H771" s="14">
        <v>0.21127679670847499</v>
      </c>
      <c r="I771" s="14">
        <v>0.158212623966246</v>
      </c>
      <c r="J771" s="14">
        <v>7.1089364913493797E-2</v>
      </c>
      <c r="K771" s="14">
        <v>8.4560312000148005E-2</v>
      </c>
      <c r="L771" s="14">
        <v>6.7517163347150896E-2</v>
      </c>
      <c r="M771" s="14"/>
      <c r="N771" s="14">
        <v>0.20241185432124101</v>
      </c>
      <c r="O771" s="14">
        <v>8.9207874678514501E-2</v>
      </c>
      <c r="P771" s="14">
        <v>8.6574503765332503E-2</v>
      </c>
      <c r="Q771" s="14">
        <v>9.4789462921914203E-2</v>
      </c>
      <c r="R771" s="14"/>
      <c r="S771" s="14">
        <v>0.193076685733019</v>
      </c>
      <c r="T771" s="14">
        <v>0.106533977670784</v>
      </c>
      <c r="U771" s="14">
        <v>0.112779153960563</v>
      </c>
      <c r="V771" s="14">
        <v>8.8780997484636401E-2</v>
      </c>
      <c r="W771" s="14">
        <v>8.1998182430668407E-2</v>
      </c>
      <c r="X771" s="14">
        <v>0.122164476581718</v>
      </c>
      <c r="Y771" s="14">
        <v>0.107585446937925</v>
      </c>
      <c r="Z771" s="14">
        <v>0.14980917787402701</v>
      </c>
      <c r="AA771" s="14">
        <v>0.13044650625679099</v>
      </c>
      <c r="AB771" s="14">
        <v>0.100936742198928</v>
      </c>
      <c r="AC771" s="14">
        <v>7.1965135799784502E-2</v>
      </c>
      <c r="AD771" s="14">
        <v>0.151534446825211</v>
      </c>
      <c r="AE771" s="14"/>
      <c r="AF771" s="14">
        <v>0.123340485752526</v>
      </c>
      <c r="AG771" s="14">
        <v>0.14520570994853901</v>
      </c>
      <c r="AH771" s="14">
        <v>9.2953106942988195E-2</v>
      </c>
      <c r="AI771" s="14">
        <v>0.14192861977485699</v>
      </c>
      <c r="AJ771" s="14">
        <v>0.115959592886219</v>
      </c>
      <c r="AK771" s="14"/>
      <c r="AL771" s="14">
        <v>0.141815549017552</v>
      </c>
      <c r="AM771" s="14">
        <v>0.15147181351168501</v>
      </c>
      <c r="AN771" s="14">
        <v>7.3514195793154005E-2</v>
      </c>
      <c r="AO771" s="14">
        <v>8.3466988432523606E-2</v>
      </c>
      <c r="AP771" s="14">
        <v>9.6522411092065094E-2</v>
      </c>
      <c r="AQ771" s="14"/>
      <c r="AR771" s="14">
        <v>0.17844742376622799</v>
      </c>
      <c r="AS771" s="14">
        <v>0.15767376911224501</v>
      </c>
      <c r="AT771" s="14">
        <v>7.9141761432344596E-2</v>
      </c>
      <c r="AU771" s="14">
        <v>0.114158634675582</v>
      </c>
      <c r="AV771" s="14">
        <v>8.3818428001535994E-2</v>
      </c>
      <c r="AW771" s="14">
        <v>4.5160606883455003E-2</v>
      </c>
      <c r="AX771" s="14"/>
      <c r="AY771" s="14">
        <v>0.104015742357829</v>
      </c>
      <c r="AZ771" s="14">
        <v>8.4129988234549702E-2</v>
      </c>
      <c r="BA771" s="14">
        <v>0.160924167382199</v>
      </c>
      <c r="BB771" s="14">
        <v>0.16480384548823199</v>
      </c>
      <c r="BC771" s="14">
        <v>0.316311973601408</v>
      </c>
      <c r="BD771" s="14"/>
      <c r="BE771" s="14">
        <v>8.2649625219940501E-2</v>
      </c>
      <c r="BF771" s="14">
        <v>0.19969210248752201</v>
      </c>
      <c r="BG771" s="14">
        <v>5.9446611624912798E-2</v>
      </c>
      <c r="BH771" s="14">
        <v>0.10881175422285801</v>
      </c>
      <c r="BI771" s="14">
        <v>9.9256398884872907E-2</v>
      </c>
      <c r="BJ771" s="14">
        <v>6.4995097809931804E-2</v>
      </c>
      <c r="BK771" s="14">
        <v>8.86263336888619E-2</v>
      </c>
      <c r="BL771" s="14">
        <v>8.5581405203733293E-2</v>
      </c>
      <c r="BM771" s="14">
        <v>0.120363926825949</v>
      </c>
      <c r="BN771" s="14">
        <v>0.133437909676798</v>
      </c>
      <c r="BO771" s="14">
        <v>0.117262012731205</v>
      </c>
      <c r="BP771" s="14">
        <v>0.11570102757105299</v>
      </c>
      <c r="BQ771" s="14">
        <v>0.211316170947073</v>
      </c>
      <c r="BR771" s="14">
        <v>0.188763529913588</v>
      </c>
      <c r="BS771" s="14">
        <v>0.20577724017714499</v>
      </c>
      <c r="BT771" s="14">
        <v>0.27763904656255101</v>
      </c>
      <c r="BU771" s="14"/>
      <c r="BV771" s="14">
        <v>0.18488184228014601</v>
      </c>
      <c r="BW771" s="14">
        <v>0.101849901985487</v>
      </c>
      <c r="BX771" s="14"/>
      <c r="BY771" s="14">
        <v>0.27286175911896898</v>
      </c>
      <c r="BZ771" s="14"/>
      <c r="CA771" s="14">
        <v>8.8896703257744694E-2</v>
      </c>
      <c r="CB771" s="14">
        <v>8.1888443202451394E-2</v>
      </c>
      <c r="CC771" s="14">
        <v>0.124688768497993</v>
      </c>
      <c r="CD771" s="14">
        <v>0.26551579164730399</v>
      </c>
      <c r="CE771" s="14">
        <v>0.41574003610034399</v>
      </c>
    </row>
    <row r="772" spans="2:83" x14ac:dyDescent="0.3">
      <c r="B772" t="s">
        <v>330</v>
      </c>
      <c r="C772" s="14">
        <v>0.38146013812278101</v>
      </c>
      <c r="D772" s="14">
        <v>0.39907117553159099</v>
      </c>
      <c r="E772" s="14">
        <v>0.36501193962532003</v>
      </c>
      <c r="F772" s="14"/>
      <c r="G772" s="14">
        <v>0.40664417829856497</v>
      </c>
      <c r="H772" s="14">
        <v>0.42834631204711199</v>
      </c>
      <c r="I772" s="14">
        <v>0.40588898939550599</v>
      </c>
      <c r="J772" s="14">
        <v>0.40334905566366203</v>
      </c>
      <c r="K772" s="14">
        <v>0.31626694139589301</v>
      </c>
      <c r="L772" s="14">
        <v>0.33290279648084098</v>
      </c>
      <c r="M772" s="14"/>
      <c r="N772" s="14">
        <v>0.39993291730502001</v>
      </c>
      <c r="O772" s="14">
        <v>0.39231290284269499</v>
      </c>
      <c r="P772" s="14">
        <v>0.38229001342910601</v>
      </c>
      <c r="Q772" s="14">
        <v>0.347856483470532</v>
      </c>
      <c r="R772" s="14"/>
      <c r="S772" s="14">
        <v>0.40113235669681802</v>
      </c>
      <c r="T772" s="14">
        <v>0.36663838120450098</v>
      </c>
      <c r="U772" s="14">
        <v>0.35856089230863603</v>
      </c>
      <c r="V772" s="14">
        <v>0.37932373232454197</v>
      </c>
      <c r="W772" s="14">
        <v>0.41660560703647898</v>
      </c>
      <c r="X772" s="14">
        <v>0.36366635375688999</v>
      </c>
      <c r="Y772" s="14">
        <v>0.409956720526088</v>
      </c>
      <c r="Z772" s="14">
        <v>0.414341364028468</v>
      </c>
      <c r="AA772" s="14">
        <v>0.38928166755822402</v>
      </c>
      <c r="AB772" s="14">
        <v>0.31742685372705898</v>
      </c>
      <c r="AC772" s="14">
        <v>0.39924139046124202</v>
      </c>
      <c r="AD772" s="14">
        <v>0.40704622684240399</v>
      </c>
      <c r="AE772" s="14"/>
      <c r="AF772" s="14">
        <v>0.43769481035121799</v>
      </c>
      <c r="AG772" s="14">
        <v>0.36793103702409702</v>
      </c>
      <c r="AH772" s="14">
        <v>0.31259538319855101</v>
      </c>
      <c r="AI772" s="14">
        <v>0.40421015910758901</v>
      </c>
      <c r="AJ772" s="14">
        <v>0.35735407006360798</v>
      </c>
      <c r="AK772" s="14"/>
      <c r="AL772" s="14">
        <v>0.38815532602420899</v>
      </c>
      <c r="AM772" s="14">
        <v>0.38760449148884402</v>
      </c>
      <c r="AN772" s="14">
        <v>0.31103425199359103</v>
      </c>
      <c r="AO772" s="14">
        <v>0.46538920334505102</v>
      </c>
      <c r="AP772" s="14">
        <v>0.249765116061827</v>
      </c>
      <c r="AQ772" s="14"/>
      <c r="AR772" s="14">
        <v>0.405928538521938</v>
      </c>
      <c r="AS772" s="14">
        <v>0.41232893752942401</v>
      </c>
      <c r="AT772" s="14">
        <v>0.37116123734844197</v>
      </c>
      <c r="AU772" s="14">
        <v>0.44876760322744902</v>
      </c>
      <c r="AV772" s="14">
        <v>0.29424522002002101</v>
      </c>
      <c r="AW772" s="14">
        <v>0.30689454864276999</v>
      </c>
      <c r="AX772" s="14"/>
      <c r="AY772" s="14">
        <v>0.395879654546829</v>
      </c>
      <c r="AZ772" s="14">
        <v>0.35905450681731899</v>
      </c>
      <c r="BA772" s="14">
        <v>0.381855413201104</v>
      </c>
      <c r="BB772" s="14">
        <v>0.41786257753718897</v>
      </c>
      <c r="BC772" s="14">
        <v>0.28713134955175401</v>
      </c>
      <c r="BD772" s="14"/>
      <c r="BE772" s="14">
        <v>0.46135520923102402</v>
      </c>
      <c r="BF772" s="14">
        <v>0.27102385909917698</v>
      </c>
      <c r="BG772" s="14">
        <v>0.34241202002337101</v>
      </c>
      <c r="BH772" s="14">
        <v>0.37603605104637</v>
      </c>
      <c r="BI772" s="14">
        <v>0.38201529082369401</v>
      </c>
      <c r="BJ772" s="14">
        <v>0.31941635505518501</v>
      </c>
      <c r="BK772" s="14">
        <v>0.37591535161746598</v>
      </c>
      <c r="BL772" s="14">
        <v>0.37668150489517699</v>
      </c>
      <c r="BM772" s="14">
        <v>0.37392886289521898</v>
      </c>
      <c r="BN772" s="14">
        <v>0.35818091879962</v>
      </c>
      <c r="BO772" s="14">
        <v>0.429279901796491</v>
      </c>
      <c r="BP772" s="14">
        <v>0.41824889878956101</v>
      </c>
      <c r="BQ772" s="14">
        <v>0.48960096312665402</v>
      </c>
      <c r="BR772" s="14">
        <v>0.39576508204204602</v>
      </c>
      <c r="BS772" s="14">
        <v>0.372526794631243</v>
      </c>
      <c r="BT772" s="14">
        <v>0.52471810734937896</v>
      </c>
      <c r="BU772" s="14"/>
      <c r="BV772" s="14">
        <v>0.39743202130382099</v>
      </c>
      <c r="BW772" s="14">
        <v>0.37300825098933799</v>
      </c>
      <c r="BX772" s="14"/>
      <c r="BY772" s="14">
        <v>0.41453458870579502</v>
      </c>
      <c r="BZ772" s="14"/>
      <c r="CA772" s="14">
        <v>0.346204717434142</v>
      </c>
      <c r="CB772" s="14">
        <v>0.36565235017936099</v>
      </c>
      <c r="CC772" s="14">
        <v>0.40609163115722202</v>
      </c>
      <c r="CD772" s="14">
        <v>0.48557550671859701</v>
      </c>
      <c r="CE772" s="14">
        <v>0.400825993871469</v>
      </c>
    </row>
    <row r="773" spans="2:83" x14ac:dyDescent="0.3">
      <c r="B773" t="s">
        <v>331</v>
      </c>
      <c r="C773" s="14">
        <v>0.31399267453906998</v>
      </c>
      <c r="D773" s="14">
        <v>0.26612248225775298</v>
      </c>
      <c r="E773" s="14">
        <v>0.36032174563648101</v>
      </c>
      <c r="F773" s="14"/>
      <c r="G773" s="14">
        <v>0.23918564273173901</v>
      </c>
      <c r="H773" s="14">
        <v>0.179838662997306</v>
      </c>
      <c r="I773" s="14">
        <v>0.27017422008928199</v>
      </c>
      <c r="J773" s="14">
        <v>0.33738661414452997</v>
      </c>
      <c r="K773" s="14">
        <v>0.40217314306696</v>
      </c>
      <c r="L773" s="14">
        <v>0.42992801400642</v>
      </c>
      <c r="M773" s="14"/>
      <c r="N773" s="14">
        <v>0.24260167408901001</v>
      </c>
      <c r="O773" s="14">
        <v>0.312086394305505</v>
      </c>
      <c r="P773" s="14">
        <v>0.34226098853939602</v>
      </c>
      <c r="Q773" s="14">
        <v>0.36883570090546702</v>
      </c>
      <c r="R773" s="14"/>
      <c r="S773" s="14">
        <v>0.231784090201749</v>
      </c>
      <c r="T773" s="14">
        <v>0.349205683507678</v>
      </c>
      <c r="U773" s="14">
        <v>0.33318459217190699</v>
      </c>
      <c r="V773" s="14">
        <v>0.30268408906924699</v>
      </c>
      <c r="W773" s="14">
        <v>0.33165116912449699</v>
      </c>
      <c r="X773" s="14">
        <v>0.34203810973640297</v>
      </c>
      <c r="Y773" s="14">
        <v>0.351326081138364</v>
      </c>
      <c r="Z773" s="14">
        <v>0.26397977351676699</v>
      </c>
      <c r="AA773" s="14">
        <v>0.30327942010812597</v>
      </c>
      <c r="AB773" s="14">
        <v>0.347169101572462</v>
      </c>
      <c r="AC773" s="14">
        <v>0.31955906211173002</v>
      </c>
      <c r="AD773" s="14">
        <v>0.30075989737673797</v>
      </c>
      <c r="AE773" s="14"/>
      <c r="AF773" s="14">
        <v>0.31052720766641401</v>
      </c>
      <c r="AG773" s="14">
        <v>0.255319458745077</v>
      </c>
      <c r="AH773" s="14">
        <v>0.396090315147686</v>
      </c>
      <c r="AI773" s="14">
        <v>0.319876241488326</v>
      </c>
      <c r="AJ773" s="14">
        <v>0.34711109531642798</v>
      </c>
      <c r="AK773" s="14"/>
      <c r="AL773" s="14">
        <v>0.32217500927780002</v>
      </c>
      <c r="AM773" s="14">
        <v>0.26236539006457599</v>
      </c>
      <c r="AN773" s="14">
        <v>0.44551163995156201</v>
      </c>
      <c r="AO773" s="14">
        <v>0.316944888892364</v>
      </c>
      <c r="AP773" s="14">
        <v>0.33566342346536399</v>
      </c>
      <c r="AQ773" s="14"/>
      <c r="AR773" s="14">
        <v>0.21985773872487799</v>
      </c>
      <c r="AS773" s="14">
        <v>0.28522100077578999</v>
      </c>
      <c r="AT773" s="14">
        <v>0.33842527023436803</v>
      </c>
      <c r="AU773" s="14">
        <v>0.31607839021430001</v>
      </c>
      <c r="AV773" s="14">
        <v>0.33878581050346501</v>
      </c>
      <c r="AW773" s="14">
        <v>0.471481350803377</v>
      </c>
      <c r="AX773" s="14"/>
      <c r="AY773" s="14">
        <v>0.33924895739663202</v>
      </c>
      <c r="AZ773" s="14">
        <v>0.35013627919036699</v>
      </c>
      <c r="BA773" s="14">
        <v>0.28288292919414798</v>
      </c>
      <c r="BB773" s="14">
        <v>0.224115963054595</v>
      </c>
      <c r="BC773" s="14">
        <v>0.260253008981217</v>
      </c>
      <c r="BD773" s="14"/>
      <c r="BE773" s="14">
        <v>0.39216732179955899</v>
      </c>
      <c r="BF773" s="14">
        <v>0.32916731598058202</v>
      </c>
      <c r="BG773" s="14">
        <v>0.38529409133464698</v>
      </c>
      <c r="BH773" s="14">
        <v>0.361524173293988</v>
      </c>
      <c r="BI773" s="14">
        <v>0.36226331495957997</v>
      </c>
      <c r="BJ773" s="14">
        <v>0.32298893246389598</v>
      </c>
      <c r="BK773" s="14">
        <v>0.40783664002986397</v>
      </c>
      <c r="BL773" s="14">
        <v>0.290959787775247</v>
      </c>
      <c r="BM773" s="14">
        <v>0.27498871708945299</v>
      </c>
      <c r="BN773" s="14">
        <v>0.29402893944027497</v>
      </c>
      <c r="BO773" s="14">
        <v>0.31996442232536199</v>
      </c>
      <c r="BP773" s="14">
        <v>0.28152386055737399</v>
      </c>
      <c r="BQ773" s="14">
        <v>0.16808390637214701</v>
      </c>
      <c r="BR773" s="14">
        <v>0.22076111070340099</v>
      </c>
      <c r="BS773" s="14">
        <v>0.24183977710766799</v>
      </c>
      <c r="BT773" s="14">
        <v>0.120200816377999</v>
      </c>
      <c r="BU773" s="14"/>
      <c r="BV773" s="14">
        <v>0.22371546026792499</v>
      </c>
      <c r="BW773" s="14">
        <v>0.319769812256323</v>
      </c>
      <c r="BX773" s="14"/>
      <c r="BY773" s="14">
        <v>0.20637459470220501</v>
      </c>
      <c r="BZ773" s="14"/>
      <c r="CA773" s="14">
        <v>0.36883101399624202</v>
      </c>
      <c r="CB773" s="14">
        <v>0.34155575644380698</v>
      </c>
      <c r="CC773" s="14">
        <v>0.29517118691584199</v>
      </c>
      <c r="CD773" s="14">
        <v>0.155301832785503</v>
      </c>
      <c r="CE773" s="14">
        <v>3.7143140758688603E-2</v>
      </c>
    </row>
    <row r="774" spans="2:83" x14ac:dyDescent="0.3">
      <c r="B774" t="s">
        <v>332</v>
      </c>
      <c r="C774" s="14">
        <v>0.14106665946871799</v>
      </c>
      <c r="D774" s="14">
        <v>0.14411966600749901</v>
      </c>
      <c r="E774" s="14">
        <v>0.138362176743481</v>
      </c>
      <c r="F774" s="14"/>
      <c r="G774" s="14">
        <v>0.17351076955542299</v>
      </c>
      <c r="H774" s="14">
        <v>0.136508403117241</v>
      </c>
      <c r="I774" s="14">
        <v>0.13543991248419199</v>
      </c>
      <c r="J774" s="14">
        <v>0.15262670978566201</v>
      </c>
      <c r="K774" s="14">
        <v>0.13079651806072201</v>
      </c>
      <c r="L774" s="14">
        <v>0.125398984650235</v>
      </c>
      <c r="M774" s="14"/>
      <c r="N774" s="14">
        <v>0.119399604192054</v>
      </c>
      <c r="O774" s="14">
        <v>0.15709377795645299</v>
      </c>
      <c r="P774" s="14">
        <v>0.155283363621153</v>
      </c>
      <c r="Q774" s="14">
        <v>0.136310355563764</v>
      </c>
      <c r="R774" s="14"/>
      <c r="S774" s="14">
        <v>0.13358396374288301</v>
      </c>
      <c r="T774" s="14">
        <v>0.143676727026643</v>
      </c>
      <c r="U774" s="14">
        <v>0.17067508820088501</v>
      </c>
      <c r="V774" s="14">
        <v>0.18332770161445</v>
      </c>
      <c r="W774" s="14">
        <v>0.13607597570975499</v>
      </c>
      <c r="X774" s="14">
        <v>0.119569650814819</v>
      </c>
      <c r="Y774" s="14">
        <v>8.7745159419748697E-2</v>
      </c>
      <c r="Z774" s="14">
        <v>0.14929530947174399</v>
      </c>
      <c r="AA774" s="14">
        <v>0.125164032667367</v>
      </c>
      <c r="AB774" s="14">
        <v>0.17680489511832501</v>
      </c>
      <c r="AC774" s="14">
        <v>0.15554967711075601</v>
      </c>
      <c r="AD774" s="14">
        <v>9.3014623936249693E-2</v>
      </c>
      <c r="AE774" s="14"/>
      <c r="AF774" s="14">
        <v>0.10395358058752401</v>
      </c>
      <c r="AG774" s="14">
        <v>0.18265033206089901</v>
      </c>
      <c r="AH774" s="14">
        <v>0.157623065954376</v>
      </c>
      <c r="AI774" s="14">
        <v>0</v>
      </c>
      <c r="AJ774" s="14">
        <v>0.14602973267962999</v>
      </c>
      <c r="AK774" s="14"/>
      <c r="AL774" s="14">
        <v>0.12385331594231901</v>
      </c>
      <c r="AM774" s="14">
        <v>0.157581957972593</v>
      </c>
      <c r="AN774" s="14">
        <v>0.12957168693804699</v>
      </c>
      <c r="AO774" s="14">
        <v>9.5538220784957995E-2</v>
      </c>
      <c r="AP774" s="14">
        <v>0.207099528563224</v>
      </c>
      <c r="AQ774" s="14"/>
      <c r="AR774" s="14">
        <v>0.158866520243552</v>
      </c>
      <c r="AS774" s="14">
        <v>0.11772973041828801</v>
      </c>
      <c r="AT774" s="14">
        <v>0.169169303919602</v>
      </c>
      <c r="AU774" s="14">
        <v>9.6014754413744394E-2</v>
      </c>
      <c r="AV774" s="14">
        <v>0.176176264471785</v>
      </c>
      <c r="AW774" s="14">
        <v>0.13235386570448299</v>
      </c>
      <c r="AX774" s="14"/>
      <c r="AY774" s="14">
        <v>0.12223899221914999</v>
      </c>
      <c r="AZ774" s="14">
        <v>0.16919711731648701</v>
      </c>
      <c r="BA774" s="14">
        <v>0.13395921917086101</v>
      </c>
      <c r="BB774" s="14">
        <v>0.130629037925099</v>
      </c>
      <c r="BC774" s="14">
        <v>0.13630366786562101</v>
      </c>
      <c r="BD774" s="14"/>
      <c r="BE774" s="14">
        <v>0</v>
      </c>
      <c r="BF774" s="14">
        <v>0.114956608303309</v>
      </c>
      <c r="BG774" s="14">
        <v>0.16020405190121101</v>
      </c>
      <c r="BH774" s="14">
        <v>9.90133722454134E-2</v>
      </c>
      <c r="BI774" s="14">
        <v>0.119685756226587</v>
      </c>
      <c r="BJ774" s="14">
        <v>0.26882763829488199</v>
      </c>
      <c r="BK774" s="14">
        <v>0.110731200228695</v>
      </c>
      <c r="BL774" s="14">
        <v>0.157011309936541</v>
      </c>
      <c r="BM774" s="14">
        <v>0.12802351558285999</v>
      </c>
      <c r="BN774" s="14">
        <v>0.180751634918904</v>
      </c>
      <c r="BO774" s="14">
        <v>0.12619863180729199</v>
      </c>
      <c r="BP774" s="14">
        <v>0.14704738372182999</v>
      </c>
      <c r="BQ774" s="14">
        <v>0.11142165316562801</v>
      </c>
      <c r="BR774" s="14">
        <v>0.177304236041917</v>
      </c>
      <c r="BS774" s="14">
        <v>0.14125522315103201</v>
      </c>
      <c r="BT774" s="14">
        <v>5.4828337650869197E-2</v>
      </c>
      <c r="BU774" s="14"/>
      <c r="BV774" s="14">
        <v>0.15930604614000601</v>
      </c>
      <c r="BW774" s="14">
        <v>0.15502127324227899</v>
      </c>
      <c r="BX774" s="14"/>
      <c r="BY774" s="14">
        <v>8.6139499307881007E-2</v>
      </c>
      <c r="BZ774" s="14"/>
      <c r="CA774" s="14">
        <v>0.140199078159188</v>
      </c>
      <c r="CB774" s="14">
        <v>0.165283597993681</v>
      </c>
      <c r="CC774" s="14">
        <v>0.145784208480186</v>
      </c>
      <c r="CD774" s="14">
        <v>6.9728763426311804E-2</v>
      </c>
      <c r="CE774" s="14">
        <v>0.10020623074789101</v>
      </c>
    </row>
    <row r="775" spans="2:83" x14ac:dyDescent="0.3">
      <c r="B775" t="s">
        <v>333</v>
      </c>
      <c r="C775" s="14">
        <v>4.2656657162915203E-2</v>
      </c>
      <c r="D775" s="14">
        <v>4.0394076673757003E-2</v>
      </c>
      <c r="E775" s="14">
        <v>4.4017869318941701E-2</v>
      </c>
      <c r="F775" s="14"/>
      <c r="G775" s="14">
        <v>3.8472997191402201E-2</v>
      </c>
      <c r="H775" s="14">
        <v>4.4029825129865301E-2</v>
      </c>
      <c r="I775" s="14">
        <v>3.0284254064774301E-2</v>
      </c>
      <c r="J775" s="14">
        <v>3.5548255492651899E-2</v>
      </c>
      <c r="K775" s="14">
        <v>6.6203085476277804E-2</v>
      </c>
      <c r="L775" s="14">
        <v>4.4253041515352899E-2</v>
      </c>
      <c r="M775" s="14"/>
      <c r="N775" s="14">
        <v>3.5653950092674802E-2</v>
      </c>
      <c r="O775" s="14">
        <v>4.9299050216832403E-2</v>
      </c>
      <c r="P775" s="14">
        <v>3.3591130645013199E-2</v>
      </c>
      <c r="Q775" s="14">
        <v>5.2207997138323199E-2</v>
      </c>
      <c r="R775" s="14"/>
      <c r="S775" s="14">
        <v>4.0422903625530401E-2</v>
      </c>
      <c r="T775" s="14">
        <v>3.39452305903939E-2</v>
      </c>
      <c r="U775" s="14">
        <v>2.4800273358008801E-2</v>
      </c>
      <c r="V775" s="14">
        <v>4.5883479507124798E-2</v>
      </c>
      <c r="W775" s="14">
        <v>3.3669065698601203E-2</v>
      </c>
      <c r="X775" s="14">
        <v>5.2561409110169398E-2</v>
      </c>
      <c r="Y775" s="14">
        <v>4.33865919778742E-2</v>
      </c>
      <c r="Z775" s="14">
        <v>2.2574375108993999E-2</v>
      </c>
      <c r="AA775" s="14">
        <v>5.1828373409492499E-2</v>
      </c>
      <c r="AB775" s="14">
        <v>5.7662407383226498E-2</v>
      </c>
      <c r="AC775" s="14">
        <v>5.3684734516488697E-2</v>
      </c>
      <c r="AD775" s="14">
        <v>4.7644805019396698E-2</v>
      </c>
      <c r="AE775" s="14"/>
      <c r="AF775" s="14">
        <v>2.44839156423175E-2</v>
      </c>
      <c r="AG775" s="14">
        <v>4.8893462221388601E-2</v>
      </c>
      <c r="AH775" s="14">
        <v>4.0738128756399497E-2</v>
      </c>
      <c r="AI775" s="14">
        <v>0.13398497962922801</v>
      </c>
      <c r="AJ775" s="14">
        <v>3.3545509054115401E-2</v>
      </c>
      <c r="AK775" s="14"/>
      <c r="AL775" s="14">
        <v>2.4000799738120301E-2</v>
      </c>
      <c r="AM775" s="14">
        <v>4.09763469623027E-2</v>
      </c>
      <c r="AN775" s="14">
        <v>4.0368225323646E-2</v>
      </c>
      <c r="AO775" s="14">
        <v>3.8660698545103102E-2</v>
      </c>
      <c r="AP775" s="14">
        <v>0.11094952081752001</v>
      </c>
      <c r="AQ775" s="14"/>
      <c r="AR775" s="14">
        <v>3.6899778743404797E-2</v>
      </c>
      <c r="AS775" s="14">
        <v>2.70465621642531E-2</v>
      </c>
      <c r="AT775" s="14">
        <v>4.21024270652441E-2</v>
      </c>
      <c r="AU775" s="14">
        <v>2.4980617468924299E-2</v>
      </c>
      <c r="AV775" s="14">
        <v>0.10697427700319299</v>
      </c>
      <c r="AW775" s="14">
        <v>4.4109627965914701E-2</v>
      </c>
      <c r="AX775" s="14"/>
      <c r="AY775" s="14">
        <v>3.8616653479560697E-2</v>
      </c>
      <c r="AZ775" s="14">
        <v>3.7482108441277001E-2</v>
      </c>
      <c r="BA775" s="14">
        <v>4.0378271051687301E-2</v>
      </c>
      <c r="BB775" s="14">
        <v>6.2588575994885806E-2</v>
      </c>
      <c r="BC775" s="14">
        <v>0</v>
      </c>
      <c r="BD775" s="14"/>
      <c r="BE775" s="14">
        <v>6.3827843749476906E-2</v>
      </c>
      <c r="BF775" s="14">
        <v>8.5160114129409506E-2</v>
      </c>
      <c r="BG775" s="14">
        <v>5.2643225115858797E-2</v>
      </c>
      <c r="BH775" s="14">
        <v>5.4614649191371697E-2</v>
      </c>
      <c r="BI775" s="14">
        <v>3.67792391052661E-2</v>
      </c>
      <c r="BJ775" s="14">
        <v>2.3771976376104599E-2</v>
      </c>
      <c r="BK775" s="14">
        <v>1.6890474435112799E-2</v>
      </c>
      <c r="BL775" s="14">
        <v>8.9765992189302396E-2</v>
      </c>
      <c r="BM775" s="14">
        <v>0.102694977606518</v>
      </c>
      <c r="BN775" s="14">
        <v>3.3600597164403098E-2</v>
      </c>
      <c r="BO775" s="14">
        <v>7.2950313396492796E-3</v>
      </c>
      <c r="BP775" s="14">
        <v>3.7478829360182098E-2</v>
      </c>
      <c r="BQ775" s="14">
        <v>1.95773063884996E-2</v>
      </c>
      <c r="BR775" s="14">
        <v>1.7406041299047499E-2</v>
      </c>
      <c r="BS775" s="14">
        <v>3.8600964932912103E-2</v>
      </c>
      <c r="BT775" s="14">
        <v>2.26136920592017E-2</v>
      </c>
      <c r="BU775" s="14"/>
      <c r="BV775" s="14">
        <v>3.4664630008102097E-2</v>
      </c>
      <c r="BW775" s="14">
        <v>5.0350761526572703E-2</v>
      </c>
      <c r="BX775" s="14"/>
      <c r="BY775" s="14">
        <v>2.0089558165150002E-2</v>
      </c>
      <c r="BZ775" s="14"/>
      <c r="CA775" s="14">
        <v>5.5868487152683499E-2</v>
      </c>
      <c r="CB775" s="14">
        <v>4.56198521807002E-2</v>
      </c>
      <c r="CC775" s="14">
        <v>2.8264204948757601E-2</v>
      </c>
      <c r="CD775" s="14">
        <v>2.38781054222847E-2</v>
      </c>
      <c r="CE775" s="14">
        <v>4.6084598521607199E-2</v>
      </c>
    </row>
    <row r="776" spans="2:83" x14ac:dyDescent="0.3">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c r="AS776" s="14"/>
      <c r="AT776" s="14"/>
      <c r="AU776" s="14"/>
      <c r="AV776" s="14"/>
      <c r="AW776" s="14"/>
      <c r="AX776" s="14"/>
      <c r="AY776" s="14"/>
      <c r="AZ776" s="14"/>
      <c r="BA776" s="14"/>
      <c r="BB776" s="14"/>
      <c r="BC776" s="14"/>
      <c r="BD776" s="14"/>
      <c r="BE776" s="14"/>
      <c r="BF776" s="14"/>
      <c r="BG776" s="14"/>
      <c r="BH776" s="14"/>
      <c r="BI776" s="14"/>
      <c r="BJ776" s="14"/>
      <c r="BK776" s="14"/>
      <c r="BL776" s="14"/>
      <c r="BM776" s="14"/>
      <c r="BN776" s="14"/>
      <c r="BO776" s="14"/>
      <c r="BP776" s="14"/>
      <c r="BQ776" s="14"/>
      <c r="BR776" s="14"/>
      <c r="BS776" s="14"/>
      <c r="BT776" s="14"/>
      <c r="BU776" s="14"/>
      <c r="BV776" s="14"/>
      <c r="BW776" s="14"/>
      <c r="BX776" s="14"/>
      <c r="BY776" s="14"/>
      <c r="BZ776" s="14"/>
      <c r="CA776" s="14"/>
      <c r="CB776" s="14"/>
      <c r="CC776" s="14"/>
      <c r="CD776" s="14"/>
      <c r="CE776" s="14"/>
    </row>
    <row r="777" spans="2:83" x14ac:dyDescent="0.3">
      <c r="B777" s="6" t="s">
        <v>336</v>
      </c>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c r="AR777" s="14"/>
      <c r="AS777" s="14"/>
      <c r="AT777" s="14"/>
      <c r="AU777" s="14"/>
      <c r="AV777" s="14"/>
      <c r="AW777" s="14"/>
      <c r="AX777" s="14"/>
      <c r="AY777" s="14"/>
      <c r="AZ777" s="14"/>
      <c r="BA777" s="14"/>
      <c r="BB777" s="14"/>
      <c r="BC777" s="14"/>
      <c r="BD777" s="14"/>
      <c r="BE777" s="14"/>
      <c r="BF777" s="14"/>
      <c r="BG777" s="14"/>
      <c r="BH777" s="14"/>
      <c r="BI777" s="14"/>
      <c r="BJ777" s="14"/>
      <c r="BK777" s="14"/>
      <c r="BL777" s="14"/>
      <c r="BM777" s="14"/>
      <c r="BN777" s="14"/>
      <c r="BO777" s="14"/>
      <c r="BP777" s="14"/>
      <c r="BQ777" s="14"/>
      <c r="BR777" s="14"/>
      <c r="BS777" s="14"/>
      <c r="BT777" s="14"/>
      <c r="BU777" s="14"/>
      <c r="BV777" s="14"/>
      <c r="BW777" s="14"/>
      <c r="BX777" s="14"/>
      <c r="BY777" s="14"/>
      <c r="BZ777" s="14"/>
      <c r="CA777" s="14"/>
      <c r="CB777" s="14"/>
      <c r="CC777" s="14"/>
      <c r="CD777" s="14"/>
      <c r="CE777" s="14"/>
    </row>
    <row r="778" spans="2:83" x14ac:dyDescent="0.3">
      <c r="B778" s="24" t="s">
        <v>114</v>
      </c>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c r="AS778" s="14"/>
      <c r="AT778" s="14"/>
      <c r="AU778" s="14"/>
      <c r="AV778" s="14"/>
      <c r="AW778" s="14"/>
      <c r="AX778" s="14"/>
      <c r="AY778" s="14"/>
      <c r="AZ778" s="14"/>
      <c r="BA778" s="14"/>
      <c r="BB778" s="14"/>
      <c r="BC778" s="14"/>
      <c r="BD778" s="14"/>
      <c r="BE778" s="14"/>
      <c r="BF778" s="14"/>
      <c r="BG778" s="14"/>
      <c r="BH778" s="14"/>
      <c r="BI778" s="14"/>
      <c r="BJ778" s="14"/>
      <c r="BK778" s="14"/>
      <c r="BL778" s="14"/>
      <c r="BM778" s="14"/>
      <c r="BN778" s="14"/>
      <c r="BO778" s="14"/>
      <c r="BP778" s="14"/>
      <c r="BQ778" s="14"/>
      <c r="BR778" s="14"/>
      <c r="BS778" s="14"/>
      <c r="BT778" s="14"/>
      <c r="BU778" s="14"/>
      <c r="BV778" s="14"/>
      <c r="BW778" s="14"/>
      <c r="BX778" s="14"/>
      <c r="BY778" s="14"/>
      <c r="BZ778" s="14"/>
      <c r="CA778" s="14"/>
      <c r="CB778" s="14"/>
      <c r="CC778" s="14"/>
      <c r="CD778" s="14"/>
      <c r="CE778" s="14"/>
    </row>
    <row r="779" spans="2:83" x14ac:dyDescent="0.3">
      <c r="B779" t="s">
        <v>329</v>
      </c>
      <c r="C779" s="14">
        <v>6.5569387178351798E-2</v>
      </c>
      <c r="D779" s="14">
        <v>8.3681844083118004E-2</v>
      </c>
      <c r="E779" s="14">
        <v>4.8012186577075198E-2</v>
      </c>
      <c r="F779" s="14"/>
      <c r="G779" s="14">
        <v>7.6791469942426693E-2</v>
      </c>
      <c r="H779" s="14">
        <v>0.10661208691319</v>
      </c>
      <c r="I779" s="14">
        <v>8.5970970164981106E-2</v>
      </c>
      <c r="J779" s="14">
        <v>5.5058459857187901E-2</v>
      </c>
      <c r="K779" s="14">
        <v>4.2836840834065797E-2</v>
      </c>
      <c r="L779" s="14">
        <v>3.20153402823245E-2</v>
      </c>
      <c r="M779" s="14"/>
      <c r="N779" s="14">
        <v>0.101494834052707</v>
      </c>
      <c r="O779" s="14">
        <v>5.6619146767419401E-2</v>
      </c>
      <c r="P779" s="14">
        <v>4.4728539827491899E-2</v>
      </c>
      <c r="Q779" s="14">
        <v>5.5894140809859098E-2</v>
      </c>
      <c r="R779" s="14"/>
      <c r="S779" s="14">
        <v>0.109727867471967</v>
      </c>
      <c r="T779" s="14">
        <v>6.8630407491429096E-2</v>
      </c>
      <c r="U779" s="14">
        <v>4.2556302706936E-2</v>
      </c>
      <c r="V779" s="14">
        <v>6.7353915874714898E-2</v>
      </c>
      <c r="W779" s="14">
        <v>3.6614240162286302E-2</v>
      </c>
      <c r="X779" s="14">
        <v>7.5168683810332801E-2</v>
      </c>
      <c r="Y779" s="14">
        <v>6.83581253156125E-2</v>
      </c>
      <c r="Z779" s="14">
        <v>7.2505891056211302E-2</v>
      </c>
      <c r="AA779" s="14">
        <v>6.0954860833390301E-2</v>
      </c>
      <c r="AB779" s="14">
        <v>3.4142112370453802E-2</v>
      </c>
      <c r="AC779" s="14">
        <v>5.1382072911869997E-2</v>
      </c>
      <c r="AD779" s="14">
        <v>5.8725643338897897E-2</v>
      </c>
      <c r="AE779" s="14"/>
      <c r="AF779" s="14">
        <v>5.9861250088408903E-2</v>
      </c>
      <c r="AG779" s="14">
        <v>8.9595434890369197E-2</v>
      </c>
      <c r="AH779" s="14">
        <v>4.9183565279640698E-2</v>
      </c>
      <c r="AI779" s="14">
        <v>0</v>
      </c>
      <c r="AJ779" s="14">
        <v>5.4817561254417502E-2</v>
      </c>
      <c r="AK779" s="14"/>
      <c r="AL779" s="14">
        <v>8.1107830043831403E-2</v>
      </c>
      <c r="AM779" s="14">
        <v>8.3366593696988595E-2</v>
      </c>
      <c r="AN779" s="14">
        <v>3.5625773823844901E-2</v>
      </c>
      <c r="AO779" s="14">
        <v>6.2468722858458101E-2</v>
      </c>
      <c r="AP779" s="14">
        <v>5.8953336205046503E-2</v>
      </c>
      <c r="AQ779" s="14"/>
      <c r="AR779" s="14">
        <v>0.10831441480565999</v>
      </c>
      <c r="AS779" s="14">
        <v>8.4732745852368299E-2</v>
      </c>
      <c r="AT779" s="14">
        <v>2.8017243624180399E-2</v>
      </c>
      <c r="AU779" s="14">
        <v>5.5081674208824101E-2</v>
      </c>
      <c r="AV779" s="14">
        <v>5.5333839214282303E-2</v>
      </c>
      <c r="AW779" s="14">
        <v>2.2405387623297399E-2</v>
      </c>
      <c r="AX779" s="14"/>
      <c r="AY779" s="14">
        <v>5.5611155574613998E-2</v>
      </c>
      <c r="AZ779" s="14">
        <v>4.5515603709322797E-2</v>
      </c>
      <c r="BA779" s="14">
        <v>8.0447862511979898E-2</v>
      </c>
      <c r="BB779" s="14">
        <v>7.9282849400350505E-2</v>
      </c>
      <c r="BC779" s="14">
        <v>0.181342364079327</v>
      </c>
      <c r="BD779" s="14"/>
      <c r="BE779" s="14">
        <v>0</v>
      </c>
      <c r="BF779" s="14">
        <v>0.183351752853599</v>
      </c>
      <c r="BG779" s="14">
        <v>4.4175739783181199E-2</v>
      </c>
      <c r="BH779" s="14">
        <v>3.5074346102276097E-2</v>
      </c>
      <c r="BI779" s="14">
        <v>7.7557393960322504E-2</v>
      </c>
      <c r="BJ779" s="14">
        <v>2.99381409062668E-2</v>
      </c>
      <c r="BK779" s="14">
        <v>3.04627043902354E-2</v>
      </c>
      <c r="BL779" s="14">
        <v>6.8101941079085695E-2</v>
      </c>
      <c r="BM779" s="14">
        <v>5.4135233428224697E-2</v>
      </c>
      <c r="BN779" s="14">
        <v>6.2838225699273498E-2</v>
      </c>
      <c r="BO779" s="14">
        <v>6.4170097638418896E-2</v>
      </c>
      <c r="BP779" s="14">
        <v>6.0824874748986103E-2</v>
      </c>
      <c r="BQ779" s="14">
        <v>8.3289757636682005E-2</v>
      </c>
      <c r="BR779" s="14">
        <v>0.139836254948359</v>
      </c>
      <c r="BS779" s="14">
        <v>0.110055158984024</v>
      </c>
      <c r="BT779" s="14">
        <v>0.15207985290892501</v>
      </c>
      <c r="BU779" s="14"/>
      <c r="BV779" s="14">
        <v>0.111861765332212</v>
      </c>
      <c r="BW779" s="14">
        <v>4.1044424637928498E-2</v>
      </c>
      <c r="BX779" s="14"/>
      <c r="BY779" s="14">
        <v>0.16465949558427101</v>
      </c>
      <c r="BZ779" s="14"/>
      <c r="CA779" s="14">
        <v>5.4923520313051997E-2</v>
      </c>
      <c r="CB779" s="14">
        <v>3.4735159172098802E-2</v>
      </c>
      <c r="CC779" s="14">
        <v>6.3973926594201994E-2</v>
      </c>
      <c r="CD779" s="14">
        <v>0.154444089259208</v>
      </c>
      <c r="CE779" s="14">
        <v>0.27959879750612798</v>
      </c>
    </row>
    <row r="780" spans="2:83" x14ac:dyDescent="0.3">
      <c r="B780" t="s">
        <v>330</v>
      </c>
      <c r="C780" s="14">
        <v>0.27739960127084301</v>
      </c>
      <c r="D780" s="14">
        <v>0.30397375099894303</v>
      </c>
      <c r="E780" s="14">
        <v>0.25199540045965202</v>
      </c>
      <c r="F780" s="14"/>
      <c r="G780" s="14">
        <v>0.247414878100849</v>
      </c>
      <c r="H780" s="14">
        <v>0.302033738431842</v>
      </c>
      <c r="I780" s="14">
        <v>0.30244336586182402</v>
      </c>
      <c r="J780" s="14">
        <v>0.27302594798635599</v>
      </c>
      <c r="K780" s="14">
        <v>0.30045331745628401</v>
      </c>
      <c r="L780" s="14">
        <v>0.24490014176300801</v>
      </c>
      <c r="M780" s="14"/>
      <c r="N780" s="14">
        <v>0.31230351856126198</v>
      </c>
      <c r="O780" s="14">
        <v>0.292760188745947</v>
      </c>
      <c r="P780" s="14">
        <v>0.28826473369633698</v>
      </c>
      <c r="Q780" s="14">
        <v>0.21076082088092299</v>
      </c>
      <c r="R780" s="14"/>
      <c r="S780" s="14">
        <v>0.24429538843960999</v>
      </c>
      <c r="T780" s="14">
        <v>0.26925670723415102</v>
      </c>
      <c r="U780" s="14">
        <v>0.24630747938564301</v>
      </c>
      <c r="V780" s="14">
        <v>0.26898032914641801</v>
      </c>
      <c r="W780" s="14">
        <v>0.28305753134637801</v>
      </c>
      <c r="X780" s="14">
        <v>0.32886014210862302</v>
      </c>
      <c r="Y780" s="14">
        <v>0.27570220694470499</v>
      </c>
      <c r="Z780" s="14">
        <v>0.32112680381577502</v>
      </c>
      <c r="AA780" s="14">
        <v>0.264321204453559</v>
      </c>
      <c r="AB780" s="14">
        <v>0.29156688446812801</v>
      </c>
      <c r="AC780" s="14">
        <v>0.344493014625601</v>
      </c>
      <c r="AD780" s="14">
        <v>0.247310665727939</v>
      </c>
      <c r="AE780" s="14"/>
      <c r="AF780" s="14">
        <v>0.34326427874033999</v>
      </c>
      <c r="AG780" s="14">
        <v>0.26891272769173402</v>
      </c>
      <c r="AH780" s="14">
        <v>0.27258163216536102</v>
      </c>
      <c r="AI780" s="14">
        <v>0.210375168311211</v>
      </c>
      <c r="AJ780" s="14">
        <v>0.220851514571753</v>
      </c>
      <c r="AK780" s="14"/>
      <c r="AL780" s="14">
        <v>0.35182672785283697</v>
      </c>
      <c r="AM780" s="14">
        <v>0.274444452524083</v>
      </c>
      <c r="AN780" s="14">
        <v>0.24314590814269199</v>
      </c>
      <c r="AO780" s="14">
        <v>0.31388742230410499</v>
      </c>
      <c r="AP780" s="14">
        <v>0.19388626661309599</v>
      </c>
      <c r="AQ780" s="14"/>
      <c r="AR780" s="14">
        <v>0.29008832387477501</v>
      </c>
      <c r="AS780" s="14">
        <v>0.34186516497644298</v>
      </c>
      <c r="AT780" s="14">
        <v>0.26344591594885802</v>
      </c>
      <c r="AU780" s="14">
        <v>0.30396609651463402</v>
      </c>
      <c r="AV780" s="14">
        <v>0.204871179406243</v>
      </c>
      <c r="AW780" s="14">
        <v>0.203014315092647</v>
      </c>
      <c r="AX780" s="14"/>
      <c r="AY780" s="14">
        <v>0.25177369014117101</v>
      </c>
      <c r="AZ780" s="14">
        <v>0.27699606612354899</v>
      </c>
      <c r="BA780" s="14">
        <v>0.260618665334653</v>
      </c>
      <c r="BB780" s="14">
        <v>0.33225683957943603</v>
      </c>
      <c r="BC780" s="14">
        <v>0.26820326324162402</v>
      </c>
      <c r="BD780" s="14"/>
      <c r="BE780" s="14">
        <v>0.12897540932575599</v>
      </c>
      <c r="BF780" s="14">
        <v>0.17983231302670299</v>
      </c>
      <c r="BG780" s="14">
        <v>0.19428257030978499</v>
      </c>
      <c r="BH780" s="14">
        <v>0.22804493650590801</v>
      </c>
      <c r="BI780" s="14">
        <v>0.23088358506817999</v>
      </c>
      <c r="BJ780" s="14">
        <v>0.27028640548423399</v>
      </c>
      <c r="BK780" s="14">
        <v>0.29855958742759298</v>
      </c>
      <c r="BL780" s="14">
        <v>0.31843644882866401</v>
      </c>
      <c r="BM780" s="14">
        <v>0.31232787094085701</v>
      </c>
      <c r="BN780" s="14">
        <v>0.32654611894921998</v>
      </c>
      <c r="BO780" s="14">
        <v>0.30203163773427599</v>
      </c>
      <c r="BP780" s="14">
        <v>0.27967684778028601</v>
      </c>
      <c r="BQ780" s="14">
        <v>0.31736730678493302</v>
      </c>
      <c r="BR780" s="14">
        <v>0.40732760004469698</v>
      </c>
      <c r="BS780" s="14">
        <v>0.32513566096000401</v>
      </c>
      <c r="BT780" s="14">
        <v>0.328085844515837</v>
      </c>
      <c r="BU780" s="14"/>
      <c r="BV780" s="14">
        <v>0.28999745361203899</v>
      </c>
      <c r="BW780" s="14">
        <v>0.25134451300287097</v>
      </c>
      <c r="BX780" s="14"/>
      <c r="BY780" s="14">
        <v>0.30903213065763002</v>
      </c>
      <c r="BZ780" s="14"/>
      <c r="CA780" s="14">
        <v>0.23050059339836801</v>
      </c>
      <c r="CB780" s="14">
        <v>0.28664622003252599</v>
      </c>
      <c r="CC780" s="14">
        <v>0.29959402583118599</v>
      </c>
      <c r="CD780" s="14">
        <v>0.376207252439069</v>
      </c>
      <c r="CE780" s="14">
        <v>0.28776046235018099</v>
      </c>
    </row>
    <row r="781" spans="2:83" x14ac:dyDescent="0.3">
      <c r="B781" t="s">
        <v>331</v>
      </c>
      <c r="C781" s="14">
        <v>0.304027554538504</v>
      </c>
      <c r="D781" s="14">
        <v>0.281637752221573</v>
      </c>
      <c r="E781" s="14">
        <v>0.32545695666514002</v>
      </c>
      <c r="F781" s="14"/>
      <c r="G781" s="14">
        <v>0.24413180553406</v>
      </c>
      <c r="H781" s="14">
        <v>0.193783619997491</v>
      </c>
      <c r="I781" s="14">
        <v>0.25868908351733899</v>
      </c>
      <c r="J781" s="14">
        <v>0.35908269016467198</v>
      </c>
      <c r="K781" s="14">
        <v>0.347822323690471</v>
      </c>
      <c r="L781" s="14">
        <v>0.39599918476606899</v>
      </c>
      <c r="M781" s="14"/>
      <c r="N781" s="14">
        <v>0.248986350081942</v>
      </c>
      <c r="O781" s="14">
        <v>0.26396031202478998</v>
      </c>
      <c r="P781" s="14">
        <v>0.33945455043089401</v>
      </c>
      <c r="Q781" s="14">
        <v>0.37232701409741997</v>
      </c>
      <c r="R781" s="14"/>
      <c r="S781" s="14">
        <v>0.293080354877644</v>
      </c>
      <c r="T781" s="14">
        <v>0.317786756066822</v>
      </c>
      <c r="U781" s="14">
        <v>0.29512457692777799</v>
      </c>
      <c r="V781" s="14">
        <v>0.35934838396489299</v>
      </c>
      <c r="W781" s="14">
        <v>0.34562481739955597</v>
      </c>
      <c r="X781" s="14">
        <v>0.27197122924342698</v>
      </c>
      <c r="Y781" s="14">
        <v>0.279144269907172</v>
      </c>
      <c r="Z781" s="14">
        <v>0.26030809308447</v>
      </c>
      <c r="AA781" s="14">
        <v>0.31499747301689701</v>
      </c>
      <c r="AB781" s="14">
        <v>0.31774126353303001</v>
      </c>
      <c r="AC781" s="14">
        <v>0.249687394750497</v>
      </c>
      <c r="AD781" s="14">
        <v>0.28626129375445603</v>
      </c>
      <c r="AE781" s="14"/>
      <c r="AF781" s="14">
        <v>0.30541821581240802</v>
      </c>
      <c r="AG781" s="14">
        <v>0.26942112321348699</v>
      </c>
      <c r="AH781" s="14">
        <v>0.292030915427414</v>
      </c>
      <c r="AI781" s="14">
        <v>0.398410239619505</v>
      </c>
      <c r="AJ781" s="14">
        <v>0.36746153344034999</v>
      </c>
      <c r="AK781" s="14"/>
      <c r="AL781" s="14">
        <v>0.28426536651818202</v>
      </c>
      <c r="AM781" s="14">
        <v>0.28259979931590501</v>
      </c>
      <c r="AN781" s="14">
        <v>0.328540984474951</v>
      </c>
      <c r="AO781" s="14">
        <v>0.34080927803268202</v>
      </c>
      <c r="AP781" s="14">
        <v>0.290520838622566</v>
      </c>
      <c r="AQ781" s="14"/>
      <c r="AR781" s="14">
        <v>0.24457242497398299</v>
      </c>
      <c r="AS781" s="14">
        <v>0.265340110729821</v>
      </c>
      <c r="AT781" s="14">
        <v>0.31825199604410898</v>
      </c>
      <c r="AU781" s="14">
        <v>0.32560925354152198</v>
      </c>
      <c r="AV781" s="14">
        <v>0.34264594739190102</v>
      </c>
      <c r="AW781" s="14">
        <v>0.40039743493308499</v>
      </c>
      <c r="AX781" s="14"/>
      <c r="AY781" s="14">
        <v>0.36283955249924499</v>
      </c>
      <c r="AZ781" s="14">
        <v>0.34990632266695598</v>
      </c>
      <c r="BA781" s="14">
        <v>0.26885219520612902</v>
      </c>
      <c r="BB781" s="14">
        <v>0.206846067818546</v>
      </c>
      <c r="BC781" s="14">
        <v>0.20957339524986701</v>
      </c>
      <c r="BD781" s="14"/>
      <c r="BE781" s="14">
        <v>0.36165894258740999</v>
      </c>
      <c r="BF781" s="14">
        <v>0.29842084044728101</v>
      </c>
      <c r="BG781" s="14">
        <v>0.390172235838468</v>
      </c>
      <c r="BH781" s="14">
        <v>0.39652709735616098</v>
      </c>
      <c r="BI781" s="14">
        <v>0.31580120368442199</v>
      </c>
      <c r="BJ781" s="14">
        <v>0.28885286312373298</v>
      </c>
      <c r="BK781" s="14">
        <v>0.37570564510497001</v>
      </c>
      <c r="BL781" s="14">
        <v>0.31401750482164698</v>
      </c>
      <c r="BM781" s="14">
        <v>0.32519054088725202</v>
      </c>
      <c r="BN781" s="14">
        <v>0.213104786072879</v>
      </c>
      <c r="BO781" s="14">
        <v>0.32318345214624</v>
      </c>
      <c r="BP781" s="14">
        <v>0.19493761502922199</v>
      </c>
      <c r="BQ781" s="14">
        <v>0.19639879981411701</v>
      </c>
      <c r="BR781" s="14">
        <v>0.19903108651311499</v>
      </c>
      <c r="BS781" s="14">
        <v>0.202936149521319</v>
      </c>
      <c r="BT781" s="14">
        <v>0.174949123556045</v>
      </c>
      <c r="BU781" s="14"/>
      <c r="BV781" s="14">
        <v>0.25308818788877002</v>
      </c>
      <c r="BW781" s="14">
        <v>0.32643162542361598</v>
      </c>
      <c r="BX781" s="14"/>
      <c r="BY781" s="14">
        <v>0.205582902983834</v>
      </c>
      <c r="BZ781" s="14"/>
      <c r="CA781" s="14">
        <v>0.36035057338432402</v>
      </c>
      <c r="CB781" s="14">
        <v>0.28629816558509802</v>
      </c>
      <c r="CC781" s="14">
        <v>0.294898003739541</v>
      </c>
      <c r="CD781" s="14">
        <v>0.17890706335759099</v>
      </c>
      <c r="CE781" s="14">
        <v>7.2029606140712701E-2</v>
      </c>
    </row>
    <row r="782" spans="2:83" x14ac:dyDescent="0.3">
      <c r="B782" t="s">
        <v>332</v>
      </c>
      <c r="C782" s="14">
        <v>0.28294069926404403</v>
      </c>
      <c r="D782" s="14">
        <v>0.27017885467668001</v>
      </c>
      <c r="E782" s="14">
        <v>0.295956690433474</v>
      </c>
      <c r="F782" s="14"/>
      <c r="G782" s="14">
        <v>0.358671678784654</v>
      </c>
      <c r="H782" s="14">
        <v>0.30872395038789902</v>
      </c>
      <c r="I782" s="14">
        <v>0.27513934143469498</v>
      </c>
      <c r="J782" s="14">
        <v>0.26529676934360502</v>
      </c>
      <c r="K782" s="14">
        <v>0.22585373315211099</v>
      </c>
      <c r="L782" s="14">
        <v>0.270927843306903</v>
      </c>
      <c r="M782" s="14"/>
      <c r="N782" s="14">
        <v>0.27205510781595299</v>
      </c>
      <c r="O782" s="14">
        <v>0.28872806571416798</v>
      </c>
      <c r="P782" s="14">
        <v>0.27983587496359102</v>
      </c>
      <c r="Q782" s="14">
        <v>0.29342619679923898</v>
      </c>
      <c r="R782" s="14"/>
      <c r="S782" s="14">
        <v>0.27294131849605602</v>
      </c>
      <c r="T782" s="14">
        <v>0.26378280492973999</v>
      </c>
      <c r="U782" s="14">
        <v>0.35080340179566599</v>
      </c>
      <c r="V782" s="14">
        <v>0.240888514991764</v>
      </c>
      <c r="W782" s="14">
        <v>0.27330168800145199</v>
      </c>
      <c r="X782" s="14">
        <v>0.25519543480873103</v>
      </c>
      <c r="Y782" s="14">
        <v>0.31686704612956101</v>
      </c>
      <c r="Z782" s="14">
        <v>0.33443214481690597</v>
      </c>
      <c r="AA782" s="14">
        <v>0.28924046760920802</v>
      </c>
      <c r="AB782" s="14">
        <v>0.28257329277241899</v>
      </c>
      <c r="AC782" s="14">
        <v>0.26649349076074502</v>
      </c>
      <c r="AD782" s="14">
        <v>0.31080924007637201</v>
      </c>
      <c r="AE782" s="14"/>
      <c r="AF782" s="14">
        <v>0.25050997162563499</v>
      </c>
      <c r="AG782" s="14">
        <v>0.28214085765524799</v>
      </c>
      <c r="AH782" s="14">
        <v>0.32974609732214299</v>
      </c>
      <c r="AI782" s="14">
        <v>0.25793732973117101</v>
      </c>
      <c r="AJ782" s="14">
        <v>0.27451397645153902</v>
      </c>
      <c r="AK782" s="14"/>
      <c r="AL782" s="14">
        <v>0.238100268426512</v>
      </c>
      <c r="AM782" s="14">
        <v>0.28656887314701501</v>
      </c>
      <c r="AN782" s="14">
        <v>0.335025393743137</v>
      </c>
      <c r="AO782" s="14">
        <v>0.23471589331669199</v>
      </c>
      <c r="AP782" s="14">
        <v>0.291695977620471</v>
      </c>
      <c r="AQ782" s="14"/>
      <c r="AR782" s="14">
        <v>0.284297357915057</v>
      </c>
      <c r="AS782" s="14">
        <v>0.26075042067701698</v>
      </c>
      <c r="AT782" s="14">
        <v>0.30820500960105501</v>
      </c>
      <c r="AU782" s="14">
        <v>0.26551287343949997</v>
      </c>
      <c r="AV782" s="14">
        <v>0.28067524511242897</v>
      </c>
      <c r="AW782" s="14">
        <v>0.30072243100950702</v>
      </c>
      <c r="AX782" s="14"/>
      <c r="AY782" s="14">
        <v>0.27336937172533499</v>
      </c>
      <c r="AZ782" s="14">
        <v>0.282395282804143</v>
      </c>
      <c r="BA782" s="14">
        <v>0.305213944766283</v>
      </c>
      <c r="BB782" s="14">
        <v>0.28361684593146402</v>
      </c>
      <c r="BC782" s="14">
        <v>0.28202081156671099</v>
      </c>
      <c r="BD782" s="14"/>
      <c r="BE782" s="14">
        <v>0.42671602286689297</v>
      </c>
      <c r="BF782" s="14">
        <v>0.23658383696735</v>
      </c>
      <c r="BG782" s="14">
        <v>0.30379679332293302</v>
      </c>
      <c r="BH782" s="14">
        <v>0.26794541957220303</v>
      </c>
      <c r="BI782" s="14">
        <v>0.31253165402907002</v>
      </c>
      <c r="BJ782" s="14">
        <v>0.35215481326921</v>
      </c>
      <c r="BK782" s="14">
        <v>0.23758259177070801</v>
      </c>
      <c r="BL782" s="14">
        <v>0.23417771657207501</v>
      </c>
      <c r="BM782" s="14">
        <v>0.19986111390266201</v>
      </c>
      <c r="BN782" s="14">
        <v>0.32586318241633999</v>
      </c>
      <c r="BO782" s="14">
        <v>0.26585930491398502</v>
      </c>
      <c r="BP782" s="14">
        <v>0.37095116073886503</v>
      </c>
      <c r="BQ782" s="14">
        <v>0.33051192688585301</v>
      </c>
      <c r="BR782" s="14">
        <v>0.223617315123147</v>
      </c>
      <c r="BS782" s="14">
        <v>0.26729815712084098</v>
      </c>
      <c r="BT782" s="14">
        <v>0.268726190391815</v>
      </c>
      <c r="BU782" s="14"/>
      <c r="BV782" s="14">
        <v>0.27042812205373701</v>
      </c>
      <c r="BW782" s="14">
        <v>0.31054176249313598</v>
      </c>
      <c r="BX782" s="14"/>
      <c r="BY782" s="14">
        <v>0.26739473788648799</v>
      </c>
      <c r="BZ782" s="14"/>
      <c r="CA782" s="14">
        <v>0.27455613227926701</v>
      </c>
      <c r="CB782" s="14">
        <v>0.332652461714253</v>
      </c>
      <c r="CC782" s="14">
        <v>0.28125664102914499</v>
      </c>
      <c r="CD782" s="14">
        <v>0.22378937174992899</v>
      </c>
      <c r="CE782" s="14">
        <v>0.23361196972491</v>
      </c>
    </row>
    <row r="783" spans="2:83" x14ac:dyDescent="0.3">
      <c r="B783" t="s">
        <v>333</v>
      </c>
      <c r="C783" s="14">
        <v>7.0062757748257196E-2</v>
      </c>
      <c r="D783" s="14">
        <v>6.0527798019685601E-2</v>
      </c>
      <c r="E783" s="14">
        <v>7.8578765864659103E-2</v>
      </c>
      <c r="F783" s="14"/>
      <c r="G783" s="14">
        <v>7.2990167638009404E-2</v>
      </c>
      <c r="H783" s="14">
        <v>8.8846604269579105E-2</v>
      </c>
      <c r="I783" s="14">
        <v>7.7757239021160898E-2</v>
      </c>
      <c r="J783" s="14">
        <v>4.7536132648178998E-2</v>
      </c>
      <c r="K783" s="14">
        <v>8.3033784867067903E-2</v>
      </c>
      <c r="L783" s="14">
        <v>5.6157489881695402E-2</v>
      </c>
      <c r="M783" s="14"/>
      <c r="N783" s="14">
        <v>6.5160189488136205E-2</v>
      </c>
      <c r="O783" s="14">
        <v>9.7932286747676206E-2</v>
      </c>
      <c r="P783" s="14">
        <v>4.7716301081685897E-2</v>
      </c>
      <c r="Q783" s="14">
        <v>6.7591827412559799E-2</v>
      </c>
      <c r="R783" s="14"/>
      <c r="S783" s="14">
        <v>7.9955070714723506E-2</v>
      </c>
      <c r="T783" s="14">
        <v>8.0543324277858097E-2</v>
      </c>
      <c r="U783" s="14">
        <v>6.5208239183977501E-2</v>
      </c>
      <c r="V783" s="14">
        <v>6.3428856022209795E-2</v>
      </c>
      <c r="W783" s="14">
        <v>6.1401723090327903E-2</v>
      </c>
      <c r="X783" s="14">
        <v>6.8804510028886004E-2</v>
      </c>
      <c r="Y783" s="14">
        <v>5.9928351702950501E-2</v>
      </c>
      <c r="Z783" s="14">
        <v>1.1627067226638E-2</v>
      </c>
      <c r="AA783" s="14">
        <v>7.0485994086945294E-2</v>
      </c>
      <c r="AB783" s="14">
        <v>7.3976446855969297E-2</v>
      </c>
      <c r="AC783" s="14">
        <v>8.7944026951287405E-2</v>
      </c>
      <c r="AD783" s="14">
        <v>9.6893157102335495E-2</v>
      </c>
      <c r="AE783" s="14"/>
      <c r="AF783" s="14">
        <v>4.0946283733208098E-2</v>
      </c>
      <c r="AG783" s="14">
        <v>8.9929856549162093E-2</v>
      </c>
      <c r="AH783" s="14">
        <v>5.6457789805441201E-2</v>
      </c>
      <c r="AI783" s="14">
        <v>0.13327726233811399</v>
      </c>
      <c r="AJ783" s="14">
        <v>8.2355414281940001E-2</v>
      </c>
      <c r="AK783" s="14"/>
      <c r="AL783" s="14">
        <v>4.4699807158637E-2</v>
      </c>
      <c r="AM783" s="14">
        <v>7.3020281316008198E-2</v>
      </c>
      <c r="AN783" s="14">
        <v>5.7661939815375297E-2</v>
      </c>
      <c r="AO783" s="14">
        <v>4.81186834880633E-2</v>
      </c>
      <c r="AP783" s="14">
        <v>0.16494358093882</v>
      </c>
      <c r="AQ783" s="14"/>
      <c r="AR783" s="14">
        <v>7.2727478430525405E-2</v>
      </c>
      <c r="AS783" s="14">
        <v>4.73115577643504E-2</v>
      </c>
      <c r="AT783" s="14">
        <v>8.2079834781797603E-2</v>
      </c>
      <c r="AU783" s="14">
        <v>4.9830102295519797E-2</v>
      </c>
      <c r="AV783" s="14">
        <v>0.11647378887514501</v>
      </c>
      <c r="AW783" s="14">
        <v>7.3460431341463295E-2</v>
      </c>
      <c r="AX783" s="14"/>
      <c r="AY783" s="14">
        <v>5.64062300596355E-2</v>
      </c>
      <c r="AZ783" s="14">
        <v>4.5186724696028899E-2</v>
      </c>
      <c r="BA783" s="14">
        <v>8.4867332180955296E-2</v>
      </c>
      <c r="BB783" s="14">
        <v>9.7997397270204595E-2</v>
      </c>
      <c r="BC783" s="14">
        <v>5.8860165862471003E-2</v>
      </c>
      <c r="BD783" s="14"/>
      <c r="BE783" s="14">
        <v>8.2649625219940501E-2</v>
      </c>
      <c r="BF783" s="14">
        <v>0.10181125670506699</v>
      </c>
      <c r="BG783" s="14">
        <v>6.7572660745633298E-2</v>
      </c>
      <c r="BH783" s="14">
        <v>7.2408200463452296E-2</v>
      </c>
      <c r="BI783" s="14">
        <v>6.3226163258005202E-2</v>
      </c>
      <c r="BJ783" s="14">
        <v>5.8767777216556502E-2</v>
      </c>
      <c r="BK783" s="14">
        <v>5.7689471306493101E-2</v>
      </c>
      <c r="BL783" s="14">
        <v>6.5266388698527703E-2</v>
      </c>
      <c r="BM783" s="14">
        <v>0.108485240841003</v>
      </c>
      <c r="BN783" s="14">
        <v>7.1647686862287299E-2</v>
      </c>
      <c r="BO783" s="14">
        <v>4.4755507567080702E-2</v>
      </c>
      <c r="BP783" s="14">
        <v>9.3609501702640097E-2</v>
      </c>
      <c r="BQ783" s="14">
        <v>7.2432208878416005E-2</v>
      </c>
      <c r="BR783" s="14">
        <v>3.0187743370681201E-2</v>
      </c>
      <c r="BS783" s="14">
        <v>9.4574873413811794E-2</v>
      </c>
      <c r="BT783" s="14">
        <v>7.6158988627377897E-2</v>
      </c>
      <c r="BU783" s="14"/>
      <c r="BV783" s="14">
        <v>7.4624471113241803E-2</v>
      </c>
      <c r="BW783" s="14">
        <v>7.0637674442448797E-2</v>
      </c>
      <c r="BX783" s="14"/>
      <c r="BY783" s="14">
        <v>5.3330732887776601E-2</v>
      </c>
      <c r="BZ783" s="14"/>
      <c r="CA783" s="14">
        <v>7.9669180624988997E-2</v>
      </c>
      <c r="CB783" s="14">
        <v>5.9667993496024599E-2</v>
      </c>
      <c r="CC783" s="14">
        <v>6.0277402805926403E-2</v>
      </c>
      <c r="CD783" s="14">
        <v>6.6652223194203095E-2</v>
      </c>
      <c r="CE783" s="14">
        <v>0.12699916427806801</v>
      </c>
    </row>
    <row r="784" spans="2:83" x14ac:dyDescent="0.3">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c r="AR784" s="14"/>
      <c r="AS784" s="14"/>
      <c r="AT784" s="14"/>
      <c r="AU784" s="14"/>
      <c r="AV784" s="14"/>
      <c r="AW784" s="14"/>
      <c r="AX784" s="14"/>
      <c r="AY784" s="14"/>
      <c r="AZ784" s="14"/>
      <c r="BA784" s="14"/>
      <c r="BB784" s="14"/>
      <c r="BC784" s="14"/>
      <c r="BD784" s="14"/>
      <c r="BE784" s="14"/>
      <c r="BF784" s="14"/>
      <c r="BG784" s="14"/>
      <c r="BH784" s="14"/>
      <c r="BI784" s="14"/>
      <c r="BJ784" s="14"/>
      <c r="BK784" s="14"/>
      <c r="BL784" s="14"/>
      <c r="BM784" s="14"/>
      <c r="BN784" s="14"/>
      <c r="BO784" s="14"/>
      <c r="BP784" s="14"/>
      <c r="BQ784" s="14"/>
      <c r="BR784" s="14"/>
      <c r="BS784" s="14"/>
      <c r="BT784" s="14"/>
      <c r="BU784" s="14"/>
      <c r="BV784" s="14"/>
      <c r="BW784" s="14"/>
      <c r="BX784" s="14"/>
      <c r="BY784" s="14"/>
      <c r="BZ784" s="14"/>
      <c r="CA784" s="14"/>
      <c r="CB784" s="14"/>
      <c r="CC784" s="14"/>
      <c r="CD784" s="14"/>
      <c r="CE784" s="14"/>
    </row>
    <row r="785" spans="2:83" x14ac:dyDescent="0.3">
      <c r="B785" s="6" t="s">
        <v>337</v>
      </c>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c r="AR785" s="14"/>
      <c r="AS785" s="14"/>
      <c r="AT785" s="14"/>
      <c r="AU785" s="14"/>
      <c r="AV785" s="14"/>
      <c r="AW785" s="14"/>
      <c r="AX785" s="14"/>
      <c r="AY785" s="14"/>
      <c r="AZ785" s="14"/>
      <c r="BA785" s="14"/>
      <c r="BB785" s="14"/>
      <c r="BC785" s="14"/>
      <c r="BD785" s="14"/>
      <c r="BE785" s="14"/>
      <c r="BF785" s="14"/>
      <c r="BG785" s="14"/>
      <c r="BH785" s="14"/>
      <c r="BI785" s="14"/>
      <c r="BJ785" s="14"/>
      <c r="BK785" s="14"/>
      <c r="BL785" s="14"/>
      <c r="BM785" s="14"/>
      <c r="BN785" s="14"/>
      <c r="BO785" s="14"/>
      <c r="BP785" s="14"/>
      <c r="BQ785" s="14"/>
      <c r="BR785" s="14"/>
      <c r="BS785" s="14"/>
      <c r="BT785" s="14"/>
      <c r="BU785" s="14"/>
      <c r="BV785" s="14"/>
      <c r="BW785" s="14"/>
      <c r="BX785" s="14"/>
      <c r="BY785" s="14"/>
      <c r="BZ785" s="14"/>
      <c r="CA785" s="14"/>
      <c r="CB785" s="14"/>
      <c r="CC785" s="14"/>
      <c r="CD785" s="14"/>
      <c r="CE785" s="14"/>
    </row>
    <row r="786" spans="2:83" x14ac:dyDescent="0.3">
      <c r="B786" s="24" t="s">
        <v>114</v>
      </c>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c r="AR786" s="14"/>
      <c r="AS786" s="14"/>
      <c r="AT786" s="14"/>
      <c r="AU786" s="14"/>
      <c r="AV786" s="14"/>
      <c r="AW786" s="14"/>
      <c r="AX786" s="14"/>
      <c r="AY786" s="14"/>
      <c r="AZ786" s="14"/>
      <c r="BA786" s="14"/>
      <c r="BB786" s="14"/>
      <c r="BC786" s="14"/>
      <c r="BD786" s="14"/>
      <c r="BE786" s="14"/>
      <c r="BF786" s="14"/>
      <c r="BG786" s="14"/>
      <c r="BH786" s="14"/>
      <c r="BI786" s="14"/>
      <c r="BJ786" s="14"/>
      <c r="BK786" s="14"/>
      <c r="BL786" s="14"/>
      <c r="BM786" s="14"/>
      <c r="BN786" s="14"/>
      <c r="BO786" s="14"/>
      <c r="BP786" s="14"/>
      <c r="BQ786" s="14"/>
      <c r="BR786" s="14"/>
      <c r="BS786" s="14"/>
      <c r="BT786" s="14"/>
      <c r="BU786" s="14"/>
      <c r="BV786" s="14"/>
      <c r="BW786" s="14"/>
      <c r="BX786" s="14"/>
      <c r="BY786" s="14"/>
      <c r="BZ786" s="14"/>
      <c r="CA786" s="14"/>
      <c r="CB786" s="14"/>
      <c r="CC786" s="14"/>
      <c r="CD786" s="14"/>
      <c r="CE786" s="14"/>
    </row>
    <row r="787" spans="2:83" x14ac:dyDescent="0.3">
      <c r="B787" t="s">
        <v>329</v>
      </c>
      <c r="C787" s="14">
        <v>9.7824050423734404E-2</v>
      </c>
      <c r="D787" s="14">
        <v>0.13259447956841799</v>
      </c>
      <c r="E787" s="14">
        <v>6.4064546385515703E-2</v>
      </c>
      <c r="F787" s="14"/>
      <c r="G787" s="14">
        <v>0.11627688818783299</v>
      </c>
      <c r="H787" s="14">
        <v>0.15225310230762501</v>
      </c>
      <c r="I787" s="14">
        <v>0.147561073813923</v>
      </c>
      <c r="J787" s="14">
        <v>7.23160962064789E-2</v>
      </c>
      <c r="K787" s="14">
        <v>5.3544275491858397E-2</v>
      </c>
      <c r="L787" s="14">
        <v>5.1503918456596402E-2</v>
      </c>
      <c r="M787" s="14"/>
      <c r="N787" s="14">
        <v>0.14126779735618999</v>
      </c>
      <c r="O787" s="14">
        <v>8.5539602015318295E-2</v>
      </c>
      <c r="P787" s="14">
        <v>7.1126734298340696E-2</v>
      </c>
      <c r="Q787" s="14">
        <v>8.3668314425197995E-2</v>
      </c>
      <c r="R787" s="14"/>
      <c r="S787" s="14">
        <v>0.12900587695763999</v>
      </c>
      <c r="T787" s="14">
        <v>9.8665441163431997E-2</v>
      </c>
      <c r="U787" s="14">
        <v>0.109007001523713</v>
      </c>
      <c r="V787" s="14">
        <v>9.1414172332265994E-2</v>
      </c>
      <c r="W787" s="14">
        <v>0.10415941833492801</v>
      </c>
      <c r="X787" s="14">
        <v>8.70627654511891E-2</v>
      </c>
      <c r="Y787" s="14">
        <v>6.8507585252930103E-2</v>
      </c>
      <c r="Z787" s="14">
        <v>0.13472739042853299</v>
      </c>
      <c r="AA787" s="14">
        <v>0.101772950652719</v>
      </c>
      <c r="AB787" s="14">
        <v>7.9616866096467398E-2</v>
      </c>
      <c r="AC787" s="14">
        <v>7.8507023131722406E-2</v>
      </c>
      <c r="AD787" s="14">
        <v>5.6928363950169703E-2</v>
      </c>
      <c r="AE787" s="14"/>
      <c r="AF787" s="14">
        <v>9.4541771190832499E-2</v>
      </c>
      <c r="AG787" s="14">
        <v>0.124673620951916</v>
      </c>
      <c r="AH787" s="14">
        <v>6.4947209677036405E-2</v>
      </c>
      <c r="AI787" s="14">
        <v>2.9024822399306201E-2</v>
      </c>
      <c r="AJ787" s="14">
        <v>9.5714694460468194E-2</v>
      </c>
      <c r="AK787" s="14"/>
      <c r="AL787" s="14">
        <v>0.11491618348672999</v>
      </c>
      <c r="AM787" s="14">
        <v>0.118946281670805</v>
      </c>
      <c r="AN787" s="14">
        <v>6.6129784540855094E-2</v>
      </c>
      <c r="AO787" s="14">
        <v>7.2726200537821695E-2</v>
      </c>
      <c r="AP787" s="14">
        <v>9.6969089910065503E-2</v>
      </c>
      <c r="AQ787" s="14"/>
      <c r="AR787" s="14">
        <v>0.13364774317370801</v>
      </c>
      <c r="AS787" s="14">
        <v>0.13404588827841199</v>
      </c>
      <c r="AT787" s="14">
        <v>4.59708874387025E-2</v>
      </c>
      <c r="AU787" s="14">
        <v>0.101324466676112</v>
      </c>
      <c r="AV787" s="14">
        <v>6.7971080291208005E-2</v>
      </c>
      <c r="AW787" s="14">
        <v>4.9484837883445897E-2</v>
      </c>
      <c r="AX787" s="14"/>
      <c r="AY787" s="14">
        <v>8.2778038761007797E-2</v>
      </c>
      <c r="AZ787" s="14">
        <v>7.5755414616248407E-2</v>
      </c>
      <c r="BA787" s="14">
        <v>0.114910986052508</v>
      </c>
      <c r="BB787" s="14">
        <v>0.140114697200586</v>
      </c>
      <c r="BC787" s="14">
        <v>0.222119472296014</v>
      </c>
      <c r="BD787" s="14"/>
      <c r="BE787" s="14">
        <v>8.2649625219940501E-2</v>
      </c>
      <c r="BF787" s="14">
        <v>0.19161065363067101</v>
      </c>
      <c r="BG787" s="14">
        <v>4.9762603221473599E-2</v>
      </c>
      <c r="BH787" s="14">
        <v>6.5144433187388995E-2</v>
      </c>
      <c r="BI787" s="14">
        <v>9.7973255783486701E-2</v>
      </c>
      <c r="BJ787" s="14">
        <v>6.5562199890815603E-2</v>
      </c>
      <c r="BK787" s="14">
        <v>7.2261532213369797E-2</v>
      </c>
      <c r="BL787" s="14">
        <v>6.3778590233874805E-2</v>
      </c>
      <c r="BM787" s="14">
        <v>9.0393690446178204E-2</v>
      </c>
      <c r="BN787" s="14">
        <v>0.10138551497554101</v>
      </c>
      <c r="BO787" s="14">
        <v>0.10625681292122301</v>
      </c>
      <c r="BP787" s="14">
        <v>0.13148395023794901</v>
      </c>
      <c r="BQ787" s="14">
        <v>0.11609428110894</v>
      </c>
      <c r="BR787" s="14">
        <v>0.16951708841669</v>
      </c>
      <c r="BS787" s="14">
        <v>0.14947724511742799</v>
      </c>
      <c r="BT787" s="14">
        <v>0.193461046221237</v>
      </c>
      <c r="BU787" s="14"/>
      <c r="BV787" s="14">
        <v>0.13838582491742099</v>
      </c>
      <c r="BW787" s="14">
        <v>9.0073894227552298E-2</v>
      </c>
      <c r="BX787" s="14"/>
      <c r="BY787" s="14">
        <v>0.23996181056070401</v>
      </c>
      <c r="BZ787" s="14"/>
      <c r="CA787" s="14">
        <v>7.2483242879371301E-2</v>
      </c>
      <c r="CB787" s="14">
        <v>6.63633363975204E-2</v>
      </c>
      <c r="CC787" s="14">
        <v>9.94843598944989E-2</v>
      </c>
      <c r="CD787" s="14">
        <v>0.20213086057923599</v>
      </c>
      <c r="CE787" s="14">
        <v>0.35820157054712598</v>
      </c>
    </row>
    <row r="788" spans="2:83" x14ac:dyDescent="0.3">
      <c r="B788" t="s">
        <v>330</v>
      </c>
      <c r="C788" s="14">
        <v>0.313030868484865</v>
      </c>
      <c r="D788" s="14">
        <v>0.34896289894209798</v>
      </c>
      <c r="E788" s="14">
        <v>0.27855910287171798</v>
      </c>
      <c r="F788" s="14"/>
      <c r="G788" s="14">
        <v>0.35874442803050299</v>
      </c>
      <c r="H788" s="14">
        <v>0.380750673914655</v>
      </c>
      <c r="I788" s="14">
        <v>0.329622911058218</v>
      </c>
      <c r="J788" s="14">
        <v>0.29923779999858802</v>
      </c>
      <c r="K788" s="14">
        <v>0.28802533686071602</v>
      </c>
      <c r="L788" s="14">
        <v>0.24220454714193501</v>
      </c>
      <c r="M788" s="14"/>
      <c r="N788" s="14">
        <v>0.34021559648231597</v>
      </c>
      <c r="O788" s="14">
        <v>0.34564556225790599</v>
      </c>
      <c r="P788" s="14">
        <v>0.306236924982627</v>
      </c>
      <c r="Q788" s="14">
        <v>0.260735011733564</v>
      </c>
      <c r="R788" s="14"/>
      <c r="S788" s="14">
        <v>0.35452450365918398</v>
      </c>
      <c r="T788" s="14">
        <v>0.27938574643223801</v>
      </c>
      <c r="U788" s="14">
        <v>0.272737344187925</v>
      </c>
      <c r="V788" s="14">
        <v>0.27813126798175603</v>
      </c>
      <c r="W788" s="14">
        <v>0.252996656452246</v>
      </c>
      <c r="X788" s="14">
        <v>0.35071445984428401</v>
      </c>
      <c r="Y788" s="14">
        <v>0.39164626698829802</v>
      </c>
      <c r="Z788" s="14">
        <v>0.31476441658062798</v>
      </c>
      <c r="AA788" s="14">
        <v>0.294715882581495</v>
      </c>
      <c r="AB788" s="14">
        <v>0.30887090750859603</v>
      </c>
      <c r="AC788" s="14">
        <v>0.30016006558311698</v>
      </c>
      <c r="AD788" s="14">
        <v>0.39303564790954199</v>
      </c>
      <c r="AE788" s="14"/>
      <c r="AF788" s="14">
        <v>0.37684235222257001</v>
      </c>
      <c r="AG788" s="14">
        <v>0.294921567540054</v>
      </c>
      <c r="AH788" s="14">
        <v>0.23119351495943999</v>
      </c>
      <c r="AI788" s="14">
        <v>0.39470996383115903</v>
      </c>
      <c r="AJ788" s="14">
        <v>0.27217400300940803</v>
      </c>
      <c r="AK788" s="14"/>
      <c r="AL788" s="14">
        <v>0.383867963546005</v>
      </c>
      <c r="AM788" s="14">
        <v>0.29873532381922002</v>
      </c>
      <c r="AN788" s="14">
        <v>0.23100420002324701</v>
      </c>
      <c r="AO788" s="14">
        <v>0.39905592896140502</v>
      </c>
      <c r="AP788" s="14">
        <v>0.206555916860061</v>
      </c>
      <c r="AQ788" s="14"/>
      <c r="AR788" s="14">
        <v>0.32302526308871299</v>
      </c>
      <c r="AS788" s="14">
        <v>0.38928116465003798</v>
      </c>
      <c r="AT788" s="14">
        <v>0.27704397351128102</v>
      </c>
      <c r="AU788" s="14">
        <v>0.38301365965393303</v>
      </c>
      <c r="AV788" s="14">
        <v>0.230276018541093</v>
      </c>
      <c r="AW788" s="14">
        <v>0.22548923462024201</v>
      </c>
      <c r="AX788" s="14"/>
      <c r="AY788" s="14">
        <v>0.33102963208262198</v>
      </c>
      <c r="AZ788" s="14">
        <v>0.29874020199670298</v>
      </c>
      <c r="BA788" s="14">
        <v>0.33920112737111902</v>
      </c>
      <c r="BB788" s="14">
        <v>0.31120485753196098</v>
      </c>
      <c r="BC788" s="14">
        <v>0.42002719287450002</v>
      </c>
      <c r="BD788" s="14"/>
      <c r="BE788" s="14">
        <v>0.28767476892392502</v>
      </c>
      <c r="BF788" s="14">
        <v>0.28131584260456599</v>
      </c>
      <c r="BG788" s="14">
        <v>0.28952127490678298</v>
      </c>
      <c r="BH788" s="14">
        <v>0.36680794405200801</v>
      </c>
      <c r="BI788" s="14">
        <v>0.26616027508329398</v>
      </c>
      <c r="BJ788" s="14">
        <v>0.30975233991126599</v>
      </c>
      <c r="BK788" s="14">
        <v>0.34154667110820502</v>
      </c>
      <c r="BL788" s="14">
        <v>0.26076658260688101</v>
      </c>
      <c r="BM788" s="14">
        <v>0.28590676113746899</v>
      </c>
      <c r="BN788" s="14">
        <v>0.31688145293131598</v>
      </c>
      <c r="BO788" s="14">
        <v>0.30851454431902597</v>
      </c>
      <c r="BP788" s="14">
        <v>0.32900618029531198</v>
      </c>
      <c r="BQ788" s="14">
        <v>0.36641325876527397</v>
      </c>
      <c r="BR788" s="14">
        <v>0.41169649054538499</v>
      </c>
      <c r="BS788" s="14">
        <v>0.28688108052114702</v>
      </c>
      <c r="BT788" s="14">
        <v>0.40751849740981899</v>
      </c>
      <c r="BU788" s="14"/>
      <c r="BV788" s="14">
        <v>0.32435382124414802</v>
      </c>
      <c r="BW788" s="14">
        <v>0.260685706398539</v>
      </c>
      <c r="BX788" s="14"/>
      <c r="BY788" s="14">
        <v>0.36170877665288997</v>
      </c>
      <c r="BZ788" s="14"/>
      <c r="CA788" s="14">
        <v>0.28912871737422102</v>
      </c>
      <c r="CB788" s="14">
        <v>0.29348570219793901</v>
      </c>
      <c r="CC788" s="14">
        <v>0.32653918000791698</v>
      </c>
      <c r="CD788" s="14">
        <v>0.42368173604147402</v>
      </c>
      <c r="CE788" s="14">
        <v>0.364780914997206</v>
      </c>
    </row>
    <row r="789" spans="2:83" x14ac:dyDescent="0.3">
      <c r="B789" t="s">
        <v>331</v>
      </c>
      <c r="C789" s="14">
        <v>0.263220698438551</v>
      </c>
      <c r="D789" s="14">
        <v>0.22663912932344599</v>
      </c>
      <c r="E789" s="14">
        <v>0.29842752775451198</v>
      </c>
      <c r="F789" s="14"/>
      <c r="G789" s="14">
        <v>0.220760220441333</v>
      </c>
      <c r="H789" s="14">
        <v>0.188636055864075</v>
      </c>
      <c r="I789" s="14">
        <v>0.23756716403071501</v>
      </c>
      <c r="J789" s="14">
        <v>0.29685371999298998</v>
      </c>
      <c r="K789" s="14">
        <v>0.27475363303788503</v>
      </c>
      <c r="L789" s="14">
        <v>0.33777915788843299</v>
      </c>
      <c r="M789" s="14"/>
      <c r="N789" s="14">
        <v>0.21105550421431399</v>
      </c>
      <c r="O789" s="14">
        <v>0.23041756035116001</v>
      </c>
      <c r="P789" s="14">
        <v>0.29695694533823602</v>
      </c>
      <c r="Q789" s="14">
        <v>0.32324471402653998</v>
      </c>
      <c r="R789" s="14"/>
      <c r="S789" s="14">
        <v>0.25981856382986301</v>
      </c>
      <c r="T789" s="14">
        <v>0.27481546406198998</v>
      </c>
      <c r="U789" s="14">
        <v>0.30316738984671499</v>
      </c>
      <c r="V789" s="14">
        <v>0.28286270758821402</v>
      </c>
      <c r="W789" s="14">
        <v>0.28117883230929003</v>
      </c>
      <c r="X789" s="14">
        <v>0.22333401148399301</v>
      </c>
      <c r="Y789" s="14">
        <v>0.22548630801780201</v>
      </c>
      <c r="Z789" s="14">
        <v>0.23756902323072401</v>
      </c>
      <c r="AA789" s="14">
        <v>0.32576985125783398</v>
      </c>
      <c r="AB789" s="14">
        <v>0.233279656114523</v>
      </c>
      <c r="AC789" s="14">
        <v>0.23458388658971299</v>
      </c>
      <c r="AD789" s="14">
        <v>0.185225517582778</v>
      </c>
      <c r="AE789" s="14"/>
      <c r="AF789" s="14">
        <v>0.24996784659861401</v>
      </c>
      <c r="AG789" s="14">
        <v>0.230654344637026</v>
      </c>
      <c r="AH789" s="14">
        <v>0.28976704514662499</v>
      </c>
      <c r="AI789" s="14">
        <v>0.29487606440862602</v>
      </c>
      <c r="AJ789" s="14">
        <v>0.33626027467243202</v>
      </c>
      <c r="AK789" s="14"/>
      <c r="AL789" s="14">
        <v>0.225150164986855</v>
      </c>
      <c r="AM789" s="14">
        <v>0.25187529064171099</v>
      </c>
      <c r="AN789" s="14">
        <v>0.26722767846964901</v>
      </c>
      <c r="AO789" s="14">
        <v>0.32332329432560702</v>
      </c>
      <c r="AP789" s="14">
        <v>0.22729317316911499</v>
      </c>
      <c r="AQ789" s="14"/>
      <c r="AR789" s="14">
        <v>0.218001168559049</v>
      </c>
      <c r="AS789" s="14">
        <v>0.22709347260252299</v>
      </c>
      <c r="AT789" s="14">
        <v>0.254941522206513</v>
      </c>
      <c r="AU789" s="14">
        <v>0.27984919985256201</v>
      </c>
      <c r="AV789" s="14">
        <v>0.23795068034101999</v>
      </c>
      <c r="AW789" s="14">
        <v>0.37259298709543198</v>
      </c>
      <c r="AX789" s="14"/>
      <c r="AY789" s="14">
        <v>0.30262877446167702</v>
      </c>
      <c r="AZ789" s="14">
        <v>0.28711303565451901</v>
      </c>
      <c r="BA789" s="14">
        <v>0.23664570116901801</v>
      </c>
      <c r="BB789" s="14">
        <v>0.16435339684637801</v>
      </c>
      <c r="BC789" s="14">
        <v>0.184002048170433</v>
      </c>
      <c r="BD789" s="14"/>
      <c r="BE789" s="14">
        <v>0.36881743932699201</v>
      </c>
      <c r="BF789" s="14">
        <v>0.30510380602397202</v>
      </c>
      <c r="BG789" s="14">
        <v>0.32070850684832602</v>
      </c>
      <c r="BH789" s="14">
        <v>0.24233771537656801</v>
      </c>
      <c r="BI789" s="14">
        <v>0.29771956493481999</v>
      </c>
      <c r="BJ789" s="14">
        <v>0.267377255273343</v>
      </c>
      <c r="BK789" s="14">
        <v>0.280778559404674</v>
      </c>
      <c r="BL789" s="14">
        <v>0.28788497668576202</v>
      </c>
      <c r="BM789" s="14">
        <v>0.25758652259461201</v>
      </c>
      <c r="BN789" s="14">
        <v>0.24813000972959601</v>
      </c>
      <c r="BO789" s="14">
        <v>0.27977974611933298</v>
      </c>
      <c r="BP789" s="14">
        <v>0.19320120211615099</v>
      </c>
      <c r="BQ789" s="14">
        <v>0.221317620955952</v>
      </c>
      <c r="BR789" s="14">
        <v>0.20380441100052801</v>
      </c>
      <c r="BS789" s="14">
        <v>0.24249819181744001</v>
      </c>
      <c r="BT789" s="14">
        <v>0.13685421968432901</v>
      </c>
      <c r="BU789" s="14"/>
      <c r="BV789" s="14">
        <v>0.22092589802385901</v>
      </c>
      <c r="BW789" s="14">
        <v>0.29784256690225402</v>
      </c>
      <c r="BX789" s="14"/>
      <c r="BY789" s="14">
        <v>0.23573868130372999</v>
      </c>
      <c r="BZ789" s="14"/>
      <c r="CA789" s="14">
        <v>0.286221813609704</v>
      </c>
      <c r="CB789" s="14">
        <v>0.260301860786392</v>
      </c>
      <c r="CC789" s="14">
        <v>0.258950194167266</v>
      </c>
      <c r="CD789" s="14">
        <v>0.17499880473350299</v>
      </c>
      <c r="CE789" s="14">
        <v>0.102224012538978</v>
      </c>
    </row>
    <row r="790" spans="2:83" x14ac:dyDescent="0.3">
      <c r="B790" t="s">
        <v>332</v>
      </c>
      <c r="C790" s="14">
        <v>0.228936287017624</v>
      </c>
      <c r="D790" s="14">
        <v>0.203116478483088</v>
      </c>
      <c r="E790" s="14">
        <v>0.25459673474688499</v>
      </c>
      <c r="F790" s="14"/>
      <c r="G790" s="14">
        <v>0.21022256295126199</v>
      </c>
      <c r="H790" s="14">
        <v>0.19579168363569599</v>
      </c>
      <c r="I790" s="14">
        <v>0.19687065240023</v>
      </c>
      <c r="J790" s="14">
        <v>0.260151355171784</v>
      </c>
      <c r="K790" s="14">
        <v>0.24347866751053299</v>
      </c>
      <c r="L790" s="14">
        <v>0.25914882203264999</v>
      </c>
      <c r="M790" s="14"/>
      <c r="N790" s="14">
        <v>0.22402688168688001</v>
      </c>
      <c r="O790" s="14">
        <v>0.21119087271777801</v>
      </c>
      <c r="P790" s="14">
        <v>0.24641828141465399</v>
      </c>
      <c r="Q790" s="14">
        <v>0.23626017581511499</v>
      </c>
      <c r="R790" s="14"/>
      <c r="S790" s="14">
        <v>0.17939042422868801</v>
      </c>
      <c r="T790" s="14">
        <v>0.24966796780877101</v>
      </c>
      <c r="U790" s="14">
        <v>0.23189394641240699</v>
      </c>
      <c r="V790" s="14">
        <v>0.223551813747107</v>
      </c>
      <c r="W790" s="14">
        <v>0.27669127651022601</v>
      </c>
      <c r="X790" s="14">
        <v>0.23634408604107399</v>
      </c>
      <c r="Y790" s="14">
        <v>0.21670078406558399</v>
      </c>
      <c r="Z790" s="14">
        <v>0.242476712920419</v>
      </c>
      <c r="AA790" s="14">
        <v>0.21138264501361101</v>
      </c>
      <c r="AB790" s="14">
        <v>0.24208275994588099</v>
      </c>
      <c r="AC790" s="14">
        <v>0.23712847220219499</v>
      </c>
      <c r="AD790" s="14">
        <v>0.27055085516715499</v>
      </c>
      <c r="AE790" s="14"/>
      <c r="AF790" s="14">
        <v>0.22272348079791099</v>
      </c>
      <c r="AG790" s="14">
        <v>0.236191121380466</v>
      </c>
      <c r="AH790" s="14">
        <v>0.292418566436626</v>
      </c>
      <c r="AI790" s="14">
        <v>0.11965654073233201</v>
      </c>
      <c r="AJ790" s="14">
        <v>0.203634787164163</v>
      </c>
      <c r="AK790" s="14"/>
      <c r="AL790" s="14">
        <v>0.21483971376001201</v>
      </c>
      <c r="AM790" s="14">
        <v>0.22267826560589199</v>
      </c>
      <c r="AN790" s="14">
        <v>0.31165835638510397</v>
      </c>
      <c r="AO790" s="14">
        <v>0.16034321686315001</v>
      </c>
      <c r="AP790" s="14">
        <v>0.25803059291466501</v>
      </c>
      <c r="AQ790" s="14"/>
      <c r="AR790" s="14">
        <v>0.21431071057418499</v>
      </c>
      <c r="AS790" s="14">
        <v>0.19853827517886899</v>
      </c>
      <c r="AT790" s="14">
        <v>0.29722774670588498</v>
      </c>
      <c r="AU790" s="14">
        <v>0.19022899912510399</v>
      </c>
      <c r="AV790" s="14">
        <v>0.263327723679595</v>
      </c>
      <c r="AW790" s="14">
        <v>0.25152483458748698</v>
      </c>
      <c r="AX790" s="14"/>
      <c r="AY790" s="14">
        <v>0.19963807524413399</v>
      </c>
      <c r="AZ790" s="14">
        <v>0.25151702315705898</v>
      </c>
      <c r="BA790" s="14">
        <v>0.20354648162503</v>
      </c>
      <c r="BB790" s="14">
        <v>0.26542956261439299</v>
      </c>
      <c r="BC790" s="14">
        <v>8.9075626594825305E-2</v>
      </c>
      <c r="BD790" s="14"/>
      <c r="BE790" s="14">
        <v>0.19942332503288901</v>
      </c>
      <c r="BF790" s="14">
        <v>0.150997921356672</v>
      </c>
      <c r="BG790" s="14">
        <v>0.21380370804645599</v>
      </c>
      <c r="BH790" s="14">
        <v>0.221038402382115</v>
      </c>
      <c r="BI790" s="14">
        <v>0.23661725932861899</v>
      </c>
      <c r="BJ790" s="14">
        <v>0.28385959251172999</v>
      </c>
      <c r="BK790" s="14">
        <v>0.20837496483840701</v>
      </c>
      <c r="BL790" s="14">
        <v>0.28853770132048301</v>
      </c>
      <c r="BM790" s="14">
        <v>0.22233509518834499</v>
      </c>
      <c r="BN790" s="14">
        <v>0.23222366397861799</v>
      </c>
      <c r="BO790" s="14">
        <v>0.21348694299419699</v>
      </c>
      <c r="BP790" s="14">
        <v>0.215108010669707</v>
      </c>
      <c r="BQ790" s="14">
        <v>0.25421119925340901</v>
      </c>
      <c r="BR790" s="14">
        <v>0.155815676252098</v>
      </c>
      <c r="BS790" s="14">
        <v>0.207179801063582</v>
      </c>
      <c r="BT790" s="14">
        <v>0.197599787537375</v>
      </c>
      <c r="BU790" s="14"/>
      <c r="BV790" s="14">
        <v>0.20332591396599101</v>
      </c>
      <c r="BW790" s="14">
        <v>0.251421152586148</v>
      </c>
      <c r="BX790" s="14"/>
      <c r="BY790" s="14">
        <v>0.119615323890822</v>
      </c>
      <c r="BZ790" s="14"/>
      <c r="CA790" s="14">
        <v>0.240334874264376</v>
      </c>
      <c r="CB790" s="14">
        <v>0.28292164325427999</v>
      </c>
      <c r="CC790" s="14">
        <v>0.21484555129085101</v>
      </c>
      <c r="CD790" s="14">
        <v>0.16323600038774499</v>
      </c>
      <c r="CE790" s="14">
        <v>0.12870890339508401</v>
      </c>
    </row>
    <row r="791" spans="2:83" x14ac:dyDescent="0.3">
      <c r="B791" t="s">
        <v>333</v>
      </c>
      <c r="C791" s="14">
        <v>9.6988095635225993E-2</v>
      </c>
      <c r="D791" s="14">
        <v>8.8687013682949706E-2</v>
      </c>
      <c r="E791" s="14">
        <v>0.10435208824137</v>
      </c>
      <c r="F791" s="14"/>
      <c r="G791" s="14">
        <v>9.3995900389068895E-2</v>
      </c>
      <c r="H791" s="14">
        <v>8.2568484277949106E-2</v>
      </c>
      <c r="I791" s="14">
        <v>8.8378198696913796E-2</v>
      </c>
      <c r="J791" s="14">
        <v>7.14410286301599E-2</v>
      </c>
      <c r="K791" s="14">
        <v>0.140198087099008</v>
      </c>
      <c r="L791" s="14">
        <v>0.109363554480386</v>
      </c>
      <c r="M791" s="14"/>
      <c r="N791" s="14">
        <v>8.3434220260300396E-2</v>
      </c>
      <c r="O791" s="14">
        <v>0.127206402657838</v>
      </c>
      <c r="P791" s="14">
        <v>7.9261113966142605E-2</v>
      </c>
      <c r="Q791" s="14">
        <v>9.6091783999582903E-2</v>
      </c>
      <c r="R791" s="14"/>
      <c r="S791" s="14">
        <v>7.7260631324624601E-2</v>
      </c>
      <c r="T791" s="14">
        <v>9.7465380533568E-2</v>
      </c>
      <c r="U791" s="14">
        <v>8.3194318029239794E-2</v>
      </c>
      <c r="V791" s="14">
        <v>0.12404003835065699</v>
      </c>
      <c r="W791" s="14">
        <v>8.4973816393311002E-2</v>
      </c>
      <c r="X791" s="14">
        <v>0.10254467717946</v>
      </c>
      <c r="Y791" s="14">
        <v>9.7659055675385298E-2</v>
      </c>
      <c r="Z791" s="14">
        <v>7.0462456839696402E-2</v>
      </c>
      <c r="AA791" s="14">
        <v>6.6358670494340299E-2</v>
      </c>
      <c r="AB791" s="14">
        <v>0.13614981033453299</v>
      </c>
      <c r="AC791" s="14">
        <v>0.14962055249325201</v>
      </c>
      <c r="AD791" s="14">
        <v>9.4259615390355697E-2</v>
      </c>
      <c r="AE791" s="14"/>
      <c r="AF791" s="14">
        <v>5.5924549190071601E-2</v>
      </c>
      <c r="AG791" s="14">
        <v>0.11355934549053801</v>
      </c>
      <c r="AH791" s="14">
        <v>0.121673663780272</v>
      </c>
      <c r="AI791" s="14">
        <v>0.161732608628577</v>
      </c>
      <c r="AJ791" s="14">
        <v>9.2216240693528198E-2</v>
      </c>
      <c r="AK791" s="14"/>
      <c r="AL791" s="14">
        <v>6.12259742203978E-2</v>
      </c>
      <c r="AM791" s="14">
        <v>0.107764838262372</v>
      </c>
      <c r="AN791" s="14">
        <v>0.123979980581144</v>
      </c>
      <c r="AO791" s="14">
        <v>4.4551359312016002E-2</v>
      </c>
      <c r="AP791" s="14">
        <v>0.211151227146093</v>
      </c>
      <c r="AQ791" s="14"/>
      <c r="AR791" s="14">
        <v>0.111015114604345</v>
      </c>
      <c r="AS791" s="14">
        <v>5.10411992901574E-2</v>
      </c>
      <c r="AT791" s="14">
        <v>0.124815870137618</v>
      </c>
      <c r="AU791" s="14">
        <v>4.55836746922888E-2</v>
      </c>
      <c r="AV791" s="14">
        <v>0.20047449714708401</v>
      </c>
      <c r="AW791" s="14">
        <v>0.100908105813393</v>
      </c>
      <c r="AX791" s="14"/>
      <c r="AY791" s="14">
        <v>8.3925479450559601E-2</v>
      </c>
      <c r="AZ791" s="14">
        <v>8.6874324575470896E-2</v>
      </c>
      <c r="BA791" s="14">
        <v>0.105695703782324</v>
      </c>
      <c r="BB791" s="14">
        <v>0.118897485806682</v>
      </c>
      <c r="BC791" s="14">
        <v>8.4775660064227196E-2</v>
      </c>
      <c r="BD791" s="14"/>
      <c r="BE791" s="14">
        <v>6.14348414962528E-2</v>
      </c>
      <c r="BF791" s="14">
        <v>7.0971776384119001E-2</v>
      </c>
      <c r="BG791" s="14">
        <v>0.12620390697696199</v>
      </c>
      <c r="BH791" s="14">
        <v>0.10467150500192</v>
      </c>
      <c r="BI791" s="14">
        <v>0.101529644869779</v>
      </c>
      <c r="BJ791" s="14">
        <v>7.3448612412845504E-2</v>
      </c>
      <c r="BK791" s="14">
        <v>9.7038272435344505E-2</v>
      </c>
      <c r="BL791" s="14">
        <v>9.9032149152999099E-2</v>
      </c>
      <c r="BM791" s="14">
        <v>0.143777930633396</v>
      </c>
      <c r="BN791" s="14">
        <v>0.10137935838492899</v>
      </c>
      <c r="BO791" s="14">
        <v>9.1961953646221006E-2</v>
      </c>
      <c r="BP791" s="14">
        <v>0.13120065668088099</v>
      </c>
      <c r="BQ791" s="14">
        <v>4.1963639916425703E-2</v>
      </c>
      <c r="BR791" s="14">
        <v>5.9166333785299403E-2</v>
      </c>
      <c r="BS791" s="14">
        <v>0.11396368148040301</v>
      </c>
      <c r="BT791" s="14">
        <v>6.4566449147240093E-2</v>
      </c>
      <c r="BU791" s="14"/>
      <c r="BV791" s="14">
        <v>0.11300854184858</v>
      </c>
      <c r="BW791" s="14">
        <v>9.9976679885506806E-2</v>
      </c>
      <c r="BX791" s="14"/>
      <c r="BY791" s="14">
        <v>4.2975407591853899E-2</v>
      </c>
      <c r="BZ791" s="14"/>
      <c r="CA791" s="14">
        <v>0.111831351872328</v>
      </c>
      <c r="CB791" s="14">
        <v>9.6927457363868694E-2</v>
      </c>
      <c r="CC791" s="14">
        <v>0.100180714639467</v>
      </c>
      <c r="CD791" s="14">
        <v>3.5952598258041903E-2</v>
      </c>
      <c r="CE791" s="14">
        <v>4.6084598521607199E-2</v>
      </c>
    </row>
    <row r="792" spans="2:83" x14ac:dyDescent="0.3">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c r="AS792" s="14"/>
      <c r="AT792" s="14"/>
      <c r="AU792" s="14"/>
      <c r="AV792" s="14"/>
      <c r="AW792" s="14"/>
      <c r="AX792" s="14"/>
      <c r="AY792" s="14"/>
      <c r="AZ792" s="14"/>
      <c r="BA792" s="14"/>
      <c r="BB792" s="14"/>
      <c r="BC792" s="14"/>
      <c r="BD792" s="14"/>
      <c r="BE792" s="14"/>
      <c r="BF792" s="14"/>
      <c r="BG792" s="14"/>
      <c r="BH792" s="14"/>
      <c r="BI792" s="14"/>
      <c r="BJ792" s="14"/>
      <c r="BK792" s="14"/>
      <c r="BL792" s="14"/>
      <c r="BM792" s="14"/>
      <c r="BN792" s="14"/>
      <c r="BO792" s="14"/>
      <c r="BP792" s="14"/>
      <c r="BQ792" s="14"/>
      <c r="BR792" s="14"/>
      <c r="BS792" s="14"/>
      <c r="BT792" s="14"/>
      <c r="BU792" s="14"/>
      <c r="BV792" s="14"/>
      <c r="BW792" s="14"/>
      <c r="BX792" s="14"/>
      <c r="BY792" s="14"/>
      <c r="BZ792" s="14"/>
      <c r="CA792" s="14"/>
      <c r="CB792" s="14"/>
      <c r="CC792" s="14"/>
      <c r="CD792" s="14"/>
      <c r="CE792" s="14"/>
    </row>
    <row r="793" spans="2:83" x14ac:dyDescent="0.3">
      <c r="B793" s="6" t="s">
        <v>338</v>
      </c>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c r="AS793" s="14"/>
      <c r="AT793" s="14"/>
      <c r="AU793" s="14"/>
      <c r="AV793" s="14"/>
      <c r="AW793" s="14"/>
      <c r="AX793" s="14"/>
      <c r="AY793" s="14"/>
      <c r="AZ793" s="14"/>
      <c r="BA793" s="14"/>
      <c r="BB793" s="14"/>
      <c r="BC793" s="14"/>
      <c r="BD793" s="14"/>
      <c r="BE793" s="14"/>
      <c r="BF793" s="14"/>
      <c r="BG793" s="14"/>
      <c r="BH793" s="14"/>
      <c r="BI793" s="14"/>
      <c r="BJ793" s="14"/>
      <c r="BK793" s="14"/>
      <c r="BL793" s="14"/>
      <c r="BM793" s="14"/>
      <c r="BN793" s="14"/>
      <c r="BO793" s="14"/>
      <c r="BP793" s="14"/>
      <c r="BQ793" s="14"/>
      <c r="BR793" s="14"/>
      <c r="BS793" s="14"/>
      <c r="BT793" s="14"/>
      <c r="BU793" s="14"/>
      <c r="BV793" s="14"/>
      <c r="BW793" s="14"/>
      <c r="BX793" s="14"/>
      <c r="BY793" s="14"/>
      <c r="BZ793" s="14"/>
      <c r="CA793" s="14"/>
      <c r="CB793" s="14"/>
      <c r="CC793" s="14"/>
      <c r="CD793" s="14"/>
      <c r="CE793" s="14"/>
    </row>
    <row r="794" spans="2:83" x14ac:dyDescent="0.3">
      <c r="B794" s="24" t="s">
        <v>114</v>
      </c>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c r="AS794" s="14"/>
      <c r="AT794" s="14"/>
      <c r="AU794" s="14"/>
      <c r="AV794" s="14"/>
      <c r="AW794" s="14"/>
      <c r="AX794" s="14"/>
      <c r="AY794" s="14"/>
      <c r="AZ794" s="14"/>
      <c r="BA794" s="14"/>
      <c r="BB794" s="14"/>
      <c r="BC794" s="14"/>
      <c r="BD794" s="14"/>
      <c r="BE794" s="14"/>
      <c r="BF794" s="14"/>
      <c r="BG794" s="14"/>
      <c r="BH794" s="14"/>
      <c r="BI794" s="14"/>
      <c r="BJ794" s="14"/>
      <c r="BK794" s="14"/>
      <c r="BL794" s="14"/>
      <c r="BM794" s="14"/>
      <c r="BN794" s="14"/>
      <c r="BO794" s="14"/>
      <c r="BP794" s="14"/>
      <c r="BQ794" s="14"/>
      <c r="BR794" s="14"/>
      <c r="BS794" s="14"/>
      <c r="BT794" s="14"/>
      <c r="BU794" s="14"/>
      <c r="BV794" s="14"/>
      <c r="BW794" s="14"/>
      <c r="BX794" s="14"/>
      <c r="BY794" s="14"/>
      <c r="BZ794" s="14"/>
      <c r="CA794" s="14"/>
      <c r="CB794" s="14"/>
      <c r="CC794" s="14"/>
      <c r="CD794" s="14"/>
      <c r="CE794" s="14"/>
    </row>
    <row r="795" spans="2:83" x14ac:dyDescent="0.3">
      <c r="B795" t="s">
        <v>329</v>
      </c>
      <c r="C795" s="14">
        <v>0.108262253931452</v>
      </c>
      <c r="D795" s="14">
        <v>0.13700827460805801</v>
      </c>
      <c r="E795" s="14">
        <v>8.0405704001581396E-2</v>
      </c>
      <c r="F795" s="14"/>
      <c r="G795" s="14">
        <v>0.114737224789629</v>
      </c>
      <c r="H795" s="14">
        <v>0.18378757285811301</v>
      </c>
      <c r="I795" s="14">
        <v>0.13757072903384099</v>
      </c>
      <c r="J795" s="14">
        <v>9.1420666853861798E-2</v>
      </c>
      <c r="K795" s="14">
        <v>5.59551871690218E-2</v>
      </c>
      <c r="L795" s="14">
        <v>6.7586667663691299E-2</v>
      </c>
      <c r="M795" s="14"/>
      <c r="N795" s="14">
        <v>0.14592222046681599</v>
      </c>
      <c r="O795" s="14">
        <v>0.105331380162037</v>
      </c>
      <c r="P795" s="14">
        <v>8.8713619779156094E-2</v>
      </c>
      <c r="Q795" s="14">
        <v>8.8247270435906397E-2</v>
      </c>
      <c r="R795" s="14"/>
      <c r="S795" s="14">
        <v>0.17972615421872601</v>
      </c>
      <c r="T795" s="14">
        <v>0.11804212332563099</v>
      </c>
      <c r="U795" s="14">
        <v>0.10690960994679199</v>
      </c>
      <c r="V795" s="14">
        <v>7.3256481377550295E-2</v>
      </c>
      <c r="W795" s="14">
        <v>9.8093148402905103E-2</v>
      </c>
      <c r="X795" s="14">
        <v>0.106710999198357</v>
      </c>
      <c r="Y795" s="14">
        <v>7.3547589649075804E-2</v>
      </c>
      <c r="Z795" s="14">
        <v>0.100211643668056</v>
      </c>
      <c r="AA795" s="14">
        <v>0.121027955947572</v>
      </c>
      <c r="AB795" s="14">
        <v>6.98797544697905E-2</v>
      </c>
      <c r="AC795" s="14">
        <v>0.101523583578623</v>
      </c>
      <c r="AD795" s="14">
        <v>5.2284420037766399E-2</v>
      </c>
      <c r="AE795" s="14"/>
      <c r="AF795" s="14">
        <v>0.113581077761939</v>
      </c>
      <c r="AG795" s="14">
        <v>0.120703430894994</v>
      </c>
      <c r="AH795" s="14">
        <v>0.113706673356796</v>
      </c>
      <c r="AI795" s="14">
        <v>0.113664527777857</v>
      </c>
      <c r="AJ795" s="14">
        <v>0.10344502060043501</v>
      </c>
      <c r="AK795" s="14"/>
      <c r="AL795" s="14">
        <v>0.132218615140375</v>
      </c>
      <c r="AM795" s="14">
        <v>0.122985693392702</v>
      </c>
      <c r="AN795" s="14">
        <v>8.58367201066777E-2</v>
      </c>
      <c r="AO795" s="14">
        <v>0.103526363859089</v>
      </c>
      <c r="AP795" s="14">
        <v>8.0128431491447299E-2</v>
      </c>
      <c r="AQ795" s="14"/>
      <c r="AR795" s="14">
        <v>0.14832205646733401</v>
      </c>
      <c r="AS795" s="14">
        <v>0.15781248545159701</v>
      </c>
      <c r="AT795" s="14">
        <v>7.1380243862930307E-2</v>
      </c>
      <c r="AU795" s="14">
        <v>0.124198694794407</v>
      </c>
      <c r="AV795" s="14">
        <v>4.9504969966613202E-2</v>
      </c>
      <c r="AW795" s="14">
        <v>3.6342808253925198E-2</v>
      </c>
      <c r="AX795" s="14"/>
      <c r="AY795" s="14">
        <v>9.6218156938488605E-2</v>
      </c>
      <c r="AZ795" s="14">
        <v>8.9142241361521601E-2</v>
      </c>
      <c r="BA795" s="14">
        <v>0.13167039127017099</v>
      </c>
      <c r="BB795" s="14">
        <v>0.130728960685911</v>
      </c>
      <c r="BC795" s="14">
        <v>0.247594894046094</v>
      </c>
      <c r="BD795" s="14"/>
      <c r="BE795" s="14">
        <v>0.14779719079622</v>
      </c>
      <c r="BF795" s="14">
        <v>0.18254446039236799</v>
      </c>
      <c r="BG795" s="14">
        <v>4.4286175143639903E-2</v>
      </c>
      <c r="BH795" s="14">
        <v>8.4578823813857507E-2</v>
      </c>
      <c r="BI795" s="14">
        <v>0.10609299859733599</v>
      </c>
      <c r="BJ795" s="14">
        <v>6.6715834628723505E-2</v>
      </c>
      <c r="BK795" s="14">
        <v>8.7590928017033401E-2</v>
      </c>
      <c r="BL795" s="14">
        <v>6.9304603269874698E-2</v>
      </c>
      <c r="BM795" s="14">
        <v>0.119638590764041</v>
      </c>
      <c r="BN795" s="14">
        <v>9.3757202726029498E-2</v>
      </c>
      <c r="BO795" s="14">
        <v>0.152351280291559</v>
      </c>
      <c r="BP795" s="14">
        <v>0.114441985693344</v>
      </c>
      <c r="BQ795" s="14">
        <v>0.13179082876811099</v>
      </c>
      <c r="BR795" s="14">
        <v>0.17527870122997999</v>
      </c>
      <c r="BS795" s="14">
        <v>0.196749614104722</v>
      </c>
      <c r="BT795" s="14">
        <v>0.217134885373721</v>
      </c>
      <c r="BU795" s="14"/>
      <c r="BV795" s="14">
        <v>0.15110012079085999</v>
      </c>
      <c r="BW795" s="14">
        <v>8.1229020908838004E-2</v>
      </c>
      <c r="BX795" s="14"/>
      <c r="BY795" s="14">
        <v>0.22638217545618999</v>
      </c>
      <c r="BZ795" s="14"/>
      <c r="CA795" s="14">
        <v>7.5269399630030501E-2</v>
      </c>
      <c r="CB795" s="14">
        <v>7.8344112242624803E-2</v>
      </c>
      <c r="CC795" s="14">
        <v>0.112369948614263</v>
      </c>
      <c r="CD795" s="14">
        <v>0.23010299319635699</v>
      </c>
      <c r="CE795" s="14">
        <v>0.39605240693288302</v>
      </c>
    </row>
    <row r="796" spans="2:83" x14ac:dyDescent="0.3">
      <c r="B796" t="s">
        <v>330</v>
      </c>
      <c r="C796" s="14">
        <v>0.35950222587542502</v>
      </c>
      <c r="D796" s="14">
        <v>0.38805050608791802</v>
      </c>
      <c r="E796" s="14">
        <v>0.33233138651278499</v>
      </c>
      <c r="F796" s="14"/>
      <c r="G796" s="14">
        <v>0.39471949174203202</v>
      </c>
      <c r="H796" s="14">
        <v>0.38360294149618401</v>
      </c>
      <c r="I796" s="14">
        <v>0.40185031926276099</v>
      </c>
      <c r="J796" s="14">
        <v>0.348820584576786</v>
      </c>
      <c r="K796" s="14">
        <v>0.316132228301931</v>
      </c>
      <c r="L796" s="14">
        <v>0.32013403896956</v>
      </c>
      <c r="M796" s="14"/>
      <c r="N796" s="14">
        <v>0.39182625472184501</v>
      </c>
      <c r="O796" s="14">
        <v>0.36393766948897799</v>
      </c>
      <c r="P796" s="14">
        <v>0.34934570874340498</v>
      </c>
      <c r="Q796" s="14">
        <v>0.33111321807613697</v>
      </c>
      <c r="R796" s="14"/>
      <c r="S796" s="14">
        <v>0.37347301018373202</v>
      </c>
      <c r="T796" s="14">
        <v>0.31535134982783802</v>
      </c>
      <c r="U796" s="14">
        <v>0.35008774447428498</v>
      </c>
      <c r="V796" s="14">
        <v>0.35414819493079802</v>
      </c>
      <c r="W796" s="14">
        <v>0.36407533613627702</v>
      </c>
      <c r="X796" s="14">
        <v>0.356658547056943</v>
      </c>
      <c r="Y796" s="14">
        <v>0.435760136364993</v>
      </c>
      <c r="Z796" s="14">
        <v>0.36332146370462598</v>
      </c>
      <c r="AA796" s="14">
        <v>0.36035532685625099</v>
      </c>
      <c r="AB796" s="14">
        <v>0.32696377425351197</v>
      </c>
      <c r="AC796" s="14">
        <v>0.36807142054874098</v>
      </c>
      <c r="AD796" s="14">
        <v>0.39724178197527898</v>
      </c>
      <c r="AE796" s="14"/>
      <c r="AF796" s="14">
        <v>0.41203228623612098</v>
      </c>
      <c r="AG796" s="14">
        <v>0.36178898085461098</v>
      </c>
      <c r="AH796" s="14">
        <v>0.29248851156673</v>
      </c>
      <c r="AI796" s="14">
        <v>0.30391214920387699</v>
      </c>
      <c r="AJ796" s="14">
        <v>0.32367755693572497</v>
      </c>
      <c r="AK796" s="14"/>
      <c r="AL796" s="14">
        <v>0.40993123670611598</v>
      </c>
      <c r="AM796" s="14">
        <v>0.36586759809089697</v>
      </c>
      <c r="AN796" s="14">
        <v>0.28473476309121099</v>
      </c>
      <c r="AO796" s="14">
        <v>0.452384460924945</v>
      </c>
      <c r="AP796" s="14">
        <v>0.24646138070899401</v>
      </c>
      <c r="AQ796" s="14"/>
      <c r="AR796" s="14">
        <v>0.36936473639023998</v>
      </c>
      <c r="AS796" s="14">
        <v>0.39508842766098701</v>
      </c>
      <c r="AT796" s="14">
        <v>0.33648027271984399</v>
      </c>
      <c r="AU796" s="14">
        <v>0.44607551645810201</v>
      </c>
      <c r="AV796" s="14">
        <v>0.29809970443999201</v>
      </c>
      <c r="AW796" s="14">
        <v>0.27528739015473902</v>
      </c>
      <c r="AX796" s="14"/>
      <c r="AY796" s="14">
        <v>0.38335630073104299</v>
      </c>
      <c r="AZ796" s="14">
        <v>0.32992911282506698</v>
      </c>
      <c r="BA796" s="14">
        <v>0.38671912502399403</v>
      </c>
      <c r="BB796" s="14">
        <v>0.36458076374734399</v>
      </c>
      <c r="BC796" s="14">
        <v>0.358484892746461</v>
      </c>
      <c r="BD796" s="14"/>
      <c r="BE796" s="14">
        <v>0.22120748152084299</v>
      </c>
      <c r="BF796" s="14">
        <v>0.34914920888811002</v>
      </c>
      <c r="BG796" s="14">
        <v>0.35467898854076202</v>
      </c>
      <c r="BH796" s="14">
        <v>0.391850087507848</v>
      </c>
      <c r="BI796" s="14">
        <v>0.33607050999784399</v>
      </c>
      <c r="BJ796" s="14">
        <v>0.33448108283620898</v>
      </c>
      <c r="BK796" s="14">
        <v>0.396329197433754</v>
      </c>
      <c r="BL796" s="14">
        <v>0.31840024258247202</v>
      </c>
      <c r="BM796" s="14">
        <v>0.32558678867166602</v>
      </c>
      <c r="BN796" s="14">
        <v>0.43716029624856001</v>
      </c>
      <c r="BO796" s="14">
        <v>0.285874032066604</v>
      </c>
      <c r="BP796" s="14">
        <v>0.37516915823524899</v>
      </c>
      <c r="BQ796" s="14">
        <v>0.45804409001398599</v>
      </c>
      <c r="BR796" s="14">
        <v>0.46624526127672</v>
      </c>
      <c r="BS796" s="14">
        <v>0.30353021750271397</v>
      </c>
      <c r="BT796" s="14">
        <v>0.46020846540223598</v>
      </c>
      <c r="BU796" s="14"/>
      <c r="BV796" s="14">
        <v>0.38309759103468199</v>
      </c>
      <c r="BW796" s="14">
        <v>0.34027692316574898</v>
      </c>
      <c r="BX796" s="14"/>
      <c r="BY796" s="14">
        <v>0.42532443757708799</v>
      </c>
      <c r="BZ796" s="14"/>
      <c r="CA796" s="14">
        <v>0.338430520784754</v>
      </c>
      <c r="CB796" s="14">
        <v>0.34363995592691099</v>
      </c>
      <c r="CC796" s="14">
        <v>0.37001032720862498</v>
      </c>
      <c r="CD796" s="14">
        <v>0.47024219417514601</v>
      </c>
      <c r="CE796" s="14">
        <v>0.38372473069198298</v>
      </c>
    </row>
    <row r="797" spans="2:83" x14ac:dyDescent="0.3">
      <c r="B797" t="s">
        <v>331</v>
      </c>
      <c r="C797" s="14">
        <v>0.25140600574783301</v>
      </c>
      <c r="D797" s="14">
        <v>0.21848935331859501</v>
      </c>
      <c r="E797" s="14">
        <v>0.283011089431975</v>
      </c>
      <c r="F797" s="14"/>
      <c r="G797" s="14">
        <v>0.20211753222812001</v>
      </c>
      <c r="H797" s="14">
        <v>0.18353169725225901</v>
      </c>
      <c r="I797" s="14">
        <v>0.22728923813256699</v>
      </c>
      <c r="J797" s="14">
        <v>0.27272770725680301</v>
      </c>
      <c r="K797" s="14">
        <v>0.30262808760899601</v>
      </c>
      <c r="L797" s="14">
        <v>0.30705051380480403</v>
      </c>
      <c r="M797" s="14"/>
      <c r="N797" s="14">
        <v>0.20745097446402599</v>
      </c>
      <c r="O797" s="14">
        <v>0.23288500989372399</v>
      </c>
      <c r="P797" s="14">
        <v>0.256961117660782</v>
      </c>
      <c r="Q797" s="14">
        <v>0.31041889233826198</v>
      </c>
      <c r="R797" s="14"/>
      <c r="S797" s="14">
        <v>0.24314728646595801</v>
      </c>
      <c r="T797" s="14">
        <v>0.267985625942949</v>
      </c>
      <c r="U797" s="14">
        <v>0.25921022757777501</v>
      </c>
      <c r="V797" s="14">
        <v>0.24774051082081799</v>
      </c>
      <c r="W797" s="14">
        <v>0.262624761202984</v>
      </c>
      <c r="X797" s="14">
        <v>0.25556176754922499</v>
      </c>
      <c r="Y797" s="14">
        <v>0.25977569771818698</v>
      </c>
      <c r="Z797" s="14">
        <v>0.25107301866784498</v>
      </c>
      <c r="AA797" s="14">
        <v>0.22895441087584101</v>
      </c>
      <c r="AB797" s="14">
        <v>0.27912230099103902</v>
      </c>
      <c r="AC797" s="14">
        <v>0.21720282566003599</v>
      </c>
      <c r="AD797" s="14">
        <v>0.20422236725940299</v>
      </c>
      <c r="AE797" s="14"/>
      <c r="AF797" s="14">
        <v>0.24844235833504999</v>
      </c>
      <c r="AG797" s="14">
        <v>0.222706570890324</v>
      </c>
      <c r="AH797" s="14">
        <v>0.24490999076870201</v>
      </c>
      <c r="AI797" s="14">
        <v>0.352243588902941</v>
      </c>
      <c r="AJ797" s="14">
        <v>0.31402215132426903</v>
      </c>
      <c r="AK797" s="14"/>
      <c r="AL797" s="14">
        <v>0.23481627652973999</v>
      </c>
      <c r="AM797" s="14">
        <v>0.226980547934127</v>
      </c>
      <c r="AN797" s="14">
        <v>0.27054044711281999</v>
      </c>
      <c r="AO797" s="14">
        <v>0.270364907220907</v>
      </c>
      <c r="AP797" s="14">
        <v>0.25780317906171601</v>
      </c>
      <c r="AQ797" s="14"/>
      <c r="AR797" s="14">
        <v>0.20596240378443201</v>
      </c>
      <c r="AS797" s="14">
        <v>0.233496396115907</v>
      </c>
      <c r="AT797" s="14">
        <v>0.228174848313622</v>
      </c>
      <c r="AU797" s="14">
        <v>0.25011308277141697</v>
      </c>
      <c r="AV797" s="14">
        <v>0.219989965871525</v>
      </c>
      <c r="AW797" s="14">
        <v>0.36870074836744698</v>
      </c>
      <c r="AX797" s="14"/>
      <c r="AY797" s="14">
        <v>0.27490204490350301</v>
      </c>
      <c r="AZ797" s="14">
        <v>0.29645756620255798</v>
      </c>
      <c r="BA797" s="14">
        <v>0.21607949638020599</v>
      </c>
      <c r="BB797" s="14">
        <v>0.198073649478132</v>
      </c>
      <c r="BC797" s="14">
        <v>0.22269472016987599</v>
      </c>
      <c r="BD797" s="14"/>
      <c r="BE797" s="14">
        <v>0.43157200265004803</v>
      </c>
      <c r="BF797" s="14">
        <v>0.28299062770438299</v>
      </c>
      <c r="BG797" s="14">
        <v>0.34229916868872901</v>
      </c>
      <c r="BH797" s="14">
        <v>0.232900443515416</v>
      </c>
      <c r="BI797" s="14">
        <v>0.28019692878357999</v>
      </c>
      <c r="BJ797" s="14">
        <v>0.26711432261846701</v>
      </c>
      <c r="BK797" s="14">
        <v>0.243060499383143</v>
      </c>
      <c r="BL797" s="14">
        <v>0.29604531002946</v>
      </c>
      <c r="BM797" s="14">
        <v>0.24949979748641099</v>
      </c>
      <c r="BN797" s="14">
        <v>0.17063342468596199</v>
      </c>
      <c r="BO797" s="14">
        <v>0.25956335821308701</v>
      </c>
      <c r="BP797" s="14">
        <v>0.20663114279895001</v>
      </c>
      <c r="BQ797" s="14">
        <v>0.175534165102366</v>
      </c>
      <c r="BR797" s="14">
        <v>0.1742794228982</v>
      </c>
      <c r="BS797" s="14">
        <v>0.25920789757661</v>
      </c>
      <c r="BT797" s="14">
        <v>0.119488771668392</v>
      </c>
      <c r="BU797" s="14"/>
      <c r="BV797" s="14">
        <v>0.19567349255696601</v>
      </c>
      <c r="BW797" s="14">
        <v>0.27347903923556999</v>
      </c>
      <c r="BX797" s="14"/>
      <c r="BY797" s="14">
        <v>0.209612372141461</v>
      </c>
      <c r="BZ797" s="14"/>
      <c r="CA797" s="14">
        <v>0.27852256860560098</v>
      </c>
      <c r="CB797" s="14">
        <v>0.25583534233979199</v>
      </c>
      <c r="CC797" s="14">
        <v>0.24499459467548301</v>
      </c>
      <c r="CD797" s="14">
        <v>0.132970602647386</v>
      </c>
      <c r="CE797" s="14">
        <v>0.108774669453425</v>
      </c>
    </row>
    <row r="798" spans="2:83" x14ac:dyDescent="0.3">
      <c r="B798" t="s">
        <v>332</v>
      </c>
      <c r="C798" s="14">
        <v>0.210167482047005</v>
      </c>
      <c r="D798" s="14">
        <v>0.189346377842288</v>
      </c>
      <c r="E798" s="14">
        <v>0.230910181984713</v>
      </c>
      <c r="F798" s="14"/>
      <c r="G798" s="14">
        <v>0.219752430553109</v>
      </c>
      <c r="H798" s="14">
        <v>0.19578340310412001</v>
      </c>
      <c r="I798" s="14">
        <v>0.18005420287219401</v>
      </c>
      <c r="J798" s="14">
        <v>0.224687208765635</v>
      </c>
      <c r="K798" s="14">
        <v>0.22797953580281799</v>
      </c>
      <c r="L798" s="14">
        <v>0.216156078190928</v>
      </c>
      <c r="M798" s="14"/>
      <c r="N798" s="14">
        <v>0.19546809115346001</v>
      </c>
      <c r="O798" s="14">
        <v>0.20407689828747899</v>
      </c>
      <c r="P798" s="14">
        <v>0.246123831744855</v>
      </c>
      <c r="Q798" s="14">
        <v>0.20125012311731</v>
      </c>
      <c r="R798" s="14"/>
      <c r="S798" s="14">
        <v>0.15309827723780201</v>
      </c>
      <c r="T798" s="14">
        <v>0.236723021511964</v>
      </c>
      <c r="U798" s="14">
        <v>0.21795819085662799</v>
      </c>
      <c r="V798" s="14">
        <v>0.217755223722015</v>
      </c>
      <c r="W798" s="14">
        <v>0.214638473566681</v>
      </c>
      <c r="X798" s="14">
        <v>0.18620682068903699</v>
      </c>
      <c r="Y798" s="14">
        <v>0.13444687816769901</v>
      </c>
      <c r="Z798" s="14">
        <v>0.25263387875293503</v>
      </c>
      <c r="AA798" s="14">
        <v>0.244908120877948</v>
      </c>
      <c r="AB798" s="14">
        <v>0.24641734107268001</v>
      </c>
      <c r="AC798" s="14">
        <v>0.192622879880259</v>
      </c>
      <c r="AD798" s="14">
        <v>0.31627581361647999</v>
      </c>
      <c r="AE798" s="14"/>
      <c r="AF798" s="14">
        <v>0.17270351492753699</v>
      </c>
      <c r="AG798" s="14">
        <v>0.22214932359355</v>
      </c>
      <c r="AH798" s="14">
        <v>0.233296634852664</v>
      </c>
      <c r="AI798" s="14">
        <v>0.12213596368403699</v>
      </c>
      <c r="AJ798" s="14">
        <v>0.20460813009571199</v>
      </c>
      <c r="AK798" s="14"/>
      <c r="AL798" s="14">
        <v>0.171263483122048</v>
      </c>
      <c r="AM798" s="14">
        <v>0.20827445483584001</v>
      </c>
      <c r="AN798" s="14">
        <v>0.26583984168110802</v>
      </c>
      <c r="AO798" s="14">
        <v>0.14143131224563699</v>
      </c>
      <c r="AP798" s="14">
        <v>0.23762837245955401</v>
      </c>
      <c r="AQ798" s="14"/>
      <c r="AR798" s="14">
        <v>0.204416782696072</v>
      </c>
      <c r="AS798" s="14">
        <v>0.17150689542056699</v>
      </c>
      <c r="AT798" s="14">
        <v>0.25402927287184601</v>
      </c>
      <c r="AU798" s="14">
        <v>0.15164155074320701</v>
      </c>
      <c r="AV798" s="14">
        <v>0.27258986802894303</v>
      </c>
      <c r="AW798" s="14">
        <v>0.240715107378696</v>
      </c>
      <c r="AX798" s="14"/>
      <c r="AY798" s="14">
        <v>0.17764352617441001</v>
      </c>
      <c r="AZ798" s="14">
        <v>0.22560282605437099</v>
      </c>
      <c r="BA798" s="14">
        <v>0.192097133450504</v>
      </c>
      <c r="BB798" s="14">
        <v>0.22387981157520101</v>
      </c>
      <c r="BC798" s="14">
        <v>0.11007896196832199</v>
      </c>
      <c r="BD798" s="14"/>
      <c r="BE798" s="14">
        <v>0.19942332503288901</v>
      </c>
      <c r="BF798" s="14">
        <v>9.6068507908213904E-2</v>
      </c>
      <c r="BG798" s="14">
        <v>0.17445289751698001</v>
      </c>
      <c r="BH798" s="14">
        <v>0.19628562267844801</v>
      </c>
      <c r="BI798" s="14">
        <v>0.21085070450224899</v>
      </c>
      <c r="BJ798" s="14">
        <v>0.263913849902631</v>
      </c>
      <c r="BK798" s="14">
        <v>0.217499359326984</v>
      </c>
      <c r="BL798" s="14">
        <v>0.238861660657925</v>
      </c>
      <c r="BM798" s="14">
        <v>0.19228682825483601</v>
      </c>
      <c r="BN798" s="14">
        <v>0.246348837891462</v>
      </c>
      <c r="BO798" s="14">
        <v>0.236840411882839</v>
      </c>
      <c r="BP798" s="14">
        <v>0.24768480403499199</v>
      </c>
      <c r="BQ798" s="14">
        <v>0.216696800021697</v>
      </c>
      <c r="BR798" s="14">
        <v>0.125030280809801</v>
      </c>
      <c r="BS798" s="14">
        <v>0.16227078561650601</v>
      </c>
      <c r="BT798" s="14">
        <v>0.133004933288071</v>
      </c>
      <c r="BU798" s="14"/>
      <c r="BV798" s="14">
        <v>0.198575335725789</v>
      </c>
      <c r="BW798" s="14">
        <v>0.22267997461843</v>
      </c>
      <c r="BX798" s="14"/>
      <c r="BY798" s="14">
        <v>0.119941465236059</v>
      </c>
      <c r="BZ798" s="14"/>
      <c r="CA798" s="14">
        <v>0.226637459566396</v>
      </c>
      <c r="CB798" s="14">
        <v>0.25703778786092102</v>
      </c>
      <c r="CC798" s="14">
        <v>0.20105038917055201</v>
      </c>
      <c r="CD798" s="14">
        <v>0.134445425589371</v>
      </c>
      <c r="CE798" s="14">
        <v>6.5363594400101199E-2</v>
      </c>
    </row>
    <row r="799" spans="2:83" x14ac:dyDescent="0.3">
      <c r="B799" t="s">
        <v>333</v>
      </c>
      <c r="C799" s="14">
        <v>7.0662032398284003E-2</v>
      </c>
      <c r="D799" s="14">
        <v>6.7105488143140504E-2</v>
      </c>
      <c r="E799" s="14">
        <v>7.3341638068946002E-2</v>
      </c>
      <c r="F799" s="14"/>
      <c r="G799" s="14">
        <v>6.8673320687110004E-2</v>
      </c>
      <c r="H799" s="14">
        <v>5.32943852893248E-2</v>
      </c>
      <c r="I799" s="14">
        <v>5.3235510698635899E-2</v>
      </c>
      <c r="J799" s="14">
        <v>6.2343832546914203E-2</v>
      </c>
      <c r="K799" s="14">
        <v>9.7304961117232899E-2</v>
      </c>
      <c r="L799" s="14">
        <v>8.9072701371016902E-2</v>
      </c>
      <c r="M799" s="14"/>
      <c r="N799" s="14">
        <v>5.9332459193853201E-2</v>
      </c>
      <c r="O799" s="14">
        <v>9.3769042167782299E-2</v>
      </c>
      <c r="P799" s="14">
        <v>5.8855722071802098E-2</v>
      </c>
      <c r="Q799" s="14">
        <v>6.8970496032384504E-2</v>
      </c>
      <c r="R799" s="14"/>
      <c r="S799" s="14">
        <v>5.0555271893782103E-2</v>
      </c>
      <c r="T799" s="14">
        <v>6.1897879391617797E-2</v>
      </c>
      <c r="U799" s="14">
        <v>6.58342271445191E-2</v>
      </c>
      <c r="V799" s="14">
        <v>0.10709958914881899</v>
      </c>
      <c r="W799" s="14">
        <v>6.0568280691152998E-2</v>
      </c>
      <c r="X799" s="14">
        <v>9.48618655064387E-2</v>
      </c>
      <c r="Y799" s="14">
        <v>9.6469698100045603E-2</v>
      </c>
      <c r="Z799" s="14">
        <v>3.2759995206537898E-2</v>
      </c>
      <c r="AA799" s="14">
        <v>4.4754185442387802E-2</v>
      </c>
      <c r="AB799" s="14">
        <v>7.76168292129778E-2</v>
      </c>
      <c r="AC799" s="14">
        <v>0.12057929033233999</v>
      </c>
      <c r="AD799" s="14">
        <v>2.9975617111071301E-2</v>
      </c>
      <c r="AE799" s="14"/>
      <c r="AF799" s="14">
        <v>5.3240762739353298E-2</v>
      </c>
      <c r="AG799" s="14">
        <v>7.2651693766521294E-2</v>
      </c>
      <c r="AH799" s="14">
        <v>0.115598189455108</v>
      </c>
      <c r="AI799" s="14">
        <v>0.108043770431289</v>
      </c>
      <c r="AJ799" s="14">
        <v>5.4247141043858901E-2</v>
      </c>
      <c r="AK799" s="14"/>
      <c r="AL799" s="14">
        <v>5.1770388501721602E-2</v>
      </c>
      <c r="AM799" s="14">
        <v>7.5891705746435001E-2</v>
      </c>
      <c r="AN799" s="14">
        <v>9.3048228008182896E-2</v>
      </c>
      <c r="AO799" s="14">
        <v>3.2292955749422501E-2</v>
      </c>
      <c r="AP799" s="14">
        <v>0.177978636278289</v>
      </c>
      <c r="AQ799" s="14"/>
      <c r="AR799" s="14">
        <v>7.1934020661922199E-2</v>
      </c>
      <c r="AS799" s="14">
        <v>4.2095795350940803E-2</v>
      </c>
      <c r="AT799" s="14">
        <v>0.109935362231758</v>
      </c>
      <c r="AU799" s="14">
        <v>2.7971155232867698E-2</v>
      </c>
      <c r="AV799" s="14">
        <v>0.159815491692926</v>
      </c>
      <c r="AW799" s="14">
        <v>7.8953945845192705E-2</v>
      </c>
      <c r="AX799" s="14"/>
      <c r="AY799" s="14">
        <v>6.7879971252555293E-2</v>
      </c>
      <c r="AZ799" s="14">
        <v>5.8868253556482703E-2</v>
      </c>
      <c r="BA799" s="14">
        <v>7.3433853875124203E-2</v>
      </c>
      <c r="BB799" s="14">
        <v>8.2736814513412096E-2</v>
      </c>
      <c r="BC799" s="14">
        <v>6.11465310692468E-2</v>
      </c>
      <c r="BD799" s="14"/>
      <c r="BE799" s="14">
        <v>0</v>
      </c>
      <c r="BF799" s="14">
        <v>8.9247195106925803E-2</v>
      </c>
      <c r="BG799" s="14">
        <v>8.4282770109889105E-2</v>
      </c>
      <c r="BH799" s="14">
        <v>9.43850224844303E-2</v>
      </c>
      <c r="BI799" s="14">
        <v>6.6788858118990505E-2</v>
      </c>
      <c r="BJ799" s="14">
        <v>6.7774910013968806E-2</v>
      </c>
      <c r="BK799" s="14">
        <v>5.5520015839085397E-2</v>
      </c>
      <c r="BL799" s="14">
        <v>7.7388183460267795E-2</v>
      </c>
      <c r="BM799" s="14">
        <v>0.112987994823046</v>
      </c>
      <c r="BN799" s="14">
        <v>5.2100238447986703E-2</v>
      </c>
      <c r="BO799" s="14">
        <v>6.5370917545911206E-2</v>
      </c>
      <c r="BP799" s="14">
        <v>5.6072909237464399E-2</v>
      </c>
      <c r="BQ799" s="14">
        <v>1.7934116093840199E-2</v>
      </c>
      <c r="BR799" s="14">
        <v>5.9166333785299403E-2</v>
      </c>
      <c r="BS799" s="14">
        <v>7.8241485199448693E-2</v>
      </c>
      <c r="BT799" s="14">
        <v>7.0162944267580296E-2</v>
      </c>
      <c r="BU799" s="14"/>
      <c r="BV799" s="14">
        <v>7.1553459891703794E-2</v>
      </c>
      <c r="BW799" s="14">
        <v>8.2335042071412207E-2</v>
      </c>
      <c r="BX799" s="14"/>
      <c r="BY799" s="14">
        <v>1.8739549589200901E-2</v>
      </c>
      <c r="BZ799" s="14"/>
      <c r="CA799" s="14">
        <v>8.1140051413218506E-2</v>
      </c>
      <c r="CB799" s="14">
        <v>6.5142801629750904E-2</v>
      </c>
      <c r="CC799" s="14">
        <v>7.1574740331078301E-2</v>
      </c>
      <c r="CD799" s="14">
        <v>3.2238784391740501E-2</v>
      </c>
      <c r="CE799" s="14">
        <v>4.6084598521607199E-2</v>
      </c>
    </row>
    <row r="800" spans="2:83" x14ac:dyDescent="0.3">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c r="BB800" s="14"/>
      <c r="BC800" s="14"/>
      <c r="BD800" s="14"/>
      <c r="BE800" s="14"/>
      <c r="BF800" s="14"/>
      <c r="BG800" s="14"/>
      <c r="BH800" s="14"/>
      <c r="BI800" s="14"/>
      <c r="BJ800" s="14"/>
      <c r="BK800" s="14"/>
      <c r="BL800" s="14"/>
      <c r="BM800" s="14"/>
      <c r="BN800" s="14"/>
      <c r="BO800" s="14"/>
      <c r="BP800" s="14"/>
      <c r="BQ800" s="14"/>
      <c r="BR800" s="14"/>
      <c r="BS800" s="14"/>
      <c r="BT800" s="14"/>
      <c r="BU800" s="14"/>
      <c r="BV800" s="14"/>
      <c r="BW800" s="14"/>
      <c r="BX800" s="14"/>
      <c r="BY800" s="14"/>
      <c r="BZ800" s="14"/>
      <c r="CA800" s="14"/>
      <c r="CB800" s="14"/>
      <c r="CC800" s="14"/>
      <c r="CD800" s="14"/>
      <c r="CE800" s="14"/>
    </row>
    <row r="801" spans="2:83" x14ac:dyDescent="0.3">
      <c r="B801" s="6" t="s">
        <v>339</v>
      </c>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c r="AR801" s="14"/>
      <c r="AS801" s="14"/>
      <c r="AT801" s="14"/>
      <c r="AU801" s="14"/>
      <c r="AV801" s="14"/>
      <c r="AW801" s="14"/>
      <c r="AX801" s="14"/>
      <c r="AY801" s="14"/>
      <c r="AZ801" s="14"/>
      <c r="BA801" s="14"/>
      <c r="BB801" s="14"/>
      <c r="BC801" s="14"/>
      <c r="BD801" s="14"/>
      <c r="BE801" s="14"/>
      <c r="BF801" s="14"/>
      <c r="BG801" s="14"/>
      <c r="BH801" s="14"/>
      <c r="BI801" s="14"/>
      <c r="BJ801" s="14"/>
      <c r="BK801" s="14"/>
      <c r="BL801" s="14"/>
      <c r="BM801" s="14"/>
      <c r="BN801" s="14"/>
      <c r="BO801" s="14"/>
      <c r="BP801" s="14"/>
      <c r="BQ801" s="14"/>
      <c r="BR801" s="14"/>
      <c r="BS801" s="14"/>
      <c r="BT801" s="14"/>
      <c r="BU801" s="14"/>
      <c r="BV801" s="14"/>
      <c r="BW801" s="14"/>
      <c r="BX801" s="14"/>
      <c r="BY801" s="14"/>
      <c r="BZ801" s="14"/>
      <c r="CA801" s="14"/>
      <c r="CB801" s="14"/>
      <c r="CC801" s="14"/>
      <c r="CD801" s="14"/>
      <c r="CE801" s="14"/>
    </row>
    <row r="802" spans="2:83" x14ac:dyDescent="0.3">
      <c r="B802" s="24" t="s">
        <v>114</v>
      </c>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c r="AR802" s="14"/>
      <c r="AS802" s="14"/>
      <c r="AT802" s="14"/>
      <c r="AU802" s="14"/>
      <c r="AV802" s="14"/>
      <c r="AW802" s="14"/>
      <c r="AX802" s="14"/>
      <c r="AY802" s="14"/>
      <c r="AZ802" s="14"/>
      <c r="BA802" s="14"/>
      <c r="BB802" s="14"/>
      <c r="BC802" s="14"/>
      <c r="BD802" s="14"/>
      <c r="BE802" s="14"/>
      <c r="BF802" s="14"/>
      <c r="BG802" s="14"/>
      <c r="BH802" s="14"/>
      <c r="BI802" s="14"/>
      <c r="BJ802" s="14"/>
      <c r="BK802" s="14"/>
      <c r="BL802" s="14"/>
      <c r="BM802" s="14"/>
      <c r="BN802" s="14"/>
      <c r="BO802" s="14"/>
      <c r="BP802" s="14"/>
      <c r="BQ802" s="14"/>
      <c r="BR802" s="14"/>
      <c r="BS802" s="14"/>
      <c r="BT802" s="14"/>
      <c r="BU802" s="14"/>
      <c r="BV802" s="14"/>
      <c r="BW802" s="14"/>
      <c r="BX802" s="14"/>
      <c r="BY802" s="14"/>
      <c r="BZ802" s="14"/>
      <c r="CA802" s="14"/>
      <c r="CB802" s="14"/>
      <c r="CC802" s="14"/>
      <c r="CD802" s="14"/>
      <c r="CE802" s="14"/>
    </row>
    <row r="803" spans="2:83" x14ac:dyDescent="0.3">
      <c r="B803" t="s">
        <v>329</v>
      </c>
      <c r="C803" s="14">
        <v>8.1835371989578506E-2</v>
      </c>
      <c r="D803" s="14">
        <v>0.10349148198977701</v>
      </c>
      <c r="E803" s="14">
        <v>6.0849892917049099E-2</v>
      </c>
      <c r="F803" s="14"/>
      <c r="G803" s="14">
        <v>8.4422872983877101E-2</v>
      </c>
      <c r="H803" s="14">
        <v>0.14080896573517099</v>
      </c>
      <c r="I803" s="14">
        <v>0.112803860954468</v>
      </c>
      <c r="J803" s="14">
        <v>5.9407076479549403E-2</v>
      </c>
      <c r="K803" s="14">
        <v>4.9792398901943702E-2</v>
      </c>
      <c r="L803" s="14">
        <v>4.6771917218906001E-2</v>
      </c>
      <c r="M803" s="14"/>
      <c r="N803" s="14">
        <v>0.118188962337827</v>
      </c>
      <c r="O803" s="14">
        <v>6.3530905645904204E-2</v>
      </c>
      <c r="P803" s="14">
        <v>6.5032528109698395E-2</v>
      </c>
      <c r="Q803" s="14">
        <v>7.8213764732002894E-2</v>
      </c>
      <c r="R803" s="14"/>
      <c r="S803" s="14">
        <v>0.14438889066247801</v>
      </c>
      <c r="T803" s="14">
        <v>8.1728038041218407E-2</v>
      </c>
      <c r="U803" s="14">
        <v>5.6585942667108001E-2</v>
      </c>
      <c r="V803" s="14">
        <v>7.1385347038173605E-2</v>
      </c>
      <c r="W803" s="14">
        <v>6.7203771507268306E-2</v>
      </c>
      <c r="X803" s="14">
        <v>9.1733049684536105E-2</v>
      </c>
      <c r="Y803" s="14">
        <v>6.16426867037249E-2</v>
      </c>
      <c r="Z803" s="14">
        <v>8.9771239109109099E-2</v>
      </c>
      <c r="AA803" s="14">
        <v>8.9566815214513804E-2</v>
      </c>
      <c r="AB803" s="14">
        <v>5.0112416306820798E-2</v>
      </c>
      <c r="AC803" s="14">
        <v>5.9076478727687697E-2</v>
      </c>
      <c r="AD803" s="14">
        <v>4.1205617388775102E-2</v>
      </c>
      <c r="AE803" s="14"/>
      <c r="AF803" s="14">
        <v>8.0781738131258204E-2</v>
      </c>
      <c r="AG803" s="14">
        <v>0.115152138298382</v>
      </c>
      <c r="AH803" s="14">
        <v>3.95882851434202E-2</v>
      </c>
      <c r="AI803" s="14">
        <v>5.7883023221749E-2</v>
      </c>
      <c r="AJ803" s="14">
        <v>6.9995612097877802E-2</v>
      </c>
      <c r="AK803" s="14"/>
      <c r="AL803" s="14">
        <v>9.3728057636225603E-2</v>
      </c>
      <c r="AM803" s="14">
        <v>0.102294385253705</v>
      </c>
      <c r="AN803" s="14">
        <v>4.6477841795394097E-2</v>
      </c>
      <c r="AO803" s="14">
        <v>6.4377097647168993E-2</v>
      </c>
      <c r="AP803" s="14">
        <v>6.6552952689384104E-2</v>
      </c>
      <c r="AQ803" s="14"/>
      <c r="AR803" s="14">
        <v>0.122486808160038</v>
      </c>
      <c r="AS803" s="14">
        <v>0.114279667921779</v>
      </c>
      <c r="AT803" s="14">
        <v>2.80811532357771E-2</v>
      </c>
      <c r="AU803" s="14">
        <v>7.8490994500406294E-2</v>
      </c>
      <c r="AV803" s="14">
        <v>4.1752041008201103E-2</v>
      </c>
      <c r="AW803" s="14">
        <v>4.5497391677606497E-2</v>
      </c>
      <c r="AX803" s="14"/>
      <c r="AY803" s="14">
        <v>6.3796578810662197E-2</v>
      </c>
      <c r="AZ803" s="14">
        <v>4.9251100509123798E-2</v>
      </c>
      <c r="BA803" s="14">
        <v>0.10976499385109099</v>
      </c>
      <c r="BB803" s="14">
        <v>0.115771902709914</v>
      </c>
      <c r="BC803" s="14">
        <v>0.22544303711715899</v>
      </c>
      <c r="BD803" s="14"/>
      <c r="BE803" s="14">
        <v>0</v>
      </c>
      <c r="BF803" s="14">
        <v>0.166032282975274</v>
      </c>
      <c r="BG803" s="14">
        <v>4.3269126370291497E-2</v>
      </c>
      <c r="BH803" s="14">
        <v>4.6517938084639603E-2</v>
      </c>
      <c r="BI803" s="14">
        <v>8.1139682349988695E-2</v>
      </c>
      <c r="BJ803" s="14">
        <v>5.8579192196504398E-2</v>
      </c>
      <c r="BK803" s="14">
        <v>5.2059689553553397E-2</v>
      </c>
      <c r="BL803" s="14">
        <v>4.7094220864266699E-2</v>
      </c>
      <c r="BM803" s="14">
        <v>8.4200896942140405E-2</v>
      </c>
      <c r="BN803" s="14">
        <v>6.6206989649591597E-2</v>
      </c>
      <c r="BO803" s="14">
        <v>8.0124016144281301E-2</v>
      </c>
      <c r="BP803" s="14">
        <v>8.9984502861447102E-2</v>
      </c>
      <c r="BQ803" s="14">
        <v>0.11756748278220799</v>
      </c>
      <c r="BR803" s="14">
        <v>0.18255032368818</v>
      </c>
      <c r="BS803" s="14">
        <v>0.14708442220318399</v>
      </c>
      <c r="BT803" s="14">
        <v>0.18946532564236601</v>
      </c>
      <c r="BU803" s="14"/>
      <c r="BV803" s="14">
        <v>0.12652112042452399</v>
      </c>
      <c r="BW803" s="14">
        <v>6.6311868819902198E-2</v>
      </c>
      <c r="BX803" s="14"/>
      <c r="BY803" s="14">
        <v>0.207406486202909</v>
      </c>
      <c r="BZ803" s="14"/>
      <c r="CA803" s="14">
        <v>5.6380113810971702E-2</v>
      </c>
      <c r="CB803" s="14">
        <v>4.5139927844366198E-2</v>
      </c>
      <c r="CC803" s="14">
        <v>8.3865179190366596E-2</v>
      </c>
      <c r="CD803" s="14">
        <v>0.21311226665937499</v>
      </c>
      <c r="CE803" s="14">
        <v>0.348177647908745</v>
      </c>
    </row>
    <row r="804" spans="2:83" x14ac:dyDescent="0.3">
      <c r="B804" t="s">
        <v>330</v>
      </c>
      <c r="C804" s="14">
        <v>0.26862945077335398</v>
      </c>
      <c r="D804" s="14">
        <v>0.30841555558422601</v>
      </c>
      <c r="E804" s="14">
        <v>0.23030734231602801</v>
      </c>
      <c r="F804" s="14"/>
      <c r="G804" s="14">
        <v>0.332618832452931</v>
      </c>
      <c r="H804" s="14">
        <v>0.304984316214782</v>
      </c>
      <c r="I804" s="14">
        <v>0.30481521328769401</v>
      </c>
      <c r="J804" s="14">
        <v>0.267378169653742</v>
      </c>
      <c r="K804" s="14">
        <v>0.20051361316500299</v>
      </c>
      <c r="L804" s="14">
        <v>0.214232155882597</v>
      </c>
      <c r="M804" s="14"/>
      <c r="N804" s="14">
        <v>0.287391043854135</v>
      </c>
      <c r="O804" s="14">
        <v>0.28175623484559997</v>
      </c>
      <c r="P804" s="14">
        <v>0.27579955309420501</v>
      </c>
      <c r="Q804" s="14">
        <v>0.230550141073079</v>
      </c>
      <c r="R804" s="14"/>
      <c r="S804" s="14">
        <v>0.30882309288474802</v>
      </c>
      <c r="T804" s="14">
        <v>0.24273133543842301</v>
      </c>
      <c r="U804" s="14">
        <v>0.25236227309973802</v>
      </c>
      <c r="V804" s="14">
        <v>0.24798087553026199</v>
      </c>
      <c r="W804" s="14">
        <v>0.26221290148591497</v>
      </c>
      <c r="X804" s="14">
        <v>0.26505000705070197</v>
      </c>
      <c r="Y804" s="14">
        <v>0.30032726254435899</v>
      </c>
      <c r="Z804" s="14">
        <v>0.29352079876703302</v>
      </c>
      <c r="AA804" s="14">
        <v>0.261860401889279</v>
      </c>
      <c r="AB804" s="14">
        <v>0.235996099817539</v>
      </c>
      <c r="AC804" s="14">
        <v>0.28587825502963798</v>
      </c>
      <c r="AD804" s="14">
        <v>0.30063210001185697</v>
      </c>
      <c r="AE804" s="14"/>
      <c r="AF804" s="14">
        <v>0.30418508452671</v>
      </c>
      <c r="AG804" s="14">
        <v>0.26880092738358202</v>
      </c>
      <c r="AH804" s="14">
        <v>0.189208390606564</v>
      </c>
      <c r="AI804" s="14">
        <v>0.26699138011935197</v>
      </c>
      <c r="AJ804" s="14">
        <v>0.24056217950706199</v>
      </c>
      <c r="AK804" s="14"/>
      <c r="AL804" s="14">
        <v>0.31195057444502</v>
      </c>
      <c r="AM804" s="14">
        <v>0.28569542452110802</v>
      </c>
      <c r="AN804" s="14">
        <v>0.153875474490483</v>
      </c>
      <c r="AO804" s="14">
        <v>0.33520382700294699</v>
      </c>
      <c r="AP804" s="14">
        <v>0.118597918724356</v>
      </c>
      <c r="AQ804" s="14"/>
      <c r="AR804" s="14">
        <v>0.29012293827170499</v>
      </c>
      <c r="AS804" s="14">
        <v>0.31512979177257999</v>
      </c>
      <c r="AT804" s="14">
        <v>0.22760340096860199</v>
      </c>
      <c r="AU804" s="14">
        <v>0.34946897649460201</v>
      </c>
      <c r="AV804" s="14">
        <v>0.159605574440538</v>
      </c>
      <c r="AW804" s="14">
        <v>0.19645181040778101</v>
      </c>
      <c r="AX804" s="14"/>
      <c r="AY804" s="14">
        <v>0.28104074568225901</v>
      </c>
      <c r="AZ804" s="14">
        <v>0.24805538467404101</v>
      </c>
      <c r="BA804" s="14">
        <v>0.26064159573365903</v>
      </c>
      <c r="BB804" s="14">
        <v>0.30289702432907201</v>
      </c>
      <c r="BC804" s="14">
        <v>0.36528614927484099</v>
      </c>
      <c r="BD804" s="14"/>
      <c r="BE804" s="14">
        <v>0.19412297490203601</v>
      </c>
      <c r="BF804" s="14">
        <v>0.25240036848082298</v>
      </c>
      <c r="BG804" s="14">
        <v>0.22904433515161901</v>
      </c>
      <c r="BH804" s="14">
        <v>0.29125581752951102</v>
      </c>
      <c r="BI804" s="14">
        <v>0.28794389427491601</v>
      </c>
      <c r="BJ804" s="14">
        <v>0.249543009005326</v>
      </c>
      <c r="BK804" s="14">
        <v>0.29098986975394397</v>
      </c>
      <c r="BL804" s="14">
        <v>0.21110466217874199</v>
      </c>
      <c r="BM804" s="14">
        <v>0.25495498450409798</v>
      </c>
      <c r="BN804" s="14">
        <v>0.241118122610332</v>
      </c>
      <c r="BO804" s="14">
        <v>0.24524775261757401</v>
      </c>
      <c r="BP804" s="14">
        <v>0.32262799343670401</v>
      </c>
      <c r="BQ804" s="14">
        <v>0.29401131360582899</v>
      </c>
      <c r="BR804" s="14">
        <v>0.29731369055426599</v>
      </c>
      <c r="BS804" s="14">
        <v>0.31801954668235199</v>
      </c>
      <c r="BT804" s="14">
        <v>0.39314678073356002</v>
      </c>
      <c r="BU804" s="14"/>
      <c r="BV804" s="14">
        <v>0.30011868374475797</v>
      </c>
      <c r="BW804" s="14">
        <v>0.26427342281990002</v>
      </c>
      <c r="BX804" s="14"/>
      <c r="BY804" s="14">
        <v>0.37020661441384201</v>
      </c>
      <c r="BZ804" s="14"/>
      <c r="CA804" s="14">
        <v>0.23750256502907699</v>
      </c>
      <c r="CB804" s="14">
        <v>0.23612690258881699</v>
      </c>
      <c r="CC804" s="14">
        <v>0.29743095523778201</v>
      </c>
      <c r="CD804" s="14">
        <v>0.35365432289556997</v>
      </c>
      <c r="CE804" s="14">
        <v>0.35713869847114599</v>
      </c>
    </row>
    <row r="805" spans="2:83" x14ac:dyDescent="0.3">
      <c r="B805" t="s">
        <v>331</v>
      </c>
      <c r="C805" s="14">
        <v>0.32233208355201998</v>
      </c>
      <c r="D805" s="14">
        <v>0.30213633241965898</v>
      </c>
      <c r="E805" s="14">
        <v>0.34165501269674903</v>
      </c>
      <c r="F805" s="14"/>
      <c r="G805" s="14">
        <v>0.269336946221374</v>
      </c>
      <c r="H805" s="14">
        <v>0.25414039933482002</v>
      </c>
      <c r="I805" s="14">
        <v>0.28382020455159801</v>
      </c>
      <c r="J805" s="14">
        <v>0.337019535375084</v>
      </c>
      <c r="K805" s="14">
        <v>0.354848936546587</v>
      </c>
      <c r="L805" s="14">
        <v>0.410335858357114</v>
      </c>
      <c r="M805" s="14"/>
      <c r="N805" s="14">
        <v>0.30677134174971499</v>
      </c>
      <c r="O805" s="14">
        <v>0.27676618411134102</v>
      </c>
      <c r="P805" s="14">
        <v>0.33523247394044398</v>
      </c>
      <c r="Q805" s="14">
        <v>0.36794781236094398</v>
      </c>
      <c r="R805" s="14"/>
      <c r="S805" s="14">
        <v>0.26948824471211202</v>
      </c>
      <c r="T805" s="14">
        <v>0.33292568829740499</v>
      </c>
      <c r="U805" s="14">
        <v>0.37290734023134597</v>
      </c>
      <c r="V805" s="14">
        <v>0.31236831846178298</v>
      </c>
      <c r="W805" s="14">
        <v>0.32771366360137399</v>
      </c>
      <c r="X805" s="14">
        <v>0.29307227635751898</v>
      </c>
      <c r="Y805" s="14">
        <v>0.35692426549239398</v>
      </c>
      <c r="Z805" s="14">
        <v>0.29523563928632601</v>
      </c>
      <c r="AA805" s="14">
        <v>0.35430359221402802</v>
      </c>
      <c r="AB805" s="14">
        <v>0.383857958296419</v>
      </c>
      <c r="AC805" s="14">
        <v>0.21822747179322499</v>
      </c>
      <c r="AD805" s="14">
        <v>0.30998968208899502</v>
      </c>
      <c r="AE805" s="14"/>
      <c r="AF805" s="14">
        <v>0.32518061386493602</v>
      </c>
      <c r="AG805" s="14">
        <v>0.267405681925593</v>
      </c>
      <c r="AH805" s="14">
        <v>0.359946434921253</v>
      </c>
      <c r="AI805" s="14">
        <v>0.33523122746050099</v>
      </c>
      <c r="AJ805" s="14">
        <v>0.39136740158493</v>
      </c>
      <c r="AK805" s="14"/>
      <c r="AL805" s="14">
        <v>0.28660480545699801</v>
      </c>
      <c r="AM805" s="14">
        <v>0.27543584838513002</v>
      </c>
      <c r="AN805" s="14">
        <v>0.37792513288707702</v>
      </c>
      <c r="AO805" s="14">
        <v>0.400507038977235</v>
      </c>
      <c r="AP805" s="14">
        <v>0.33330673094748198</v>
      </c>
      <c r="AQ805" s="14"/>
      <c r="AR805" s="14">
        <v>0.26683228415297</v>
      </c>
      <c r="AS805" s="14">
        <v>0.28539848736912499</v>
      </c>
      <c r="AT805" s="14">
        <v>0.34109109098243601</v>
      </c>
      <c r="AU805" s="14">
        <v>0.32608037275214902</v>
      </c>
      <c r="AV805" s="14">
        <v>0.34629706871961402</v>
      </c>
      <c r="AW805" s="14">
        <v>0.40200216332025801</v>
      </c>
      <c r="AX805" s="14"/>
      <c r="AY805" s="14">
        <v>0.36834736521511202</v>
      </c>
      <c r="AZ805" s="14">
        <v>0.353830736777549</v>
      </c>
      <c r="BA805" s="14">
        <v>0.30836847261675299</v>
      </c>
      <c r="BB805" s="14">
        <v>0.20800885513294001</v>
      </c>
      <c r="BC805" s="14">
        <v>0.23179922634188299</v>
      </c>
      <c r="BD805" s="14"/>
      <c r="BE805" s="14">
        <v>0.53187338292532604</v>
      </c>
      <c r="BF805" s="14">
        <v>0.27184894932252002</v>
      </c>
      <c r="BG805" s="14">
        <v>0.40886928781381499</v>
      </c>
      <c r="BH805" s="14">
        <v>0.29032726377302298</v>
      </c>
      <c r="BI805" s="14">
        <v>0.32510367143797703</v>
      </c>
      <c r="BJ805" s="14">
        <v>0.31432540758760102</v>
      </c>
      <c r="BK805" s="14">
        <v>0.30747653405644598</v>
      </c>
      <c r="BL805" s="14">
        <v>0.33373024580383098</v>
      </c>
      <c r="BM805" s="14">
        <v>0.25839879005338401</v>
      </c>
      <c r="BN805" s="14">
        <v>0.32598892390714201</v>
      </c>
      <c r="BO805" s="14">
        <v>0.34831259746440402</v>
      </c>
      <c r="BP805" s="14">
        <v>0.271651564158161</v>
      </c>
      <c r="BQ805" s="14">
        <v>0.34198292912502298</v>
      </c>
      <c r="BR805" s="14">
        <v>0.35805152955602698</v>
      </c>
      <c r="BS805" s="14">
        <v>0.28963583984651298</v>
      </c>
      <c r="BT805" s="14">
        <v>0.18472106324208001</v>
      </c>
      <c r="BU805" s="14"/>
      <c r="BV805" s="14">
        <v>0.26162332428898599</v>
      </c>
      <c r="BW805" s="14">
        <v>0.295950761838284</v>
      </c>
      <c r="BX805" s="14"/>
      <c r="BY805" s="14">
        <v>0.236468797654414</v>
      </c>
      <c r="BZ805" s="14"/>
      <c r="CA805" s="14">
        <v>0.34787993171129999</v>
      </c>
      <c r="CB805" s="14">
        <v>0.32913086600691399</v>
      </c>
      <c r="CC805" s="14">
        <v>0.31799047764840999</v>
      </c>
      <c r="CD805" s="14">
        <v>0.23568224099400101</v>
      </c>
      <c r="CE805" s="14">
        <v>0.12241890090521799</v>
      </c>
    </row>
    <row r="806" spans="2:83" x14ac:dyDescent="0.3">
      <c r="B806" t="s">
        <v>332</v>
      </c>
      <c r="C806" s="14">
        <v>0.25011669705155398</v>
      </c>
      <c r="D806" s="14">
        <v>0.21503516527598901</v>
      </c>
      <c r="E806" s="14">
        <v>0.28486221302572901</v>
      </c>
      <c r="F806" s="14"/>
      <c r="G806" s="14">
        <v>0.25473070514819102</v>
      </c>
      <c r="H806" s="14">
        <v>0.22012414602232999</v>
      </c>
      <c r="I806" s="14">
        <v>0.23498252084267199</v>
      </c>
      <c r="J806" s="14">
        <v>0.26197385782357502</v>
      </c>
      <c r="K806" s="14">
        <v>0.28464992664265298</v>
      </c>
      <c r="L806" s="14">
        <v>0.25088286910560698</v>
      </c>
      <c r="M806" s="14"/>
      <c r="N806" s="14">
        <v>0.21430178486721499</v>
      </c>
      <c r="O806" s="14">
        <v>0.27583773238308601</v>
      </c>
      <c r="P806" s="14">
        <v>0.26957972948784498</v>
      </c>
      <c r="Q806" s="14">
        <v>0.24831981096656999</v>
      </c>
      <c r="R806" s="14"/>
      <c r="S806" s="14">
        <v>0.201478439507187</v>
      </c>
      <c r="T806" s="14">
        <v>0.25482075771609702</v>
      </c>
      <c r="U806" s="14">
        <v>0.23768564192727101</v>
      </c>
      <c r="V806" s="14">
        <v>0.29275262407730201</v>
      </c>
      <c r="W806" s="14">
        <v>0.28234140476027703</v>
      </c>
      <c r="X806" s="14">
        <v>0.28824403104200802</v>
      </c>
      <c r="Y806" s="14">
        <v>0.210472934948368</v>
      </c>
      <c r="Z806" s="14">
        <v>0.27544219396331499</v>
      </c>
      <c r="AA806" s="14">
        <v>0.22696475935920701</v>
      </c>
      <c r="AB806" s="14">
        <v>0.22235642608974801</v>
      </c>
      <c r="AC806" s="14">
        <v>0.33602003048173301</v>
      </c>
      <c r="AD806" s="14">
        <v>0.26867019429820899</v>
      </c>
      <c r="AE806" s="14"/>
      <c r="AF806" s="14">
        <v>0.24032089685578001</v>
      </c>
      <c r="AG806" s="14">
        <v>0.26061094323424</v>
      </c>
      <c r="AH806" s="14">
        <v>0.31575568847025598</v>
      </c>
      <c r="AI806" s="14">
        <v>0.17730364456645101</v>
      </c>
      <c r="AJ806" s="14">
        <v>0.221867768526048</v>
      </c>
      <c r="AK806" s="14"/>
      <c r="AL806" s="14">
        <v>0.25434244471173301</v>
      </c>
      <c r="AM806" s="14">
        <v>0.25711789524009798</v>
      </c>
      <c r="AN806" s="14">
        <v>0.32934788902095502</v>
      </c>
      <c r="AO806" s="14">
        <v>0.155242655614416</v>
      </c>
      <c r="AP806" s="14">
        <v>0.297860081736388</v>
      </c>
      <c r="AQ806" s="14"/>
      <c r="AR806" s="14">
        <v>0.232861179590032</v>
      </c>
      <c r="AS806" s="14">
        <v>0.245550282304761</v>
      </c>
      <c r="AT806" s="14">
        <v>0.29346001655448301</v>
      </c>
      <c r="AU806" s="14">
        <v>0.20756482251304301</v>
      </c>
      <c r="AV806" s="14">
        <v>0.29629316292598501</v>
      </c>
      <c r="AW806" s="14">
        <v>0.29007913893454002</v>
      </c>
      <c r="AX806" s="14"/>
      <c r="AY806" s="14">
        <v>0.22360303759845601</v>
      </c>
      <c r="AZ806" s="14">
        <v>0.28267641242691</v>
      </c>
      <c r="BA806" s="14">
        <v>0.24575656428697401</v>
      </c>
      <c r="BB806" s="14">
        <v>0.26368478986037103</v>
      </c>
      <c r="BC806" s="14">
        <v>9.2695927201889405E-2</v>
      </c>
      <c r="BD806" s="14"/>
      <c r="BE806" s="14">
        <v>0.21256880067638501</v>
      </c>
      <c r="BF806" s="14">
        <v>0.238746622837264</v>
      </c>
      <c r="BG806" s="14">
        <v>0.24686521178345799</v>
      </c>
      <c r="BH806" s="14">
        <v>0.31003100714510801</v>
      </c>
      <c r="BI806" s="14">
        <v>0.25294773024842099</v>
      </c>
      <c r="BJ806" s="14">
        <v>0.30398455628037102</v>
      </c>
      <c r="BK806" s="14">
        <v>0.286529673909659</v>
      </c>
      <c r="BL806" s="14">
        <v>0.31665579229720098</v>
      </c>
      <c r="BM806" s="14">
        <v>0.27638512405746402</v>
      </c>
      <c r="BN806" s="14">
        <v>0.26953578098533498</v>
      </c>
      <c r="BO806" s="14">
        <v>0.25405170483429601</v>
      </c>
      <c r="BP806" s="14">
        <v>0.22343756313728499</v>
      </c>
      <c r="BQ806" s="14">
        <v>0.18600600989525101</v>
      </c>
      <c r="BR806" s="14">
        <v>0.121540532346447</v>
      </c>
      <c r="BS806" s="14">
        <v>0.147113011082073</v>
      </c>
      <c r="BT806" s="14">
        <v>0.157222968261163</v>
      </c>
      <c r="BU806" s="14"/>
      <c r="BV806" s="14">
        <v>0.22243508301875101</v>
      </c>
      <c r="BW806" s="14">
        <v>0.30863019567702699</v>
      </c>
      <c r="BX806" s="14"/>
      <c r="BY806" s="14">
        <v>0.16159357010348799</v>
      </c>
      <c r="BZ806" s="14"/>
      <c r="CA806" s="14">
        <v>0.27130075353608502</v>
      </c>
      <c r="CB806" s="14">
        <v>0.30091015694087497</v>
      </c>
      <c r="CC806" s="14">
        <v>0.231826363203116</v>
      </c>
      <c r="CD806" s="14">
        <v>0.15306342467279299</v>
      </c>
      <c r="CE806" s="14">
        <v>0.15005893824844799</v>
      </c>
    </row>
    <row r="807" spans="2:83" x14ac:dyDescent="0.3">
      <c r="B807" t="s">
        <v>333</v>
      </c>
      <c r="C807" s="14">
        <v>7.7086396633493107E-2</v>
      </c>
      <c r="D807" s="14">
        <v>7.0921464730348494E-2</v>
      </c>
      <c r="E807" s="14">
        <v>8.23255390444457E-2</v>
      </c>
      <c r="F807" s="14"/>
      <c r="G807" s="14">
        <v>5.8890643193626503E-2</v>
      </c>
      <c r="H807" s="14">
        <v>7.9942172692896094E-2</v>
      </c>
      <c r="I807" s="14">
        <v>6.3578200363567802E-2</v>
      </c>
      <c r="J807" s="14">
        <v>7.4221360668049102E-2</v>
      </c>
      <c r="K807" s="14">
        <v>0.110195124743813</v>
      </c>
      <c r="L807" s="14">
        <v>7.7777199435776406E-2</v>
      </c>
      <c r="M807" s="14"/>
      <c r="N807" s="14">
        <v>7.3346867191108098E-2</v>
      </c>
      <c r="O807" s="14">
        <v>0.102108943014068</v>
      </c>
      <c r="P807" s="14">
        <v>5.4355715367807297E-2</v>
      </c>
      <c r="Q807" s="14">
        <v>7.4968470867403603E-2</v>
      </c>
      <c r="R807" s="14"/>
      <c r="S807" s="14">
        <v>7.5821332233475397E-2</v>
      </c>
      <c r="T807" s="14">
        <v>8.7794180506857E-2</v>
      </c>
      <c r="U807" s="14">
        <v>8.0458802074536998E-2</v>
      </c>
      <c r="V807" s="14">
        <v>7.5512834892480105E-2</v>
      </c>
      <c r="W807" s="14">
        <v>6.0528258645165402E-2</v>
      </c>
      <c r="X807" s="14">
        <v>6.1900635865234602E-2</v>
      </c>
      <c r="Y807" s="14">
        <v>7.0632850311153794E-2</v>
      </c>
      <c r="Z807" s="14">
        <v>4.6030128874217098E-2</v>
      </c>
      <c r="AA807" s="14">
        <v>6.7304431322971994E-2</v>
      </c>
      <c r="AB807" s="14">
        <v>0.107677099489473</v>
      </c>
      <c r="AC807" s="14">
        <v>0.100797763967717</v>
      </c>
      <c r="AD807" s="14">
        <v>7.9502406212164298E-2</v>
      </c>
      <c r="AE807" s="14"/>
      <c r="AF807" s="14">
        <v>4.9531666621315598E-2</v>
      </c>
      <c r="AG807" s="14">
        <v>8.8030309158204104E-2</v>
      </c>
      <c r="AH807" s="14">
        <v>9.5501200858506302E-2</v>
      </c>
      <c r="AI807" s="14">
        <v>0.16259072463194699</v>
      </c>
      <c r="AJ807" s="14">
        <v>7.6207038284082096E-2</v>
      </c>
      <c r="AK807" s="14"/>
      <c r="AL807" s="14">
        <v>5.3374117750022598E-2</v>
      </c>
      <c r="AM807" s="14">
        <v>7.94564465999585E-2</v>
      </c>
      <c r="AN807" s="14">
        <v>9.2373661806090399E-2</v>
      </c>
      <c r="AO807" s="14">
        <v>4.46693807582327E-2</v>
      </c>
      <c r="AP807" s="14">
        <v>0.18368231590239001</v>
      </c>
      <c r="AQ807" s="14"/>
      <c r="AR807" s="14">
        <v>8.7696789825255E-2</v>
      </c>
      <c r="AS807" s="14">
        <v>3.9641770631755197E-2</v>
      </c>
      <c r="AT807" s="14">
        <v>0.10976433825870199</v>
      </c>
      <c r="AU807" s="14">
        <v>3.8394833739799399E-2</v>
      </c>
      <c r="AV807" s="14">
        <v>0.15605215290566199</v>
      </c>
      <c r="AW807" s="14">
        <v>6.5969495659814997E-2</v>
      </c>
      <c r="AX807" s="14"/>
      <c r="AY807" s="14">
        <v>6.3212272693511498E-2</v>
      </c>
      <c r="AZ807" s="14">
        <v>6.6186365612376299E-2</v>
      </c>
      <c r="BA807" s="14">
        <v>7.5468373511522205E-2</v>
      </c>
      <c r="BB807" s="14">
        <v>0.109637427967703</v>
      </c>
      <c r="BC807" s="14">
        <v>8.4775660064227196E-2</v>
      </c>
      <c r="BD807" s="14"/>
      <c r="BE807" s="14">
        <v>6.14348414962528E-2</v>
      </c>
      <c r="BF807" s="14">
        <v>7.0971776384119001E-2</v>
      </c>
      <c r="BG807" s="14">
        <v>7.1952038880816596E-2</v>
      </c>
      <c r="BH807" s="14">
        <v>6.1867973467719002E-2</v>
      </c>
      <c r="BI807" s="14">
        <v>5.2865021688697E-2</v>
      </c>
      <c r="BJ807" s="14">
        <v>7.3567834930197404E-2</v>
      </c>
      <c r="BK807" s="14">
        <v>6.2944232726397903E-2</v>
      </c>
      <c r="BL807" s="14">
        <v>9.1415078855958606E-2</v>
      </c>
      <c r="BM807" s="14">
        <v>0.12606020444291399</v>
      </c>
      <c r="BN807" s="14">
        <v>9.7150182847599201E-2</v>
      </c>
      <c r="BO807" s="14">
        <v>7.2263928939445096E-2</v>
      </c>
      <c r="BP807" s="14">
        <v>9.2298376406402205E-2</v>
      </c>
      <c r="BQ807" s="14">
        <v>6.0432264591689003E-2</v>
      </c>
      <c r="BR807" s="14">
        <v>4.0543923855079503E-2</v>
      </c>
      <c r="BS807" s="14">
        <v>9.8147180185877397E-2</v>
      </c>
      <c r="BT807" s="14">
        <v>7.5443862120831096E-2</v>
      </c>
      <c r="BU807" s="14"/>
      <c r="BV807" s="14">
        <v>8.9301788522980693E-2</v>
      </c>
      <c r="BW807" s="14">
        <v>6.4833750844887794E-2</v>
      </c>
      <c r="BX807" s="14"/>
      <c r="BY807" s="14">
        <v>2.4324531625348499E-2</v>
      </c>
      <c r="BZ807" s="14"/>
      <c r="CA807" s="14">
        <v>8.6936635912565799E-2</v>
      </c>
      <c r="CB807" s="14">
        <v>8.8692146619027606E-2</v>
      </c>
      <c r="CC807" s="14">
        <v>6.8887024720325596E-2</v>
      </c>
      <c r="CD807" s="14">
        <v>4.4487744778261597E-2</v>
      </c>
      <c r="CE807" s="14">
        <v>2.22058144664425E-2</v>
      </c>
    </row>
    <row r="808" spans="2:83" x14ac:dyDescent="0.3">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c r="AR808" s="14"/>
      <c r="AS808" s="14"/>
      <c r="AT808" s="14"/>
      <c r="AU808" s="14"/>
      <c r="AV808" s="14"/>
      <c r="AW808" s="14"/>
      <c r="AX808" s="14"/>
      <c r="AY808" s="14"/>
      <c r="AZ808" s="14"/>
      <c r="BA808" s="14"/>
      <c r="BB808" s="14"/>
      <c r="BC808" s="14"/>
      <c r="BD808" s="14"/>
      <c r="BE808" s="14"/>
      <c r="BF808" s="14"/>
      <c r="BG808" s="14"/>
      <c r="BH808" s="14"/>
      <c r="BI808" s="14"/>
      <c r="BJ808" s="14"/>
      <c r="BK808" s="14"/>
      <c r="BL808" s="14"/>
      <c r="BM808" s="14"/>
      <c r="BN808" s="14"/>
      <c r="BO808" s="14"/>
      <c r="BP808" s="14"/>
      <c r="BQ808" s="14"/>
      <c r="BR808" s="14"/>
      <c r="BS808" s="14"/>
      <c r="BT808" s="14"/>
      <c r="BU808" s="14"/>
      <c r="BV808" s="14"/>
      <c r="BW808" s="14"/>
      <c r="BX808" s="14"/>
      <c r="BY808" s="14"/>
      <c r="BZ808" s="14"/>
      <c r="CA808" s="14"/>
      <c r="CB808" s="14"/>
      <c r="CC808" s="14"/>
      <c r="CD808" s="14"/>
      <c r="CE808" s="14"/>
    </row>
    <row r="809" spans="2:83" x14ac:dyDescent="0.3">
      <c r="B809" s="6" t="s">
        <v>351</v>
      </c>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c r="AR809" s="14"/>
      <c r="AS809" s="14"/>
      <c r="AT809" s="14"/>
      <c r="AU809" s="14"/>
      <c r="AV809" s="14"/>
      <c r="AW809" s="14"/>
      <c r="AX809" s="14"/>
      <c r="AY809" s="14"/>
      <c r="AZ809" s="14"/>
      <c r="BA809" s="14"/>
      <c r="BB809" s="14"/>
      <c r="BC809" s="14"/>
      <c r="BD809" s="14"/>
      <c r="BE809" s="14"/>
      <c r="BF809" s="14"/>
      <c r="BG809" s="14"/>
      <c r="BH809" s="14"/>
      <c r="BI809" s="14"/>
      <c r="BJ809" s="14"/>
      <c r="BK809" s="14"/>
      <c r="BL809" s="14"/>
      <c r="BM809" s="14"/>
      <c r="BN809" s="14"/>
      <c r="BO809" s="14"/>
      <c r="BP809" s="14"/>
      <c r="BQ809" s="14"/>
      <c r="BR809" s="14"/>
      <c r="BS809" s="14"/>
      <c r="BT809" s="14"/>
      <c r="BU809" s="14"/>
      <c r="BV809" s="14"/>
      <c r="BW809" s="14"/>
      <c r="BX809" s="14"/>
      <c r="BY809" s="14"/>
      <c r="BZ809" s="14"/>
      <c r="CA809" s="14"/>
      <c r="CB809" s="14"/>
      <c r="CC809" s="14"/>
      <c r="CD809" s="14"/>
      <c r="CE809" s="14"/>
    </row>
    <row r="810" spans="2:83" x14ac:dyDescent="0.3">
      <c r="B810" s="24" t="s">
        <v>114</v>
      </c>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c r="AR810" s="14"/>
      <c r="AS810" s="14"/>
      <c r="AT810" s="14"/>
      <c r="AU810" s="14"/>
      <c r="AV810" s="14"/>
      <c r="AW810" s="14"/>
      <c r="AX810" s="14"/>
      <c r="AY810" s="14"/>
      <c r="AZ810" s="14"/>
      <c r="BA810" s="14"/>
      <c r="BB810" s="14"/>
      <c r="BC810" s="14"/>
      <c r="BD810" s="14"/>
      <c r="BE810" s="14"/>
      <c r="BF810" s="14"/>
      <c r="BG810" s="14"/>
      <c r="BH810" s="14"/>
      <c r="BI810" s="14"/>
      <c r="BJ810" s="14"/>
      <c r="BK810" s="14"/>
      <c r="BL810" s="14"/>
      <c r="BM810" s="14"/>
      <c r="BN810" s="14"/>
      <c r="BO810" s="14"/>
      <c r="BP810" s="14"/>
      <c r="BQ810" s="14"/>
      <c r="BR810" s="14"/>
      <c r="BS810" s="14"/>
      <c r="BT810" s="14"/>
      <c r="BU810" s="14"/>
      <c r="BV810" s="14"/>
      <c r="BW810" s="14"/>
      <c r="BX810" s="14"/>
      <c r="BY810" s="14"/>
      <c r="BZ810" s="14"/>
      <c r="CA810" s="14"/>
      <c r="CB810" s="14"/>
      <c r="CC810" s="14"/>
      <c r="CD810" s="14"/>
      <c r="CE810" s="14"/>
    </row>
    <row r="811" spans="2:83" x14ac:dyDescent="0.3">
      <c r="B811" t="s">
        <v>340</v>
      </c>
      <c r="C811" s="14">
        <v>0.44445670500178203</v>
      </c>
      <c r="D811" s="14">
        <v>0.44566756962937099</v>
      </c>
      <c r="E811" s="14">
        <v>0.44321414344167998</v>
      </c>
      <c r="F811" s="14"/>
      <c r="G811" s="14">
        <v>0.32444789791108197</v>
      </c>
      <c r="H811" s="14">
        <v>0.38110451795601002</v>
      </c>
      <c r="I811" s="14">
        <v>0.36759163153088598</v>
      </c>
      <c r="J811" s="14">
        <v>0.461570677378976</v>
      </c>
      <c r="K811" s="14">
        <v>0.54795447457330404</v>
      </c>
      <c r="L811" s="14">
        <v>0.55415896339503401</v>
      </c>
      <c r="M811" s="14"/>
      <c r="N811" s="14">
        <v>0.40924433558502299</v>
      </c>
      <c r="O811" s="14">
        <v>0.474518582465151</v>
      </c>
      <c r="P811" s="14">
        <v>0.437300697057938</v>
      </c>
      <c r="Q811" s="14">
        <v>0.455500089436843</v>
      </c>
      <c r="R811" s="14"/>
      <c r="S811" s="14">
        <v>0.41100561782505002</v>
      </c>
      <c r="T811" s="14">
        <v>0.47915908278868302</v>
      </c>
      <c r="U811" s="14">
        <v>0.518469203778541</v>
      </c>
      <c r="V811" s="14">
        <v>0.422290590050931</v>
      </c>
      <c r="W811" s="14">
        <v>0.52132241911086197</v>
      </c>
      <c r="X811" s="14">
        <v>0.43718444081345698</v>
      </c>
      <c r="Y811" s="14">
        <v>0.40335891454459299</v>
      </c>
      <c r="Z811" s="14">
        <v>0.42631094928605501</v>
      </c>
      <c r="AA811" s="14">
        <v>0.35932678165960302</v>
      </c>
      <c r="AB811" s="14">
        <v>0.467618524237563</v>
      </c>
      <c r="AC811" s="14">
        <v>0.50095209252075201</v>
      </c>
      <c r="AD811" s="14">
        <v>0.44451143192929499</v>
      </c>
      <c r="AE811" s="14"/>
      <c r="AF811" s="14">
        <v>0.51237046601733904</v>
      </c>
      <c r="AG811" s="14">
        <v>0.39346984700517001</v>
      </c>
      <c r="AH811" s="14">
        <v>0.49117917807879502</v>
      </c>
      <c r="AI811" s="14">
        <v>0.41132018882381199</v>
      </c>
      <c r="AJ811" s="14">
        <v>0.40311428956012202</v>
      </c>
      <c r="AK811" s="14"/>
      <c r="AL811" s="14">
        <v>0.51467807415256295</v>
      </c>
      <c r="AM811" s="14">
        <v>0.42113716564452303</v>
      </c>
      <c r="AN811" s="14">
        <v>0.47695721252245898</v>
      </c>
      <c r="AO811" s="14">
        <v>0.464576124774426</v>
      </c>
      <c r="AP811" s="14">
        <v>0.38943062792088601</v>
      </c>
      <c r="AQ811" s="14"/>
      <c r="AR811" s="14">
        <v>0.38147729990422202</v>
      </c>
      <c r="AS811" s="14">
        <v>0.49866541929958802</v>
      </c>
      <c r="AT811" s="14">
        <v>0.47811543158262698</v>
      </c>
      <c r="AU811" s="14">
        <v>0.50891128984503597</v>
      </c>
      <c r="AV811" s="14">
        <v>0.38332126787112503</v>
      </c>
      <c r="AW811" s="14">
        <v>0.40659645700452901</v>
      </c>
      <c r="AX811" s="14"/>
      <c r="AY811" s="14">
        <v>0.50230954210667</v>
      </c>
      <c r="AZ811" s="14">
        <v>0.44565607588292</v>
      </c>
      <c r="BA811" s="14">
        <v>0.413272725520413</v>
      </c>
      <c r="BB811" s="14">
        <v>0.41620525251984902</v>
      </c>
      <c r="BC811" s="14">
        <v>0.33166122820750099</v>
      </c>
      <c r="BD811" s="14"/>
      <c r="BE811" s="14">
        <v>6.14348414962528E-2</v>
      </c>
      <c r="BF811" s="14">
        <v>0.44305687069684302</v>
      </c>
      <c r="BG811" s="14">
        <v>0.43055203734667502</v>
      </c>
      <c r="BH811" s="14">
        <v>0.4495220487796</v>
      </c>
      <c r="BI811" s="14">
        <v>0.50863072655091102</v>
      </c>
      <c r="BJ811" s="14">
        <v>0.45351155613343702</v>
      </c>
      <c r="BK811" s="14">
        <v>0.41921115591137098</v>
      </c>
      <c r="BL811" s="14">
        <v>0.46691469505213201</v>
      </c>
      <c r="BM811" s="14">
        <v>0.44357228790081299</v>
      </c>
      <c r="BN811" s="14">
        <v>0.43708923271450401</v>
      </c>
      <c r="BO811" s="14">
        <v>0.46655928193134899</v>
      </c>
      <c r="BP811" s="14">
        <v>0.51256999734827702</v>
      </c>
      <c r="BQ811" s="14">
        <v>0.42050052891038697</v>
      </c>
      <c r="BR811" s="14">
        <v>0.38857627571270198</v>
      </c>
      <c r="BS811" s="14">
        <v>0.43002353259200798</v>
      </c>
      <c r="BT811" s="14">
        <v>0.38333657442821201</v>
      </c>
      <c r="BU811" s="14"/>
      <c r="BV811" s="14">
        <v>0.38173595977272001</v>
      </c>
      <c r="BW811" s="14">
        <v>0.47965741312308202</v>
      </c>
      <c r="BX811" s="14"/>
      <c r="BY811" s="14">
        <v>0.398303567284506</v>
      </c>
      <c r="BZ811" s="14"/>
      <c r="CA811" s="14">
        <v>0.47904158842901901</v>
      </c>
      <c r="CB811" s="14">
        <v>0.47529767445559801</v>
      </c>
      <c r="CC811" s="14">
        <v>0.42928025581469198</v>
      </c>
      <c r="CD811" s="14">
        <v>0.366713360268835</v>
      </c>
      <c r="CE811" s="14">
        <v>0.31994177670099999</v>
      </c>
    </row>
    <row r="812" spans="2:83" x14ac:dyDescent="0.3">
      <c r="B812" t="s">
        <v>341</v>
      </c>
      <c r="C812" s="14">
        <v>0.40368333168676201</v>
      </c>
      <c r="D812" s="14">
        <v>0.41306069209252699</v>
      </c>
      <c r="E812" s="14">
        <v>0.39531841832342501</v>
      </c>
      <c r="F812" s="14"/>
      <c r="G812" s="14">
        <v>0.30846277128720601</v>
      </c>
      <c r="H812" s="14">
        <v>0.31034435593283</v>
      </c>
      <c r="I812" s="14">
        <v>0.33952098655260399</v>
      </c>
      <c r="J812" s="14">
        <v>0.47582862318097602</v>
      </c>
      <c r="K812" s="14">
        <v>0.44048561943500802</v>
      </c>
      <c r="L812" s="14">
        <v>0.51131653881516204</v>
      </c>
      <c r="M812" s="14"/>
      <c r="N812" s="14">
        <v>0.42432876132930503</v>
      </c>
      <c r="O812" s="14">
        <v>0.404048117676296</v>
      </c>
      <c r="P812" s="14">
        <v>0.40629059492782998</v>
      </c>
      <c r="Q812" s="14">
        <v>0.37964157714437802</v>
      </c>
      <c r="R812" s="14"/>
      <c r="S812" s="14">
        <v>0.39514767705224502</v>
      </c>
      <c r="T812" s="14">
        <v>0.404570815510094</v>
      </c>
      <c r="U812" s="14">
        <v>0.42596617281515797</v>
      </c>
      <c r="V812" s="14">
        <v>0.36189727457225201</v>
      </c>
      <c r="W812" s="14">
        <v>0.38623611892822302</v>
      </c>
      <c r="X812" s="14">
        <v>0.37866926512120602</v>
      </c>
      <c r="Y812" s="14">
        <v>0.482885448600337</v>
      </c>
      <c r="Z812" s="14">
        <v>0.449369490928475</v>
      </c>
      <c r="AA812" s="14">
        <v>0.38874829940216998</v>
      </c>
      <c r="AB812" s="14">
        <v>0.37147059896491003</v>
      </c>
      <c r="AC812" s="14">
        <v>0.45962418682197198</v>
      </c>
      <c r="AD812" s="14">
        <v>0.408400084948638</v>
      </c>
      <c r="AE812" s="14"/>
      <c r="AF812" s="14">
        <v>0.431890539464233</v>
      </c>
      <c r="AG812" s="14">
        <v>0.37985845954406899</v>
      </c>
      <c r="AH812" s="14">
        <v>0.44147766859030801</v>
      </c>
      <c r="AI812" s="14">
        <v>0.40109894818216602</v>
      </c>
      <c r="AJ812" s="14">
        <v>0.377319498475857</v>
      </c>
      <c r="AK812" s="14"/>
      <c r="AL812" s="14">
        <v>0.39631938145624102</v>
      </c>
      <c r="AM812" s="14">
        <v>0.40949512434499002</v>
      </c>
      <c r="AN812" s="14">
        <v>0.46095056213400398</v>
      </c>
      <c r="AO812" s="14">
        <v>0.39678560899014298</v>
      </c>
      <c r="AP812" s="14">
        <v>0.42568221805829398</v>
      </c>
      <c r="AQ812" s="14"/>
      <c r="AR812" s="14">
        <v>0.41263427251295498</v>
      </c>
      <c r="AS812" s="14">
        <v>0.39273642331319197</v>
      </c>
      <c r="AT812" s="14">
        <v>0.471819364687452</v>
      </c>
      <c r="AU812" s="14">
        <v>0.38925402177655599</v>
      </c>
      <c r="AV812" s="14">
        <v>0.42386807383326502</v>
      </c>
      <c r="AW812" s="14">
        <v>0.37399609426262398</v>
      </c>
      <c r="AX812" s="14"/>
      <c r="AY812" s="14">
        <v>0.40312479071039498</v>
      </c>
      <c r="AZ812" s="14">
        <v>0.40602185914389299</v>
      </c>
      <c r="BA812" s="14">
        <v>0.381713866951508</v>
      </c>
      <c r="BB812" s="14">
        <v>0.41468593353639499</v>
      </c>
      <c r="BC812" s="14">
        <v>0.49830410008118198</v>
      </c>
      <c r="BD812" s="14"/>
      <c r="BE812" s="14">
        <v>0.34482751357588498</v>
      </c>
      <c r="BF812" s="14">
        <v>0.26389860720701802</v>
      </c>
      <c r="BG812" s="14">
        <v>0.45969438889158498</v>
      </c>
      <c r="BH812" s="14">
        <v>0.368115949868218</v>
      </c>
      <c r="BI812" s="14">
        <v>0.432123213985174</v>
      </c>
      <c r="BJ812" s="14">
        <v>0.39829902853986499</v>
      </c>
      <c r="BK812" s="14">
        <v>0.39494410262016799</v>
      </c>
      <c r="BL812" s="14">
        <v>0.42001435630613398</v>
      </c>
      <c r="BM812" s="14">
        <v>0.45749653028260301</v>
      </c>
      <c r="BN812" s="14">
        <v>0.40807438215126901</v>
      </c>
      <c r="BO812" s="14">
        <v>0.41807730815400101</v>
      </c>
      <c r="BP812" s="14">
        <v>0.402152127992914</v>
      </c>
      <c r="BQ812" s="14">
        <v>0.41459444988073602</v>
      </c>
      <c r="BR812" s="14">
        <v>0.426001273765166</v>
      </c>
      <c r="BS812" s="14">
        <v>0.452016093170858</v>
      </c>
      <c r="BT812" s="14">
        <v>0.336091458307264</v>
      </c>
      <c r="BU812" s="14"/>
      <c r="BV812" s="14">
        <v>0.408018783317464</v>
      </c>
      <c r="BW812" s="14">
        <v>0.41168784511030598</v>
      </c>
      <c r="BX812" s="14"/>
      <c r="BY812" s="14">
        <v>0.35506976980482502</v>
      </c>
      <c r="BZ812" s="14"/>
      <c r="CA812" s="14">
        <v>0.41313886178451498</v>
      </c>
      <c r="CB812" s="14">
        <v>0.43468033590601901</v>
      </c>
      <c r="CC812" s="14">
        <v>0.41485105208821998</v>
      </c>
      <c r="CD812" s="14">
        <v>0.32583848684510702</v>
      </c>
      <c r="CE812" s="14">
        <v>0.32224291951373102</v>
      </c>
    </row>
    <row r="813" spans="2:83" x14ac:dyDescent="0.3">
      <c r="B813" t="s">
        <v>342</v>
      </c>
      <c r="C813" s="14">
        <v>0.35013658247734702</v>
      </c>
      <c r="D813" s="14">
        <v>0.35264239006987902</v>
      </c>
      <c r="E813" s="14">
        <v>0.34837634980555499</v>
      </c>
      <c r="F813" s="14"/>
      <c r="G813" s="14">
        <v>0.28844422294341798</v>
      </c>
      <c r="H813" s="14">
        <v>0.34022744651936998</v>
      </c>
      <c r="I813" s="14">
        <v>0.34042198976523202</v>
      </c>
      <c r="J813" s="14">
        <v>0.32825371719813001</v>
      </c>
      <c r="K813" s="14">
        <v>0.367651703630268</v>
      </c>
      <c r="L813" s="14">
        <v>0.41288326076487603</v>
      </c>
      <c r="M813" s="14"/>
      <c r="N813" s="14">
        <v>0.41671223176432498</v>
      </c>
      <c r="O813" s="14">
        <v>0.33392139598098303</v>
      </c>
      <c r="P813" s="14">
        <v>0.339211016991597</v>
      </c>
      <c r="Q813" s="14">
        <v>0.31248435144258002</v>
      </c>
      <c r="R813" s="14"/>
      <c r="S813" s="14">
        <v>0.37420828774901599</v>
      </c>
      <c r="T813" s="14">
        <v>0.36711351019680999</v>
      </c>
      <c r="U813" s="14">
        <v>0.35334981310744101</v>
      </c>
      <c r="V813" s="14">
        <v>0.35087004614688899</v>
      </c>
      <c r="W813" s="14">
        <v>0.36993688956887799</v>
      </c>
      <c r="X813" s="14">
        <v>0.28764257939500398</v>
      </c>
      <c r="Y813" s="14">
        <v>0.35238769270535902</v>
      </c>
      <c r="Z813" s="14">
        <v>0.35066963666648998</v>
      </c>
      <c r="AA813" s="14">
        <v>0.37424997983538</v>
      </c>
      <c r="AB813" s="14">
        <v>0.32794546147718401</v>
      </c>
      <c r="AC813" s="14">
        <v>0.30770298764411602</v>
      </c>
      <c r="AD813" s="14">
        <v>0.33734258675219397</v>
      </c>
      <c r="AE813" s="14"/>
      <c r="AF813" s="14">
        <v>0.40786567623453601</v>
      </c>
      <c r="AG813" s="14">
        <v>0.31946605350264201</v>
      </c>
      <c r="AH813" s="14">
        <v>0.35026787022946898</v>
      </c>
      <c r="AI813" s="14">
        <v>0.419386788069675</v>
      </c>
      <c r="AJ813" s="14">
        <v>0.30549023342126902</v>
      </c>
      <c r="AK813" s="14"/>
      <c r="AL813" s="14">
        <v>0.39770521785462698</v>
      </c>
      <c r="AM813" s="14">
        <v>0.35790070635545701</v>
      </c>
      <c r="AN813" s="14">
        <v>0.384448369681194</v>
      </c>
      <c r="AO813" s="14">
        <v>0.38840425519278698</v>
      </c>
      <c r="AP813" s="14">
        <v>0.288551742672355</v>
      </c>
      <c r="AQ813" s="14"/>
      <c r="AR813" s="14">
        <v>0.33879848018120001</v>
      </c>
      <c r="AS813" s="14">
        <v>0.382703511647008</v>
      </c>
      <c r="AT813" s="14">
        <v>0.36778520507416901</v>
      </c>
      <c r="AU813" s="14">
        <v>0.40415753935197402</v>
      </c>
      <c r="AV813" s="14">
        <v>0.26741426866853801</v>
      </c>
      <c r="AW813" s="14">
        <v>0.377515709656982</v>
      </c>
      <c r="AX813" s="14"/>
      <c r="AY813" s="14">
        <v>0.372634684512897</v>
      </c>
      <c r="AZ813" s="14">
        <v>0.30991093782207402</v>
      </c>
      <c r="BA813" s="14">
        <v>0.39546338227070599</v>
      </c>
      <c r="BB813" s="14">
        <v>0.318389227323982</v>
      </c>
      <c r="BC813" s="14">
        <v>0.35553570381973598</v>
      </c>
      <c r="BD813" s="14"/>
      <c r="BE813" s="14">
        <v>0.27569624472576998</v>
      </c>
      <c r="BF813" s="14">
        <v>0.245200047636075</v>
      </c>
      <c r="BG813" s="14">
        <v>0.33817414193447698</v>
      </c>
      <c r="BH813" s="14">
        <v>0.34148031900338499</v>
      </c>
      <c r="BI813" s="14">
        <v>0.368043882607481</v>
      </c>
      <c r="BJ813" s="14">
        <v>0.32688192181200398</v>
      </c>
      <c r="BK813" s="14">
        <v>0.37816801289698698</v>
      </c>
      <c r="BL813" s="14">
        <v>0.35443730175209598</v>
      </c>
      <c r="BM813" s="14">
        <v>0.326645634643697</v>
      </c>
      <c r="BN813" s="14">
        <v>0.30781663887644001</v>
      </c>
      <c r="BO813" s="14">
        <v>0.37113973056204302</v>
      </c>
      <c r="BP813" s="14">
        <v>0.30512612874578199</v>
      </c>
      <c r="BQ813" s="14">
        <v>0.46909363394739401</v>
      </c>
      <c r="BR813" s="14">
        <v>0.31008569334698699</v>
      </c>
      <c r="BS813" s="14">
        <v>0.34801292713341497</v>
      </c>
      <c r="BT813" s="14">
        <v>0.43041489835228203</v>
      </c>
      <c r="BU813" s="14"/>
      <c r="BV813" s="14">
        <v>0.34888394732446898</v>
      </c>
      <c r="BW813" s="14">
        <v>0.37129275764608999</v>
      </c>
      <c r="BX813" s="14"/>
      <c r="BY813" s="14">
        <v>0.35722617929383699</v>
      </c>
      <c r="BZ813" s="14"/>
      <c r="CA813" s="14">
        <v>0.32482561259658199</v>
      </c>
      <c r="CB813" s="14">
        <v>0.34799820813175703</v>
      </c>
      <c r="CC813" s="14">
        <v>0.36740759010157698</v>
      </c>
      <c r="CD813" s="14">
        <v>0.36169874500466398</v>
      </c>
      <c r="CE813" s="14">
        <v>0.42531614348788599</v>
      </c>
    </row>
    <row r="814" spans="2:83" x14ac:dyDescent="0.3">
      <c r="B814" t="s">
        <v>343</v>
      </c>
      <c r="C814" s="14">
        <v>0.24415947392627399</v>
      </c>
      <c r="D814" s="14">
        <v>0.23436855437118401</v>
      </c>
      <c r="E814" s="14">
        <v>0.25419848657590799</v>
      </c>
      <c r="F814" s="14"/>
      <c r="G814" s="14">
        <v>0.30146381416478302</v>
      </c>
      <c r="H814" s="14">
        <v>0.26748485637396402</v>
      </c>
      <c r="I814" s="14">
        <v>0.26684837755771801</v>
      </c>
      <c r="J814" s="14">
        <v>0.25715443683412198</v>
      </c>
      <c r="K814" s="14">
        <v>0.19778505312856501</v>
      </c>
      <c r="L814" s="14">
        <v>0.189522870336502</v>
      </c>
      <c r="M814" s="14"/>
      <c r="N814" s="14">
        <v>0.231385070176956</v>
      </c>
      <c r="O814" s="14">
        <v>0.255783635703759</v>
      </c>
      <c r="P814" s="14">
        <v>0.259696440590513</v>
      </c>
      <c r="Q814" s="14">
        <v>0.23149937877966401</v>
      </c>
      <c r="R814" s="14"/>
      <c r="S814" s="14">
        <v>0.28903488069348399</v>
      </c>
      <c r="T814" s="14">
        <v>0.24596905437906499</v>
      </c>
      <c r="U814" s="14">
        <v>0.16348216668857801</v>
      </c>
      <c r="V814" s="14">
        <v>0.201157642372431</v>
      </c>
      <c r="W814" s="14">
        <v>0.24475762220483799</v>
      </c>
      <c r="X814" s="14">
        <v>0.211632502727396</v>
      </c>
      <c r="Y814" s="14">
        <v>0.209562533605301</v>
      </c>
      <c r="Z814" s="14">
        <v>0.259281489640171</v>
      </c>
      <c r="AA814" s="14">
        <v>0.297411031232232</v>
      </c>
      <c r="AB814" s="14">
        <v>0.27400663045364099</v>
      </c>
      <c r="AC814" s="14">
        <v>0.25878454906508302</v>
      </c>
      <c r="AD814" s="14">
        <v>0.22929221465361099</v>
      </c>
      <c r="AE814" s="14"/>
      <c r="AF814" s="14">
        <v>0.247774637951888</v>
      </c>
      <c r="AG814" s="14">
        <v>0.25783803926168303</v>
      </c>
      <c r="AH814" s="14">
        <v>0.18184074188355601</v>
      </c>
      <c r="AI814" s="14">
        <v>0.10844003440855</v>
      </c>
      <c r="AJ814" s="14">
        <v>0.241966661249646</v>
      </c>
      <c r="AK814" s="14"/>
      <c r="AL814" s="14">
        <v>0.26538955200466502</v>
      </c>
      <c r="AM814" s="14">
        <v>0.24607556380645701</v>
      </c>
      <c r="AN814" s="14">
        <v>0.202761889174467</v>
      </c>
      <c r="AO814" s="14">
        <v>0.21122944463161</v>
      </c>
      <c r="AP814" s="14">
        <v>0.27334085974250599</v>
      </c>
      <c r="AQ814" s="14"/>
      <c r="AR814" s="14">
        <v>0.26434477245983701</v>
      </c>
      <c r="AS814" s="14">
        <v>0.26924420005008798</v>
      </c>
      <c r="AT814" s="14">
        <v>0.20342280182973399</v>
      </c>
      <c r="AU814" s="14">
        <v>0.24400920630237499</v>
      </c>
      <c r="AV814" s="14">
        <v>0.23504762109043401</v>
      </c>
      <c r="AW814" s="14">
        <v>0.184969351650389</v>
      </c>
      <c r="AX814" s="14"/>
      <c r="AY814" s="14">
        <v>0.246006023291482</v>
      </c>
      <c r="AZ814" s="14">
        <v>0.25714596577628701</v>
      </c>
      <c r="BA814" s="14">
        <v>0.24277999045266399</v>
      </c>
      <c r="BB814" s="14">
        <v>0.23846010301788501</v>
      </c>
      <c r="BC814" s="14">
        <v>0.21883605840778</v>
      </c>
      <c r="BD814" s="14"/>
      <c r="BE814" s="14">
        <v>0.42709197856300801</v>
      </c>
      <c r="BF814" s="14">
        <v>0.22276840053629501</v>
      </c>
      <c r="BG814" s="14">
        <v>0.15784893777777501</v>
      </c>
      <c r="BH814" s="14">
        <v>0.28678245466128299</v>
      </c>
      <c r="BI814" s="14">
        <v>0.18726753526919801</v>
      </c>
      <c r="BJ814" s="14">
        <v>0.260220338564013</v>
      </c>
      <c r="BK814" s="14">
        <v>0.260357065295794</v>
      </c>
      <c r="BL814" s="14">
        <v>0.25466875126405403</v>
      </c>
      <c r="BM814" s="14">
        <v>0.26267327935899198</v>
      </c>
      <c r="BN814" s="14">
        <v>0.27127519027584501</v>
      </c>
      <c r="BO814" s="14">
        <v>0.21632201369807699</v>
      </c>
      <c r="BP814" s="14">
        <v>0.25102223303647297</v>
      </c>
      <c r="BQ814" s="14">
        <v>0.30918490030470702</v>
      </c>
      <c r="BR814" s="14">
        <v>0.32014452030778201</v>
      </c>
      <c r="BS814" s="14">
        <v>0.16703413424302499</v>
      </c>
      <c r="BT814" s="14">
        <v>0.23248438689353301</v>
      </c>
      <c r="BU814" s="14"/>
      <c r="BV814" s="14">
        <v>0.269581639821455</v>
      </c>
      <c r="BW814" s="14">
        <v>0.21116339918583299</v>
      </c>
      <c r="BX814" s="14"/>
      <c r="BY814" s="14">
        <v>0.28112088564332099</v>
      </c>
      <c r="BZ814" s="14"/>
      <c r="CA814" s="14">
        <v>0.24463905222655599</v>
      </c>
      <c r="CB814" s="14">
        <v>0.22602286634028901</v>
      </c>
      <c r="CC814" s="14">
        <v>0.25614640892725499</v>
      </c>
      <c r="CD814" s="14">
        <v>0.28159962369320302</v>
      </c>
      <c r="CE814" s="14">
        <v>0.20885089499048401</v>
      </c>
    </row>
    <row r="815" spans="2:83" x14ac:dyDescent="0.3">
      <c r="B815" t="s">
        <v>344</v>
      </c>
      <c r="C815" s="14">
        <v>0.238114501690569</v>
      </c>
      <c r="D815" s="14">
        <v>0.25084621680583002</v>
      </c>
      <c r="E815" s="14">
        <v>0.22614960920383601</v>
      </c>
      <c r="F815" s="14"/>
      <c r="G815" s="14">
        <v>0.23838574566256501</v>
      </c>
      <c r="H815" s="14">
        <v>0.25085673578527101</v>
      </c>
      <c r="I815" s="14">
        <v>0.27275249082819297</v>
      </c>
      <c r="J815" s="14">
        <v>0.24136744098465801</v>
      </c>
      <c r="K815" s="14">
        <v>0.207870979203747</v>
      </c>
      <c r="L815" s="14">
        <v>0.21720465510686099</v>
      </c>
      <c r="M815" s="14"/>
      <c r="N815" s="14">
        <v>0.262991248138087</v>
      </c>
      <c r="O815" s="14">
        <v>0.263383986367067</v>
      </c>
      <c r="P815" s="14">
        <v>0.20355601003165</v>
      </c>
      <c r="Q815" s="14">
        <v>0.22065972088768901</v>
      </c>
      <c r="R815" s="14"/>
      <c r="S815" s="14">
        <v>0.234518110843219</v>
      </c>
      <c r="T815" s="14">
        <v>0.25864765680261198</v>
      </c>
      <c r="U815" s="14">
        <v>0.22784136114085901</v>
      </c>
      <c r="V815" s="14">
        <v>0.275147593190116</v>
      </c>
      <c r="W815" s="14">
        <v>0.17126753406268799</v>
      </c>
      <c r="X815" s="14">
        <v>0.201092197707821</v>
      </c>
      <c r="Y815" s="14">
        <v>0.20614219644991499</v>
      </c>
      <c r="Z815" s="14">
        <v>0.27839478358103398</v>
      </c>
      <c r="AA815" s="14">
        <v>0.25635165592181502</v>
      </c>
      <c r="AB815" s="14">
        <v>0.25961861740717901</v>
      </c>
      <c r="AC815" s="14">
        <v>0.216381563439112</v>
      </c>
      <c r="AD815" s="14">
        <v>0.28421582549899999</v>
      </c>
      <c r="AE815" s="14"/>
      <c r="AF815" s="14">
        <v>0.186848907672168</v>
      </c>
      <c r="AG815" s="14">
        <v>0.299768623376446</v>
      </c>
      <c r="AH815" s="14">
        <v>0.26455456329690102</v>
      </c>
      <c r="AI815" s="14">
        <v>0.14487964869858</v>
      </c>
      <c r="AJ815" s="14">
        <v>0.20469163839302801</v>
      </c>
      <c r="AK815" s="14"/>
      <c r="AL815" s="14">
        <v>0.19518958574745901</v>
      </c>
      <c r="AM815" s="14">
        <v>0.27472222365001597</v>
      </c>
      <c r="AN815" s="14">
        <v>0.29852258178959701</v>
      </c>
      <c r="AO815" s="14">
        <v>0.198281720617696</v>
      </c>
      <c r="AP815" s="14">
        <v>0.21112103404819499</v>
      </c>
      <c r="AQ815" s="14"/>
      <c r="AR815" s="14">
        <v>0.31681343855642802</v>
      </c>
      <c r="AS815" s="14">
        <v>0.193524050608473</v>
      </c>
      <c r="AT815" s="14">
        <v>0.27106930257071699</v>
      </c>
      <c r="AU815" s="14">
        <v>0.213747576076456</v>
      </c>
      <c r="AV815" s="14">
        <v>0.220211926241697</v>
      </c>
      <c r="AW815" s="14">
        <v>0.20396745663827601</v>
      </c>
      <c r="AX815" s="14"/>
      <c r="AY815" s="14">
        <v>0.18986272284111499</v>
      </c>
      <c r="AZ815" s="14">
        <v>0.248143396440793</v>
      </c>
      <c r="BA815" s="14">
        <v>0.24667125919225599</v>
      </c>
      <c r="BB815" s="14">
        <v>0.27052188612587802</v>
      </c>
      <c r="BC815" s="14">
        <v>0.335356495640528</v>
      </c>
      <c r="BD815" s="14"/>
      <c r="BE815" s="14">
        <v>0.27545287829517401</v>
      </c>
      <c r="BF815" s="14">
        <v>0.23544913102606099</v>
      </c>
      <c r="BG815" s="14">
        <v>0.21528855928073901</v>
      </c>
      <c r="BH815" s="14">
        <v>0.159095787582447</v>
      </c>
      <c r="BI815" s="14">
        <v>0.19821476098337601</v>
      </c>
      <c r="BJ815" s="14">
        <v>0.26572895816043202</v>
      </c>
      <c r="BK815" s="14">
        <v>0.223967075804582</v>
      </c>
      <c r="BL815" s="14">
        <v>0.23677459079344401</v>
      </c>
      <c r="BM815" s="14">
        <v>0.236007875059527</v>
      </c>
      <c r="BN815" s="14">
        <v>0.24291430953613399</v>
      </c>
      <c r="BO815" s="14">
        <v>0.29956308283649702</v>
      </c>
      <c r="BP815" s="14">
        <v>0.22071840442934099</v>
      </c>
      <c r="BQ815" s="14">
        <v>0.22917776440183599</v>
      </c>
      <c r="BR815" s="14">
        <v>0.29108199210663099</v>
      </c>
      <c r="BS815" s="14">
        <v>0.317387000828874</v>
      </c>
      <c r="BT815" s="14">
        <v>0.28579640645263199</v>
      </c>
      <c r="BU815" s="14"/>
      <c r="BV815" s="14">
        <v>0.295821006760772</v>
      </c>
      <c r="BW815" s="14">
        <v>0.24338546677117301</v>
      </c>
      <c r="BX815" s="14"/>
      <c r="BY815" s="14">
        <v>0.260681695583658</v>
      </c>
      <c r="BZ815" s="14"/>
      <c r="CA815" s="14">
        <v>0.22536040703833601</v>
      </c>
      <c r="CB815" s="14">
        <v>0.23762069205671901</v>
      </c>
      <c r="CC815" s="14">
        <v>0.24550110042790099</v>
      </c>
      <c r="CD815" s="14">
        <v>0.29830010440237298</v>
      </c>
      <c r="CE815" s="14">
        <v>0.16319095539002901</v>
      </c>
    </row>
    <row r="816" spans="2:83" x14ac:dyDescent="0.3">
      <c r="B816" t="s">
        <v>345</v>
      </c>
      <c r="C816" s="14">
        <v>0.22091478861998001</v>
      </c>
      <c r="D816" s="14">
        <v>0.26610727651336502</v>
      </c>
      <c r="E816" s="14">
        <v>0.17722010090885401</v>
      </c>
      <c r="F816" s="14"/>
      <c r="G816" s="14">
        <v>0.21355052411947001</v>
      </c>
      <c r="H816" s="14">
        <v>0.225139065271759</v>
      </c>
      <c r="I816" s="14">
        <v>0.22678404992439899</v>
      </c>
      <c r="J816" s="14">
        <v>0.22642650107995399</v>
      </c>
      <c r="K816" s="14">
        <v>0.222946923422153</v>
      </c>
      <c r="L816" s="14">
        <v>0.21174079219848699</v>
      </c>
      <c r="M816" s="14"/>
      <c r="N816" s="14">
        <v>0.23489598996275701</v>
      </c>
      <c r="O816" s="14">
        <v>0.21782487345332499</v>
      </c>
      <c r="P816" s="14">
        <v>0.19104483862182001</v>
      </c>
      <c r="Q816" s="14">
        <v>0.238114812265285</v>
      </c>
      <c r="R816" s="14"/>
      <c r="S816" s="14">
        <v>0.21052480097998599</v>
      </c>
      <c r="T816" s="14">
        <v>0.189443790762194</v>
      </c>
      <c r="U816" s="14">
        <v>0.21074288756044299</v>
      </c>
      <c r="V816" s="14">
        <v>0.233076502051208</v>
      </c>
      <c r="W816" s="14">
        <v>0.30890045855386</v>
      </c>
      <c r="X816" s="14">
        <v>0.195562583902604</v>
      </c>
      <c r="Y816" s="14">
        <v>0.24578397423056</v>
      </c>
      <c r="Z816" s="14">
        <v>0.24616164197993801</v>
      </c>
      <c r="AA816" s="14">
        <v>0.24487411309454599</v>
      </c>
      <c r="AB816" s="14">
        <v>0.180522584729086</v>
      </c>
      <c r="AC816" s="14">
        <v>0.220331314943019</v>
      </c>
      <c r="AD816" s="14">
        <v>0.20273630757413399</v>
      </c>
      <c r="AE816" s="14"/>
      <c r="AF816" s="14">
        <v>0.25330070277494998</v>
      </c>
      <c r="AG816" s="14">
        <v>0.20647614498803599</v>
      </c>
      <c r="AH816" s="14">
        <v>0.22509881630954801</v>
      </c>
      <c r="AI816" s="14">
        <v>0.17639782704722901</v>
      </c>
      <c r="AJ816" s="14">
        <v>0.20298239685835501</v>
      </c>
      <c r="AK816" s="14"/>
      <c r="AL816" s="14">
        <v>0.23938123884991599</v>
      </c>
      <c r="AM816" s="14">
        <v>0.20895686156404999</v>
      </c>
      <c r="AN816" s="14">
        <v>0.20019080338919701</v>
      </c>
      <c r="AO816" s="14">
        <v>0.28334390574256901</v>
      </c>
      <c r="AP816" s="14">
        <v>0.188582091088944</v>
      </c>
      <c r="AQ816" s="14"/>
      <c r="AR816" s="14">
        <v>0.20447064516979899</v>
      </c>
      <c r="AS816" s="14">
        <v>0.244913910750891</v>
      </c>
      <c r="AT816" s="14">
        <v>0.212481196991992</v>
      </c>
      <c r="AU816" s="14">
        <v>0.26314259394031397</v>
      </c>
      <c r="AV816" s="14">
        <v>0.187170645004302</v>
      </c>
      <c r="AW816" s="14">
        <v>0.182194330465661</v>
      </c>
      <c r="AX816" s="14"/>
      <c r="AY816" s="14">
        <v>0.25464725766413199</v>
      </c>
      <c r="AZ816" s="14">
        <v>0.22117930553720599</v>
      </c>
      <c r="BA816" s="14">
        <v>0.20731035262550801</v>
      </c>
      <c r="BB816" s="14">
        <v>0.20957223693795901</v>
      </c>
      <c r="BC816" s="14">
        <v>0.29374231735613299</v>
      </c>
      <c r="BD816" s="14"/>
      <c r="BE816" s="14">
        <v>0.305566555190733</v>
      </c>
      <c r="BF816" s="14">
        <v>0.192728668109718</v>
      </c>
      <c r="BG816" s="14">
        <v>0.246075827959604</v>
      </c>
      <c r="BH816" s="14">
        <v>0.25442968735118399</v>
      </c>
      <c r="BI816" s="14">
        <v>0.229055357816072</v>
      </c>
      <c r="BJ816" s="14">
        <v>0.24498671430680399</v>
      </c>
      <c r="BK816" s="14">
        <v>0.19885742345771301</v>
      </c>
      <c r="BL816" s="14">
        <v>0.22076219833644001</v>
      </c>
      <c r="BM816" s="14">
        <v>0.201853516640883</v>
      </c>
      <c r="BN816" s="14">
        <v>0.26375304200266603</v>
      </c>
      <c r="BO816" s="14">
        <v>0.17824134649246101</v>
      </c>
      <c r="BP816" s="14">
        <v>0.23845681899867399</v>
      </c>
      <c r="BQ816" s="14">
        <v>0.163230682078571</v>
      </c>
      <c r="BR816" s="14">
        <v>0.230701169651816</v>
      </c>
      <c r="BS816" s="14">
        <v>0.24941769433237099</v>
      </c>
      <c r="BT816" s="14">
        <v>0.21090349188794999</v>
      </c>
      <c r="BU816" s="14"/>
      <c r="BV816" s="14">
        <v>0.202944555005904</v>
      </c>
      <c r="BW816" s="14">
        <v>0.21788657982811499</v>
      </c>
      <c r="BX816" s="14"/>
      <c r="BY816" s="14">
        <v>0.225780082659093</v>
      </c>
      <c r="BZ816" s="14"/>
      <c r="CA816" s="14">
        <v>0.21652833332958701</v>
      </c>
      <c r="CB816" s="14">
        <v>0.22569494377914401</v>
      </c>
      <c r="CC816" s="14">
        <v>0.22265112315228899</v>
      </c>
      <c r="CD816" s="14">
        <v>0.26522957291976101</v>
      </c>
      <c r="CE816" s="14">
        <v>0.16531472593963301</v>
      </c>
    </row>
    <row r="817" spans="2:83" x14ac:dyDescent="0.3">
      <c r="B817" t="s">
        <v>346</v>
      </c>
      <c r="C817" s="14">
        <v>0.214543927085622</v>
      </c>
      <c r="D817" s="14">
        <v>0.20052884964145301</v>
      </c>
      <c r="E817" s="14">
        <v>0.228649516176578</v>
      </c>
      <c r="F817" s="14"/>
      <c r="G817" s="14">
        <v>0.217138675073065</v>
      </c>
      <c r="H817" s="14">
        <v>0.20415314165093701</v>
      </c>
      <c r="I817" s="14">
        <v>0.21541399887422399</v>
      </c>
      <c r="J817" s="14">
        <v>0.24116557975651001</v>
      </c>
      <c r="K817" s="14">
        <v>0.22020414029933999</v>
      </c>
      <c r="L817" s="14">
        <v>0.195145162541075</v>
      </c>
      <c r="M817" s="14"/>
      <c r="N817" s="14">
        <v>0.219178138041415</v>
      </c>
      <c r="O817" s="14">
        <v>0.20359172835491399</v>
      </c>
      <c r="P817" s="14">
        <v>0.24407274076899799</v>
      </c>
      <c r="Q817" s="14">
        <v>0.19579815910609899</v>
      </c>
      <c r="R817" s="14"/>
      <c r="S817" s="14">
        <v>0.17774542052435799</v>
      </c>
      <c r="T817" s="14">
        <v>0.179486894509643</v>
      </c>
      <c r="U817" s="14">
        <v>0.19457113317121499</v>
      </c>
      <c r="V817" s="14">
        <v>0.25236362714660798</v>
      </c>
      <c r="W817" s="14">
        <v>0.19143562421600899</v>
      </c>
      <c r="X817" s="14">
        <v>0.20982480372628501</v>
      </c>
      <c r="Y817" s="14">
        <v>0.20939768908918799</v>
      </c>
      <c r="Z817" s="14">
        <v>0.21330890621106599</v>
      </c>
      <c r="AA817" s="14">
        <v>0.216470434818612</v>
      </c>
      <c r="AB817" s="14">
        <v>0.32723659516280701</v>
      </c>
      <c r="AC817" s="14">
        <v>0.17771946848277001</v>
      </c>
      <c r="AD817" s="14">
        <v>0.27671642928769302</v>
      </c>
      <c r="AE817" s="14"/>
      <c r="AF817" s="14">
        <v>0.20314134858670399</v>
      </c>
      <c r="AG817" s="14">
        <v>0.207698152324827</v>
      </c>
      <c r="AH817" s="14">
        <v>0.19293624935037201</v>
      </c>
      <c r="AI817" s="14">
        <v>0.25784840301039502</v>
      </c>
      <c r="AJ817" s="14">
        <v>0.21053754819519799</v>
      </c>
      <c r="AK817" s="14"/>
      <c r="AL817" s="14">
        <v>0.212341335002319</v>
      </c>
      <c r="AM817" s="14">
        <v>0.209442304738507</v>
      </c>
      <c r="AN817" s="14">
        <v>0.17725776817762601</v>
      </c>
      <c r="AO817" s="14">
        <v>0.24533815694830299</v>
      </c>
      <c r="AP817" s="14">
        <v>0.23771588810092401</v>
      </c>
      <c r="AQ817" s="14"/>
      <c r="AR817" s="14">
        <v>0.18754109003737801</v>
      </c>
      <c r="AS817" s="14">
        <v>0.21329091464670599</v>
      </c>
      <c r="AT817" s="14">
        <v>0.21661265844501501</v>
      </c>
      <c r="AU817" s="14">
        <v>0.22271128803837201</v>
      </c>
      <c r="AV817" s="14">
        <v>0.20598491657204901</v>
      </c>
      <c r="AW817" s="14">
        <v>0.252701915672505</v>
      </c>
      <c r="AX817" s="14"/>
      <c r="AY817" s="14">
        <v>0.222444780917296</v>
      </c>
      <c r="AZ817" s="14">
        <v>0.19641874389584199</v>
      </c>
      <c r="BA817" s="14">
        <v>0.19918993596360199</v>
      </c>
      <c r="BB817" s="14">
        <v>0.277201484197936</v>
      </c>
      <c r="BC817" s="14">
        <v>0.17015389374828899</v>
      </c>
      <c r="BD817" s="14"/>
      <c r="BE817" s="14">
        <v>0.197159837075399</v>
      </c>
      <c r="BF817" s="14">
        <v>0.22208262321611699</v>
      </c>
      <c r="BG817" s="14">
        <v>0.24482064732464501</v>
      </c>
      <c r="BH817" s="14">
        <v>0.20005498878327299</v>
      </c>
      <c r="BI817" s="14">
        <v>0.171060833357007</v>
      </c>
      <c r="BJ817" s="14">
        <v>0.233936163624544</v>
      </c>
      <c r="BK817" s="14">
        <v>0.19396849368017999</v>
      </c>
      <c r="BL817" s="14">
        <v>0.23942343718383599</v>
      </c>
      <c r="BM817" s="14">
        <v>0.231596931045011</v>
      </c>
      <c r="BN817" s="14">
        <v>0.216907568214391</v>
      </c>
      <c r="BO817" s="14">
        <v>0.187121463913757</v>
      </c>
      <c r="BP817" s="14">
        <v>0.27583652348161303</v>
      </c>
      <c r="BQ817" s="14">
        <v>0.27348117157208401</v>
      </c>
      <c r="BR817" s="14">
        <v>0.188824766313889</v>
      </c>
      <c r="BS817" s="14">
        <v>0.155583180283351</v>
      </c>
      <c r="BT817" s="14">
        <v>0.18346677599678299</v>
      </c>
      <c r="BU817" s="14"/>
      <c r="BV817" s="14">
        <v>0.19115089338699601</v>
      </c>
      <c r="BW817" s="14">
        <v>0.236609440752195</v>
      </c>
      <c r="BX817" s="14"/>
      <c r="BY817" s="14">
        <v>0.19305138645578299</v>
      </c>
      <c r="BZ817" s="14"/>
      <c r="CA817" s="14">
        <v>0.21766100882410999</v>
      </c>
      <c r="CB817" s="14">
        <v>0.19361078459177899</v>
      </c>
      <c r="CC817" s="14">
        <v>0.22685886327917601</v>
      </c>
      <c r="CD817" s="14">
        <v>0.202488649456564</v>
      </c>
      <c r="CE817" s="14">
        <v>0.17817863407207499</v>
      </c>
    </row>
    <row r="818" spans="2:83" x14ac:dyDescent="0.3">
      <c r="B818" t="s">
        <v>347</v>
      </c>
      <c r="C818" s="14">
        <v>0.151023399668545</v>
      </c>
      <c r="D818" s="14">
        <v>0.16363328089322601</v>
      </c>
      <c r="E818" s="14">
        <v>0.13900670371842599</v>
      </c>
      <c r="F818" s="14"/>
      <c r="G818" s="14">
        <v>0.150470904163203</v>
      </c>
      <c r="H818" s="14">
        <v>0.17285994806480801</v>
      </c>
      <c r="I818" s="14">
        <v>0.117925937765485</v>
      </c>
      <c r="J818" s="14">
        <v>0.10868403695407799</v>
      </c>
      <c r="K818" s="14">
        <v>0.13934122362590901</v>
      </c>
      <c r="L818" s="14">
        <v>0.20268291152010501</v>
      </c>
      <c r="M818" s="14"/>
      <c r="N818" s="14">
        <v>0.138142590719915</v>
      </c>
      <c r="O818" s="14">
        <v>0.14365685811752901</v>
      </c>
      <c r="P818" s="14">
        <v>0.16941455480067399</v>
      </c>
      <c r="Q818" s="14">
        <v>0.15384102738557201</v>
      </c>
      <c r="R818" s="14"/>
      <c r="S818" s="14">
        <v>0.17671698247989001</v>
      </c>
      <c r="T818" s="14">
        <v>0.12409311634935399</v>
      </c>
      <c r="U818" s="14">
        <v>0.185522177884302</v>
      </c>
      <c r="V818" s="14">
        <v>0.16190690307292399</v>
      </c>
      <c r="W818" s="14">
        <v>0.100955281581559</v>
      </c>
      <c r="X818" s="14">
        <v>0.16629398703693701</v>
      </c>
      <c r="Y818" s="14">
        <v>0.18173919591368701</v>
      </c>
      <c r="Z818" s="14">
        <v>0.11289042190010699</v>
      </c>
      <c r="AA818" s="14">
        <v>0.14681262501164599</v>
      </c>
      <c r="AB818" s="14">
        <v>0.17258081265394201</v>
      </c>
      <c r="AC818" s="14">
        <v>0.104846597073564</v>
      </c>
      <c r="AD818" s="14">
        <v>9.1618646270325205E-2</v>
      </c>
      <c r="AE818" s="14"/>
      <c r="AF818" s="14">
        <v>0.16807565065735999</v>
      </c>
      <c r="AG818" s="14">
        <v>0.16546519129624501</v>
      </c>
      <c r="AH818" s="14">
        <v>0.13325941808494199</v>
      </c>
      <c r="AI818" s="14">
        <v>0.26781567858141297</v>
      </c>
      <c r="AJ818" s="14">
        <v>0.123693151557002</v>
      </c>
      <c r="AK818" s="14"/>
      <c r="AL818" s="14">
        <v>0.17777438287539199</v>
      </c>
      <c r="AM818" s="14">
        <v>0.152939667079318</v>
      </c>
      <c r="AN818" s="14">
        <v>0.15257947805034799</v>
      </c>
      <c r="AO818" s="14">
        <v>0.14558593840624601</v>
      </c>
      <c r="AP818" s="14">
        <v>0.123324215414728</v>
      </c>
      <c r="AQ818" s="14"/>
      <c r="AR818" s="14">
        <v>0.16520232800840401</v>
      </c>
      <c r="AS818" s="14">
        <v>0.17457336982486099</v>
      </c>
      <c r="AT818" s="14">
        <v>0.178336040000216</v>
      </c>
      <c r="AU818" s="14">
        <v>0.15884631278794101</v>
      </c>
      <c r="AV818" s="14">
        <v>0.113755990501101</v>
      </c>
      <c r="AW818" s="14">
        <v>0.11181330387911199</v>
      </c>
      <c r="AX818" s="14"/>
      <c r="AY818" s="14">
        <v>0.170067345105303</v>
      </c>
      <c r="AZ818" s="14">
        <v>0.147312199792274</v>
      </c>
      <c r="BA818" s="14">
        <v>0.14885799205689201</v>
      </c>
      <c r="BB818" s="14">
        <v>0.114427636248501</v>
      </c>
      <c r="BC818" s="14">
        <v>0.18817639205400899</v>
      </c>
      <c r="BD818" s="14"/>
      <c r="BE818" s="14">
        <v>0.220823833928117</v>
      </c>
      <c r="BF818" s="14">
        <v>9.9776357263076099E-2</v>
      </c>
      <c r="BG818" s="14">
        <v>0.17407478310170199</v>
      </c>
      <c r="BH818" s="14">
        <v>0.148789150448809</v>
      </c>
      <c r="BI818" s="14">
        <v>0.164718156021816</v>
      </c>
      <c r="BJ818" s="14">
        <v>0.17090382670051299</v>
      </c>
      <c r="BK818" s="14">
        <v>0.141935817973315</v>
      </c>
      <c r="BL818" s="14">
        <v>0.13189578215252301</v>
      </c>
      <c r="BM818" s="14">
        <v>0.17501523519009701</v>
      </c>
      <c r="BN818" s="14">
        <v>0.169805660691287</v>
      </c>
      <c r="BO818" s="14">
        <v>0.14137482849983901</v>
      </c>
      <c r="BP818" s="14">
        <v>9.8345410148091797E-2</v>
      </c>
      <c r="BQ818" s="14">
        <v>0.13907885537762599</v>
      </c>
      <c r="BR818" s="14">
        <v>0.157980217796207</v>
      </c>
      <c r="BS818" s="14">
        <v>9.9697092566136195E-2</v>
      </c>
      <c r="BT818" s="14">
        <v>0.171364508216138</v>
      </c>
      <c r="BU818" s="14"/>
      <c r="BV818" s="14">
        <v>0.163904012823399</v>
      </c>
      <c r="BW818" s="14">
        <v>0.13665498207572399</v>
      </c>
      <c r="BX818" s="14"/>
      <c r="BY818" s="14">
        <v>0.156302352752686</v>
      </c>
      <c r="BZ818" s="14"/>
      <c r="CA818" s="14">
        <v>0.14797913400250101</v>
      </c>
      <c r="CB818" s="14">
        <v>0.132952373399054</v>
      </c>
      <c r="CC818" s="14">
        <v>0.16205422464290201</v>
      </c>
      <c r="CD818" s="14">
        <v>0.14969322806997301</v>
      </c>
      <c r="CE818" s="14">
        <v>0.27038025914456298</v>
      </c>
    </row>
    <row r="819" spans="2:83" x14ac:dyDescent="0.3">
      <c r="B819" t="s">
        <v>348</v>
      </c>
      <c r="C819" s="14">
        <v>0.14181473341129799</v>
      </c>
      <c r="D819" s="14">
        <v>0.15962860283520899</v>
      </c>
      <c r="E819" s="14">
        <v>0.124698587233984</v>
      </c>
      <c r="F819" s="14"/>
      <c r="G819" s="14">
        <v>0.229424604472901</v>
      </c>
      <c r="H819" s="14">
        <v>0.212540402921789</v>
      </c>
      <c r="I819" s="14">
        <v>0.198338586980218</v>
      </c>
      <c r="J819" s="14">
        <v>9.2445022616166897E-2</v>
      </c>
      <c r="K819" s="14">
        <v>7.0406832648761394E-2</v>
      </c>
      <c r="L819" s="14">
        <v>6.8624023385934499E-2</v>
      </c>
      <c r="M819" s="14"/>
      <c r="N819" s="14">
        <v>0.188923847578024</v>
      </c>
      <c r="O819" s="14">
        <v>0.12519572890279401</v>
      </c>
      <c r="P819" s="14">
        <v>0.1374865892745</v>
      </c>
      <c r="Q819" s="14">
        <v>0.113377577418355</v>
      </c>
      <c r="R819" s="14"/>
      <c r="S819" s="14">
        <v>0.19798994111892701</v>
      </c>
      <c r="T819" s="14">
        <v>0.10881639411800099</v>
      </c>
      <c r="U819" s="14">
        <v>0.142229302187873</v>
      </c>
      <c r="V819" s="14">
        <v>0.12984514908966499</v>
      </c>
      <c r="W819" s="14">
        <v>9.6460772872926301E-2</v>
      </c>
      <c r="X819" s="14">
        <v>0.16905133118650001</v>
      </c>
      <c r="Y819" s="14">
        <v>9.4955797579501594E-2</v>
      </c>
      <c r="Z819" s="14">
        <v>0.23289076688121399</v>
      </c>
      <c r="AA819" s="14">
        <v>0.154815406931789</v>
      </c>
      <c r="AB819" s="14">
        <v>0.10138431458067</v>
      </c>
      <c r="AC819" s="14">
        <v>0.13748771783171601</v>
      </c>
      <c r="AD819" s="14">
        <v>0.164939179058505</v>
      </c>
      <c r="AE819" s="14"/>
      <c r="AF819" s="14">
        <v>0.13701492546566599</v>
      </c>
      <c r="AG819" s="14">
        <v>0.17733817681775599</v>
      </c>
      <c r="AH819" s="14">
        <v>0.109288137184489</v>
      </c>
      <c r="AI819" s="14">
        <v>0.157936485850353</v>
      </c>
      <c r="AJ819" s="14">
        <v>0.14489839736256599</v>
      </c>
      <c r="AK819" s="14"/>
      <c r="AL819" s="14">
        <v>0.14220541879393001</v>
      </c>
      <c r="AM819" s="14">
        <v>0.17042086394904199</v>
      </c>
      <c r="AN819" s="14">
        <v>0.116309817925243</v>
      </c>
      <c r="AO819" s="14">
        <v>0.142046256115583</v>
      </c>
      <c r="AP819" s="14">
        <v>0.103582439467026</v>
      </c>
      <c r="AQ819" s="14"/>
      <c r="AR819" s="14">
        <v>0.18373380800130601</v>
      </c>
      <c r="AS819" s="14">
        <v>0.141510819645528</v>
      </c>
      <c r="AT819" s="14">
        <v>0.115616016384135</v>
      </c>
      <c r="AU819" s="14">
        <v>0.14749419565556199</v>
      </c>
      <c r="AV819" s="14">
        <v>0.13130618577838599</v>
      </c>
      <c r="AW819" s="14">
        <v>9.66266470879249E-2</v>
      </c>
      <c r="AX819" s="14"/>
      <c r="AY819" s="14">
        <v>0.109991461554939</v>
      </c>
      <c r="AZ819" s="14">
        <v>0.127313690836826</v>
      </c>
      <c r="BA819" s="14">
        <v>0.14711086482706001</v>
      </c>
      <c r="BB819" s="14">
        <v>0.20780515933333199</v>
      </c>
      <c r="BC819" s="14">
        <v>0.26490241935569803</v>
      </c>
      <c r="BD819" s="14"/>
      <c r="BE819" s="14">
        <v>0.13294226670277601</v>
      </c>
      <c r="BF819" s="14">
        <v>0.15179843243983801</v>
      </c>
      <c r="BG819" s="14">
        <v>0.141680745155113</v>
      </c>
      <c r="BH819" s="14">
        <v>0.17216240769670099</v>
      </c>
      <c r="BI819" s="14">
        <v>0.12297266337914201</v>
      </c>
      <c r="BJ819" s="14">
        <v>0.10922960231989599</v>
      </c>
      <c r="BK819" s="14">
        <v>0.115411289125501</v>
      </c>
      <c r="BL819" s="14">
        <v>0.13436503369646699</v>
      </c>
      <c r="BM819" s="14">
        <v>0.12722964842423901</v>
      </c>
      <c r="BN819" s="14">
        <v>0.14004027764157001</v>
      </c>
      <c r="BO819" s="14">
        <v>0.159648071786097</v>
      </c>
      <c r="BP819" s="14">
        <v>0.13965453465713301</v>
      </c>
      <c r="BQ819" s="14">
        <v>0.142769775588447</v>
      </c>
      <c r="BR819" s="14">
        <v>0.194091671083574</v>
      </c>
      <c r="BS819" s="14">
        <v>7.4399061302150807E-2</v>
      </c>
      <c r="BT819" s="14">
        <v>0.28945664735994803</v>
      </c>
      <c r="BU819" s="14"/>
      <c r="BV819" s="14">
        <v>0.190702515647276</v>
      </c>
      <c r="BW819" s="14">
        <v>0.14029774333907299</v>
      </c>
      <c r="BX819" s="14"/>
      <c r="BY819" s="14">
        <v>0.26096726632115003</v>
      </c>
      <c r="BZ819" s="14"/>
      <c r="CA819" s="14">
        <v>0.11017760621226701</v>
      </c>
      <c r="CB819" s="14">
        <v>0.108405784214286</v>
      </c>
      <c r="CC819" s="14">
        <v>0.146759116118031</v>
      </c>
      <c r="CD819" s="14">
        <v>0.26858252649652797</v>
      </c>
      <c r="CE819" s="14">
        <v>0.39144620126020702</v>
      </c>
    </row>
    <row r="820" spans="2:83" x14ac:dyDescent="0.3">
      <c r="B820" t="s">
        <v>349</v>
      </c>
      <c r="C820" s="14">
        <v>0.12849162882965601</v>
      </c>
      <c r="D820" s="14">
        <v>0.11918373580743701</v>
      </c>
      <c r="E820" s="14">
        <v>0.13783219379274</v>
      </c>
      <c r="F820" s="14"/>
      <c r="G820" s="14">
        <v>0.17077338486588001</v>
      </c>
      <c r="H820" s="14">
        <v>0.20816020886553299</v>
      </c>
      <c r="I820" s="14">
        <v>0.179317617711899</v>
      </c>
      <c r="J820" s="14">
        <v>8.3035445906169E-2</v>
      </c>
      <c r="K820" s="14">
        <v>7.4340934245368806E-2</v>
      </c>
      <c r="L820" s="14">
        <v>6.7814548461707994E-2</v>
      </c>
      <c r="M820" s="14"/>
      <c r="N820" s="14">
        <v>0.15132832920051001</v>
      </c>
      <c r="O820" s="14">
        <v>0.112666238513626</v>
      </c>
      <c r="P820" s="14">
        <v>0.10034536851801799</v>
      </c>
      <c r="Q820" s="14">
        <v>0.145759454000153</v>
      </c>
      <c r="R820" s="14"/>
      <c r="S820" s="14">
        <v>0.16749029424847101</v>
      </c>
      <c r="T820" s="14">
        <v>0.11272069234202001</v>
      </c>
      <c r="U820" s="14">
        <v>0.11631189518074</v>
      </c>
      <c r="V820" s="14">
        <v>9.8965098883529404E-2</v>
      </c>
      <c r="W820" s="14">
        <v>0.16019842684565799</v>
      </c>
      <c r="X820" s="14">
        <v>0.133645659977147</v>
      </c>
      <c r="Y820" s="14">
        <v>9.9705659135566005E-2</v>
      </c>
      <c r="Z820" s="14">
        <v>0.16811737552838399</v>
      </c>
      <c r="AA820" s="14">
        <v>0.12415317580249401</v>
      </c>
      <c r="AB820" s="14">
        <v>9.4098162166130705E-2</v>
      </c>
      <c r="AC820" s="14">
        <v>0.14707824855228799</v>
      </c>
      <c r="AD820" s="14">
        <v>0.15815760069788601</v>
      </c>
      <c r="AE820" s="14"/>
      <c r="AF820" s="14">
        <v>0.11332513314182199</v>
      </c>
      <c r="AG820" s="14">
        <v>0.16106954789852301</v>
      </c>
      <c r="AH820" s="14">
        <v>0.12992835756509799</v>
      </c>
      <c r="AI820" s="14">
        <v>0.15912710936944899</v>
      </c>
      <c r="AJ820" s="14">
        <v>0.133240154492726</v>
      </c>
      <c r="AK820" s="14"/>
      <c r="AL820" s="14">
        <v>0.113316124062888</v>
      </c>
      <c r="AM820" s="14">
        <v>0.161261436799537</v>
      </c>
      <c r="AN820" s="14">
        <v>0.119966020705242</v>
      </c>
      <c r="AO820" s="14">
        <v>9.8661605120840407E-2</v>
      </c>
      <c r="AP820" s="14">
        <v>0.13114813778860801</v>
      </c>
      <c r="AQ820" s="14"/>
      <c r="AR820" s="14">
        <v>0.162155848896196</v>
      </c>
      <c r="AS820" s="14">
        <v>0.15350029244230301</v>
      </c>
      <c r="AT820" s="14">
        <v>0.12095197390259201</v>
      </c>
      <c r="AU820" s="14">
        <v>0.10643902186340801</v>
      </c>
      <c r="AV820" s="14">
        <v>0.16123800615977801</v>
      </c>
      <c r="AW820" s="14">
        <v>7.6448120205443504E-2</v>
      </c>
      <c r="AX820" s="14"/>
      <c r="AY820" s="14">
        <v>0.113250064682895</v>
      </c>
      <c r="AZ820" s="14">
        <v>9.3666968671382106E-2</v>
      </c>
      <c r="BA820" s="14">
        <v>0.15094223414013899</v>
      </c>
      <c r="BB820" s="14">
        <v>0.18571742082183901</v>
      </c>
      <c r="BC820" s="14">
        <v>0.241813794212179</v>
      </c>
      <c r="BD820" s="14"/>
      <c r="BE820" s="14">
        <v>0.17500016213390099</v>
      </c>
      <c r="BF820" s="14">
        <v>0.164678485772626</v>
      </c>
      <c r="BG820" s="14">
        <v>0.12669782548331299</v>
      </c>
      <c r="BH820" s="14">
        <v>8.7332527802138099E-2</v>
      </c>
      <c r="BI820" s="14">
        <v>0.15533705917783699</v>
      </c>
      <c r="BJ820" s="14">
        <v>0.114885875049833</v>
      </c>
      <c r="BK820" s="14">
        <v>0.11469651341004999</v>
      </c>
      <c r="BL820" s="14">
        <v>9.7432040118548599E-2</v>
      </c>
      <c r="BM820" s="14">
        <v>0.106791701364713</v>
      </c>
      <c r="BN820" s="14">
        <v>0.143632668901127</v>
      </c>
      <c r="BO820" s="14">
        <v>0.11442897725331901</v>
      </c>
      <c r="BP820" s="14">
        <v>0.122359954264931</v>
      </c>
      <c r="BQ820" s="14">
        <v>0.111703502716724</v>
      </c>
      <c r="BR820" s="14">
        <v>0.203380053667477</v>
      </c>
      <c r="BS820" s="14">
        <v>0.13361866369450801</v>
      </c>
      <c r="BT820" s="14">
        <v>0.21417748156887101</v>
      </c>
      <c r="BU820" s="14"/>
      <c r="BV820" s="14">
        <v>0.16880512197346501</v>
      </c>
      <c r="BW820" s="14">
        <v>0.150057253741919</v>
      </c>
      <c r="BX820" s="14"/>
      <c r="BY820" s="14">
        <v>0.24997234984664099</v>
      </c>
      <c r="BZ820" s="14"/>
      <c r="CA820" s="14">
        <v>0.10032357569863</v>
      </c>
      <c r="CB820" s="14">
        <v>0.108658072139346</v>
      </c>
      <c r="CC820" s="14">
        <v>0.13094005964152799</v>
      </c>
      <c r="CD820" s="14">
        <v>0.22936677709936201</v>
      </c>
      <c r="CE820" s="14">
        <v>0.36211004332580599</v>
      </c>
    </row>
    <row r="821" spans="2:83" x14ac:dyDescent="0.3">
      <c r="B821" t="s">
        <v>350</v>
      </c>
      <c r="C821" s="14">
        <v>2.7949610200238201E-2</v>
      </c>
      <c r="D821" s="14">
        <v>2.54858570468256E-2</v>
      </c>
      <c r="E821" s="14">
        <v>3.0410126160793499E-2</v>
      </c>
      <c r="F821" s="14"/>
      <c r="G821" s="14">
        <v>2.1898563835449001E-2</v>
      </c>
      <c r="H821" s="14">
        <v>2.69264018250122E-2</v>
      </c>
      <c r="I821" s="14">
        <v>1.6790842582787902E-2</v>
      </c>
      <c r="J821" s="14">
        <v>2.5462309275314399E-2</v>
      </c>
      <c r="K821" s="14">
        <v>6.3946241993022304E-2</v>
      </c>
      <c r="L821" s="14">
        <v>1.9612997811603899E-2</v>
      </c>
      <c r="M821" s="14"/>
      <c r="N821" s="14">
        <v>1.9211087877244501E-2</v>
      </c>
      <c r="O821" s="14">
        <v>3.5586412844195399E-2</v>
      </c>
      <c r="P821" s="14">
        <v>2.30665646635363E-2</v>
      </c>
      <c r="Q821" s="14">
        <v>3.2502962225058898E-2</v>
      </c>
      <c r="R821" s="14"/>
      <c r="S821" s="14">
        <v>1.7022776117300801E-2</v>
      </c>
      <c r="T821" s="14">
        <v>1.90544016587526E-2</v>
      </c>
      <c r="U821" s="14">
        <v>2.1351238579151499E-2</v>
      </c>
      <c r="V821" s="14">
        <v>4.0524708322490499E-2</v>
      </c>
      <c r="W821" s="14">
        <v>0</v>
      </c>
      <c r="X821" s="14">
        <v>4.5634204211124997E-2</v>
      </c>
      <c r="Y821" s="14">
        <v>1.76213192626576E-2</v>
      </c>
      <c r="Z821" s="14">
        <v>1.0774504445148001E-2</v>
      </c>
      <c r="AA821" s="14">
        <v>3.1325743687829498E-2</v>
      </c>
      <c r="AB821" s="14">
        <v>5.2744468378162303E-2</v>
      </c>
      <c r="AC821" s="14">
        <v>5.2976352703743602E-2</v>
      </c>
      <c r="AD821" s="14">
        <v>3.1101701982375999E-2</v>
      </c>
      <c r="AE821" s="14"/>
      <c r="AF821" s="14">
        <v>2.2647906316428702E-2</v>
      </c>
      <c r="AG821" s="14">
        <v>2.1752631243194799E-2</v>
      </c>
      <c r="AH821" s="14">
        <v>3.3334340867572997E-2</v>
      </c>
      <c r="AI821" s="14">
        <v>5.1148493589775301E-2</v>
      </c>
      <c r="AJ821" s="14">
        <v>2.9984583474697599E-2</v>
      </c>
      <c r="AK821" s="14"/>
      <c r="AL821" s="14">
        <v>2.2755459793581002E-2</v>
      </c>
      <c r="AM821" s="14">
        <v>1.3516592402817501E-2</v>
      </c>
      <c r="AN821" s="14">
        <v>3.0178096253316501E-2</v>
      </c>
      <c r="AO821" s="14">
        <v>2.7927951914571598E-2</v>
      </c>
      <c r="AP821" s="14">
        <v>7.1092036711303305E-2</v>
      </c>
      <c r="AQ821" s="14"/>
      <c r="AR821" s="14">
        <v>9.6601144980198207E-3</v>
      </c>
      <c r="AS821" s="14">
        <v>1.8381913558564299E-2</v>
      </c>
      <c r="AT821" s="14">
        <v>3.9181033230420499E-2</v>
      </c>
      <c r="AU821" s="14">
        <v>2.3154594528513602E-2</v>
      </c>
      <c r="AV821" s="14">
        <v>5.1879172458662699E-2</v>
      </c>
      <c r="AW821" s="14">
        <v>3.7822216142780599E-2</v>
      </c>
      <c r="AX821" s="14"/>
      <c r="AY821" s="14">
        <v>2.03980867243445E-2</v>
      </c>
      <c r="AZ821" s="14">
        <v>2.2789281146888801E-2</v>
      </c>
      <c r="BA821" s="14">
        <v>2.9455369887250199E-2</v>
      </c>
      <c r="BB821" s="14">
        <v>3.53782144523795E-2</v>
      </c>
      <c r="BC821" s="14">
        <v>2.0712273420546799E-2</v>
      </c>
      <c r="BD821" s="14"/>
      <c r="BE821" s="14">
        <v>6.4356111593135798E-2</v>
      </c>
      <c r="BF821" s="14">
        <v>3.57943417186464E-2</v>
      </c>
      <c r="BG821" s="14">
        <v>1.9671041158054101E-2</v>
      </c>
      <c r="BH821" s="14">
        <v>3.0570613391029101E-2</v>
      </c>
      <c r="BI821" s="14">
        <v>3.6146087358833602E-2</v>
      </c>
      <c r="BJ821" s="14">
        <v>2.83730808850963E-2</v>
      </c>
      <c r="BK821" s="14">
        <v>2.2048957936435399E-2</v>
      </c>
      <c r="BL821" s="14">
        <v>2.1844680638825002E-2</v>
      </c>
      <c r="BM821" s="14">
        <v>5.4330144620660797E-2</v>
      </c>
      <c r="BN821" s="14">
        <v>1.8086344449730101E-2</v>
      </c>
      <c r="BO821" s="14">
        <v>4.3092142231350002E-2</v>
      </c>
      <c r="BP821" s="14">
        <v>2.89102838406568E-2</v>
      </c>
      <c r="BQ821" s="14">
        <v>2.9258494841231299E-2</v>
      </c>
      <c r="BR821" s="14">
        <v>1.7508322271297099E-2</v>
      </c>
      <c r="BS821" s="14">
        <v>4.51372935569418E-2</v>
      </c>
      <c r="BT821" s="14">
        <v>8.1125371981473505E-3</v>
      </c>
      <c r="BU821" s="14"/>
      <c r="BV821" s="14">
        <v>1.0855233629299001E-2</v>
      </c>
      <c r="BW821" s="14">
        <v>1.7469348939312099E-2</v>
      </c>
      <c r="BX821" s="14"/>
      <c r="BY821" s="14">
        <v>1.31518978963284E-2</v>
      </c>
      <c r="BZ821" s="14"/>
      <c r="CA821" s="14">
        <v>3.6523772175681299E-2</v>
      </c>
      <c r="CB821" s="14">
        <v>3.2173614192176403E-2</v>
      </c>
      <c r="CC821" s="14">
        <v>1.80062052591724E-2</v>
      </c>
      <c r="CD821" s="14">
        <v>2.6500942437764099E-2</v>
      </c>
      <c r="CE821" s="14">
        <v>0</v>
      </c>
    </row>
    <row r="822" spans="2:83" x14ac:dyDescent="0.3">
      <c r="B822" t="s">
        <v>53</v>
      </c>
      <c r="C822" s="14">
        <v>5.24676504823023E-2</v>
      </c>
      <c r="D822" s="14">
        <v>3.3512995055103002E-2</v>
      </c>
      <c r="E822" s="14">
        <v>7.00495742863637E-2</v>
      </c>
      <c r="F822" s="14"/>
      <c r="G822" s="14">
        <v>5.5426117188413698E-2</v>
      </c>
      <c r="H822" s="14">
        <v>4.8481853763802998E-2</v>
      </c>
      <c r="I822" s="14">
        <v>5.6779369798620402E-2</v>
      </c>
      <c r="J822" s="14">
        <v>5.9220005897899101E-2</v>
      </c>
      <c r="K822" s="14">
        <v>3.7386550730757299E-2</v>
      </c>
      <c r="L822" s="14">
        <v>5.4931755037846697E-2</v>
      </c>
      <c r="M822" s="14"/>
      <c r="N822" s="14">
        <v>2.6928743250084899E-2</v>
      </c>
      <c r="O822" s="14">
        <v>4.4638738673660701E-2</v>
      </c>
      <c r="P822" s="14">
        <v>5.8174112339999397E-2</v>
      </c>
      <c r="Q822" s="14">
        <v>8.0037721579245602E-2</v>
      </c>
      <c r="R822" s="14"/>
      <c r="S822" s="14">
        <v>3.1846078861502397E-2</v>
      </c>
      <c r="T822" s="14">
        <v>8.2655390683305796E-2</v>
      </c>
      <c r="U822" s="14">
        <v>6.4742822774926198E-2</v>
      </c>
      <c r="V822" s="14">
        <v>4.6150842455847003E-2</v>
      </c>
      <c r="W822" s="14">
        <v>4.1778103573620301E-2</v>
      </c>
      <c r="X822" s="14">
        <v>7.2913733374968107E-2</v>
      </c>
      <c r="Y822" s="14">
        <v>5.9818414032070701E-2</v>
      </c>
      <c r="Z822" s="14">
        <v>3.3816881393795697E-2</v>
      </c>
      <c r="AA822" s="14">
        <v>6.0438897437852801E-2</v>
      </c>
      <c r="AB822" s="14">
        <v>3.6103859288706699E-2</v>
      </c>
      <c r="AC822" s="14">
        <v>3.8865824805116002E-2</v>
      </c>
      <c r="AD822" s="14">
        <v>1.5823329804479501E-2</v>
      </c>
      <c r="AE822" s="14"/>
      <c r="AF822" s="14">
        <v>3.5303705501859697E-2</v>
      </c>
      <c r="AG822" s="14">
        <v>3.66237017780634E-2</v>
      </c>
      <c r="AH822" s="14">
        <v>4.1899439232136397E-2</v>
      </c>
      <c r="AI822" s="14">
        <v>5.4041651519815097E-2</v>
      </c>
      <c r="AJ822" s="14">
        <v>0.108780284162129</v>
      </c>
      <c r="AK822" s="14"/>
      <c r="AL822" s="14">
        <v>4.22528193935389E-2</v>
      </c>
      <c r="AM822" s="14">
        <v>3.3291368644126899E-2</v>
      </c>
      <c r="AN822" s="14">
        <v>4.5899149901094297E-2</v>
      </c>
      <c r="AO822" s="14">
        <v>5.1520959063755201E-2</v>
      </c>
      <c r="AP822" s="14">
        <v>3.8973874123415297E-2</v>
      </c>
      <c r="AQ822" s="14"/>
      <c r="AR822" s="14">
        <v>2.6287955674348201E-2</v>
      </c>
      <c r="AS822" s="14">
        <v>3.5153214948669603E-2</v>
      </c>
      <c r="AT822" s="14">
        <v>2.54758621494416E-2</v>
      </c>
      <c r="AU822" s="14">
        <v>3.2705648014050001E-2</v>
      </c>
      <c r="AV822" s="14">
        <v>5.6090918719298E-2</v>
      </c>
      <c r="AW822" s="14">
        <v>0.156627241365561</v>
      </c>
      <c r="AX822" s="14"/>
      <c r="AY822" s="14">
        <v>5.4089635784106901E-2</v>
      </c>
      <c r="AZ822" s="14">
        <v>6.3338951211825797E-2</v>
      </c>
      <c r="BA822" s="14">
        <v>4.8781355230409801E-2</v>
      </c>
      <c r="BB822" s="14">
        <v>2.4397052311032699E-2</v>
      </c>
      <c r="BC822" s="14">
        <v>0</v>
      </c>
      <c r="BD822" s="14"/>
      <c r="BE822" s="14">
        <v>6.5633321850478196E-2</v>
      </c>
      <c r="BF822" s="14">
        <v>0.119120735758615</v>
      </c>
      <c r="BG822" s="14">
        <v>4.7366720782745099E-2</v>
      </c>
      <c r="BH822" s="14">
        <v>6.6322846644632602E-2</v>
      </c>
      <c r="BI822" s="14">
        <v>4.4720753178865598E-2</v>
      </c>
      <c r="BJ822" s="14">
        <v>5.2312461576951401E-2</v>
      </c>
      <c r="BK822" s="14">
        <v>7.2007359458711007E-2</v>
      </c>
      <c r="BL822" s="14">
        <v>5.2062655005474599E-2</v>
      </c>
      <c r="BM822" s="14">
        <v>2.45298833982493E-2</v>
      </c>
      <c r="BN822" s="14">
        <v>2.4530760464509901E-2</v>
      </c>
      <c r="BO822" s="14">
        <v>3.8154574565067198E-2</v>
      </c>
      <c r="BP822" s="14">
        <v>2.87616956804626E-2</v>
      </c>
      <c r="BQ822" s="14">
        <v>2.89524341443071E-2</v>
      </c>
      <c r="BR822" s="14">
        <v>1.7434379677040701E-2</v>
      </c>
      <c r="BS822" s="14">
        <v>0.104621350807468</v>
      </c>
      <c r="BT822" s="14">
        <v>0</v>
      </c>
      <c r="BU822" s="14"/>
      <c r="BV822" s="14">
        <v>2.5148450908852999E-2</v>
      </c>
      <c r="BW822" s="14">
        <v>4.5385555878299601E-2</v>
      </c>
      <c r="BX822" s="14"/>
      <c r="BY822" s="14">
        <v>1.66014356597852E-2</v>
      </c>
      <c r="BZ822" s="14"/>
      <c r="CA822" s="14">
        <v>6.9225748952140703E-2</v>
      </c>
      <c r="CB822" s="14">
        <v>4.6791171921984002E-2</v>
      </c>
      <c r="CC822" s="14">
        <v>4.3021357842446199E-2</v>
      </c>
      <c r="CD822" s="14">
        <v>7.4105589593938996E-3</v>
      </c>
      <c r="CE822" s="14">
        <v>0</v>
      </c>
    </row>
    <row r="823" spans="2:83" x14ac:dyDescent="0.3">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c r="BB823" s="14"/>
      <c r="BC823" s="14"/>
      <c r="BD823" s="14"/>
      <c r="BE823" s="14"/>
      <c r="BF823" s="14"/>
      <c r="BG823" s="14"/>
      <c r="BH823" s="14"/>
      <c r="BI823" s="14"/>
      <c r="BJ823" s="14"/>
      <c r="BK823" s="14"/>
      <c r="BL823" s="14"/>
      <c r="BM823" s="14"/>
      <c r="BN823" s="14"/>
      <c r="BO823" s="14"/>
      <c r="BP823" s="14"/>
      <c r="BQ823" s="14"/>
      <c r="BR823" s="14"/>
      <c r="BS823" s="14"/>
      <c r="BT823" s="14"/>
      <c r="BU823" s="14"/>
      <c r="BV823" s="14"/>
      <c r="BW823" s="14"/>
      <c r="BX823" s="14"/>
      <c r="BY823" s="14"/>
      <c r="BZ823" s="14"/>
      <c r="CA823" s="14"/>
      <c r="CB823" s="14"/>
      <c r="CC823" s="14"/>
      <c r="CD823" s="14"/>
      <c r="CE823" s="14"/>
    </row>
    <row r="824" spans="2:83" x14ac:dyDescent="0.3">
      <c r="B824" s="6" t="s">
        <v>362</v>
      </c>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c r="AR824" s="14"/>
      <c r="AS824" s="14"/>
      <c r="AT824" s="14"/>
      <c r="AU824" s="14"/>
      <c r="AV824" s="14"/>
      <c r="AW824" s="14"/>
      <c r="AX824" s="14"/>
      <c r="AY824" s="14"/>
      <c r="AZ824" s="14"/>
      <c r="BA824" s="14"/>
      <c r="BB824" s="14"/>
      <c r="BC824" s="14"/>
      <c r="BD824" s="14"/>
      <c r="BE824" s="14"/>
      <c r="BF824" s="14"/>
      <c r="BG824" s="14"/>
      <c r="BH824" s="14"/>
      <c r="BI824" s="14"/>
      <c r="BJ824" s="14"/>
      <c r="BK824" s="14"/>
      <c r="BL824" s="14"/>
      <c r="BM824" s="14"/>
      <c r="BN824" s="14"/>
      <c r="BO824" s="14"/>
      <c r="BP824" s="14"/>
      <c r="BQ824" s="14"/>
      <c r="BR824" s="14"/>
      <c r="BS824" s="14"/>
      <c r="BT824" s="14"/>
      <c r="BU824" s="14"/>
      <c r="BV824" s="14"/>
      <c r="BW824" s="14"/>
      <c r="BX824" s="14"/>
      <c r="BY824" s="14"/>
      <c r="BZ824" s="14"/>
      <c r="CA824" s="14"/>
      <c r="CB824" s="14"/>
      <c r="CC824" s="14"/>
      <c r="CD824" s="14"/>
      <c r="CE824" s="14"/>
    </row>
    <row r="825" spans="2:83" x14ac:dyDescent="0.3">
      <c r="B825" s="24" t="s">
        <v>114</v>
      </c>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c r="AR825" s="14"/>
      <c r="AS825" s="14"/>
      <c r="AT825" s="14"/>
      <c r="AU825" s="14"/>
      <c r="AV825" s="14"/>
      <c r="AW825" s="14"/>
      <c r="AX825" s="14"/>
      <c r="AY825" s="14"/>
      <c r="AZ825" s="14"/>
      <c r="BA825" s="14"/>
      <c r="BB825" s="14"/>
      <c r="BC825" s="14"/>
      <c r="BD825" s="14"/>
      <c r="BE825" s="14"/>
      <c r="BF825" s="14"/>
      <c r="BG825" s="14"/>
      <c r="BH825" s="14"/>
      <c r="BI825" s="14"/>
      <c r="BJ825" s="14"/>
      <c r="BK825" s="14"/>
      <c r="BL825" s="14"/>
      <c r="BM825" s="14"/>
      <c r="BN825" s="14"/>
      <c r="BO825" s="14"/>
      <c r="BP825" s="14"/>
      <c r="BQ825" s="14"/>
      <c r="BR825" s="14"/>
      <c r="BS825" s="14"/>
      <c r="BT825" s="14"/>
      <c r="BU825" s="14"/>
      <c r="BV825" s="14"/>
      <c r="BW825" s="14"/>
      <c r="BX825" s="14"/>
      <c r="BY825" s="14"/>
      <c r="BZ825" s="14"/>
      <c r="CA825" s="14"/>
      <c r="CB825" s="14"/>
      <c r="CC825" s="14"/>
      <c r="CD825" s="14"/>
      <c r="CE825" s="14"/>
    </row>
    <row r="826" spans="2:83" x14ac:dyDescent="0.3">
      <c r="B826" t="s">
        <v>352</v>
      </c>
      <c r="C826" s="14">
        <v>0.36921207455249599</v>
      </c>
      <c r="D826" s="14">
        <v>0.35492874806802699</v>
      </c>
      <c r="E826" s="14">
        <v>0.38388286485088402</v>
      </c>
      <c r="F826" s="14"/>
      <c r="G826" s="14">
        <v>0.35117216440792498</v>
      </c>
      <c r="H826" s="14">
        <v>0.31580438451576698</v>
      </c>
      <c r="I826" s="14">
        <v>0.323717021204872</v>
      </c>
      <c r="J826" s="14">
        <v>0.38572497769267899</v>
      </c>
      <c r="K826" s="14">
        <v>0.38910341984274299</v>
      </c>
      <c r="L826" s="14">
        <v>0.43471988512555299</v>
      </c>
      <c r="M826" s="14"/>
      <c r="N826" s="14">
        <v>0.35377897041126799</v>
      </c>
      <c r="O826" s="14">
        <v>0.36549230971805702</v>
      </c>
      <c r="P826" s="14">
        <v>0.35228792961080901</v>
      </c>
      <c r="Q826" s="14">
        <v>0.402767685463162</v>
      </c>
      <c r="R826" s="14"/>
      <c r="S826" s="14">
        <v>0.31916593018238898</v>
      </c>
      <c r="T826" s="14">
        <v>0.39346334939044098</v>
      </c>
      <c r="U826" s="14">
        <v>0.38258685190599601</v>
      </c>
      <c r="V826" s="14">
        <v>0.36546071106816802</v>
      </c>
      <c r="W826" s="14">
        <v>0.36821302612333801</v>
      </c>
      <c r="X826" s="14">
        <v>0.32281686588496</v>
      </c>
      <c r="Y826" s="14">
        <v>0.35778463364073598</v>
      </c>
      <c r="Z826" s="14">
        <v>0.36925500124335098</v>
      </c>
      <c r="AA826" s="14">
        <v>0.39235895915320201</v>
      </c>
      <c r="AB826" s="14">
        <v>0.37981998309871401</v>
      </c>
      <c r="AC826" s="14">
        <v>0.38131094928440401</v>
      </c>
      <c r="AD826" s="14">
        <v>0.50760324542935198</v>
      </c>
      <c r="AE826" s="14"/>
      <c r="AF826" s="14">
        <v>0.36824042104316101</v>
      </c>
      <c r="AG826" s="14">
        <v>0.37367871188654</v>
      </c>
      <c r="AH826" s="14">
        <v>0.44273270336123799</v>
      </c>
      <c r="AI826" s="14">
        <v>0.33217040193271802</v>
      </c>
      <c r="AJ826" s="14">
        <v>0.29574460240501099</v>
      </c>
      <c r="AK826" s="14"/>
      <c r="AL826" s="14">
        <v>0.38572852829336401</v>
      </c>
      <c r="AM826" s="14">
        <v>0.388643155078222</v>
      </c>
      <c r="AN826" s="14">
        <v>0.43736916878702498</v>
      </c>
      <c r="AO826" s="14">
        <v>0.24565879260361301</v>
      </c>
      <c r="AP826" s="14">
        <v>0.39963004113516498</v>
      </c>
      <c r="AQ826" s="14"/>
      <c r="AR826" s="14">
        <v>0.37133230898846997</v>
      </c>
      <c r="AS826" s="14">
        <v>0.41196206452991302</v>
      </c>
      <c r="AT826" s="14">
        <v>0.43684341980675601</v>
      </c>
      <c r="AU826" s="14">
        <v>0.28939406145865898</v>
      </c>
      <c r="AV826" s="14">
        <v>0.37290772400640598</v>
      </c>
      <c r="AW826" s="14">
        <v>0.34568912861154499</v>
      </c>
      <c r="AX826" s="14"/>
      <c r="AY826" s="14">
        <v>0.40299139681659701</v>
      </c>
      <c r="AZ826" s="14">
        <v>0.36639410524238297</v>
      </c>
      <c r="BA826" s="14">
        <v>0.33761815561931702</v>
      </c>
      <c r="BB826" s="14">
        <v>0.35245536968413899</v>
      </c>
      <c r="BC826" s="14">
        <v>0.30582476857562302</v>
      </c>
      <c r="BD826" s="14"/>
      <c r="BE826" s="14">
        <v>0.34722051582910901</v>
      </c>
      <c r="BF826" s="14">
        <v>0.25204559233174101</v>
      </c>
      <c r="BG826" s="14">
        <v>0.39146768535336501</v>
      </c>
      <c r="BH826" s="14">
        <v>0.32439109288919199</v>
      </c>
      <c r="BI826" s="14">
        <v>0.417391263761205</v>
      </c>
      <c r="BJ826" s="14">
        <v>0.38453335198428201</v>
      </c>
      <c r="BK826" s="14">
        <v>0.40995708394103703</v>
      </c>
      <c r="BL826" s="14">
        <v>0.35049936692708</v>
      </c>
      <c r="BM826" s="14">
        <v>0.40255794216143098</v>
      </c>
      <c r="BN826" s="14">
        <v>0.32675530581216899</v>
      </c>
      <c r="BO826" s="14">
        <v>0.406717321643012</v>
      </c>
      <c r="BP826" s="14">
        <v>0.370159904738042</v>
      </c>
      <c r="BQ826" s="14">
        <v>0.26834529283378</v>
      </c>
      <c r="BR826" s="14">
        <v>0.36252058324436298</v>
      </c>
      <c r="BS826" s="14">
        <v>0.46537928826965802</v>
      </c>
      <c r="BT826" s="14">
        <v>0.32652914013341799</v>
      </c>
      <c r="BU826" s="14"/>
      <c r="BV826" s="14">
        <v>0.37129990186175399</v>
      </c>
      <c r="BW826" s="14">
        <v>0.41440204869212</v>
      </c>
      <c r="BX826" s="14"/>
      <c r="BY826" s="14">
        <v>0.30954418680050499</v>
      </c>
      <c r="BZ826" s="14"/>
      <c r="CA826" s="14">
        <v>0.38996765227407898</v>
      </c>
      <c r="CB826" s="14">
        <v>0.38287093354509699</v>
      </c>
      <c r="CC826" s="14">
        <v>0.37871420439107201</v>
      </c>
      <c r="CD826" s="14">
        <v>0.26772527399040902</v>
      </c>
      <c r="CE826" s="14">
        <v>0.37346424135344503</v>
      </c>
    </row>
    <row r="827" spans="2:83" x14ac:dyDescent="0.3">
      <c r="B827" t="s">
        <v>353</v>
      </c>
      <c r="C827" s="14">
        <v>0.32010861522840101</v>
      </c>
      <c r="D827" s="14">
        <v>0.31280915458067099</v>
      </c>
      <c r="E827" s="14">
        <v>0.32786378231512497</v>
      </c>
      <c r="F827" s="14"/>
      <c r="G827" s="14">
        <v>0.24879420071300101</v>
      </c>
      <c r="H827" s="14">
        <v>0.31226083165688501</v>
      </c>
      <c r="I827" s="14">
        <v>0.29513335847496303</v>
      </c>
      <c r="J827" s="14">
        <v>0.36697015645094</v>
      </c>
      <c r="K827" s="14">
        <v>0.37276431982403202</v>
      </c>
      <c r="L827" s="14">
        <v>0.32037949662286502</v>
      </c>
      <c r="M827" s="14"/>
      <c r="N827" s="14">
        <v>0.38025466774330302</v>
      </c>
      <c r="O827" s="14">
        <v>0.33362745555526802</v>
      </c>
      <c r="P827" s="14">
        <v>0.24468382264108199</v>
      </c>
      <c r="Q827" s="14">
        <v>0.30654705050049802</v>
      </c>
      <c r="R827" s="14"/>
      <c r="S827" s="14">
        <v>0.309565592757925</v>
      </c>
      <c r="T827" s="14">
        <v>0.303191360259704</v>
      </c>
      <c r="U827" s="14">
        <v>0.33056974986211601</v>
      </c>
      <c r="V827" s="14">
        <v>0.36757738670815998</v>
      </c>
      <c r="W827" s="14">
        <v>0.36447120991748999</v>
      </c>
      <c r="X827" s="14">
        <v>0.31933900409060201</v>
      </c>
      <c r="Y827" s="14">
        <v>0.26888014635975799</v>
      </c>
      <c r="Z827" s="14">
        <v>0.30501196101425199</v>
      </c>
      <c r="AA827" s="14">
        <v>0.29550900716123202</v>
      </c>
      <c r="AB827" s="14">
        <v>0.34358010112691101</v>
      </c>
      <c r="AC827" s="14">
        <v>0.29176840019098899</v>
      </c>
      <c r="AD827" s="14">
        <v>0.394126871178969</v>
      </c>
      <c r="AE827" s="14"/>
      <c r="AF827" s="14">
        <v>0.326125924766139</v>
      </c>
      <c r="AG827" s="14">
        <v>0.33955899681059698</v>
      </c>
      <c r="AH827" s="14">
        <v>0.38777277025103202</v>
      </c>
      <c r="AI827" s="14">
        <v>0.22655102570063701</v>
      </c>
      <c r="AJ827" s="14">
        <v>0.21957419129639899</v>
      </c>
      <c r="AK827" s="14"/>
      <c r="AL827" s="14">
        <v>0.33094698144597201</v>
      </c>
      <c r="AM827" s="14">
        <v>0.316554745548491</v>
      </c>
      <c r="AN827" s="14">
        <v>0.42088059458285998</v>
      </c>
      <c r="AO827" s="14">
        <v>0.24082684924161801</v>
      </c>
      <c r="AP827" s="14">
        <v>0.39977758184329898</v>
      </c>
      <c r="AQ827" s="14"/>
      <c r="AR827" s="14">
        <v>0.34158070192504902</v>
      </c>
      <c r="AS827" s="14">
        <v>0.329238624988335</v>
      </c>
      <c r="AT827" s="14">
        <v>0.41666176536178601</v>
      </c>
      <c r="AU827" s="14">
        <v>0.240875317955104</v>
      </c>
      <c r="AV827" s="14">
        <v>0.33599861835377198</v>
      </c>
      <c r="AW827" s="14">
        <v>0.27200590002562602</v>
      </c>
      <c r="AX827" s="14"/>
      <c r="AY827" s="14">
        <v>0.28531261730091201</v>
      </c>
      <c r="AZ827" s="14">
        <v>0.333787219960541</v>
      </c>
      <c r="BA827" s="14">
        <v>0.33659729908840702</v>
      </c>
      <c r="BB827" s="14">
        <v>0.40535335639880399</v>
      </c>
      <c r="BC827" s="14">
        <v>0.30886102745378102</v>
      </c>
      <c r="BD827" s="14"/>
      <c r="BE827" s="14">
        <v>0.25782130435577899</v>
      </c>
      <c r="BF827" s="14">
        <v>0.23648600756699001</v>
      </c>
      <c r="BG827" s="14">
        <v>0.343304745716352</v>
      </c>
      <c r="BH827" s="14">
        <v>0.35868718330926902</v>
      </c>
      <c r="BI827" s="14">
        <v>0.27420576292479598</v>
      </c>
      <c r="BJ827" s="14">
        <v>0.29417888077781301</v>
      </c>
      <c r="BK827" s="14">
        <v>0.27266491966440098</v>
      </c>
      <c r="BL827" s="14">
        <v>0.29871479791407701</v>
      </c>
      <c r="BM827" s="14">
        <v>0.356859044202187</v>
      </c>
      <c r="BN827" s="14">
        <v>0.35542608904126</v>
      </c>
      <c r="BO827" s="14">
        <v>0.32526198413603602</v>
      </c>
      <c r="BP827" s="14">
        <v>0.35872624186616803</v>
      </c>
      <c r="BQ827" s="14">
        <v>0.35280696327434102</v>
      </c>
      <c r="BR827" s="14">
        <v>0.31963626600920297</v>
      </c>
      <c r="BS827" s="14">
        <v>0.42790424194344501</v>
      </c>
      <c r="BT827" s="14">
        <v>0.33239218334009102</v>
      </c>
      <c r="BU827" s="14"/>
      <c r="BV827" s="14">
        <v>0.34108484812598699</v>
      </c>
      <c r="BW827" s="14">
        <v>0.28012165570397901</v>
      </c>
      <c r="BX827" s="14"/>
      <c r="BY827" s="14">
        <v>0.249691140108807</v>
      </c>
      <c r="BZ827" s="14"/>
      <c r="CA827" s="14">
        <v>0.28173669441167198</v>
      </c>
      <c r="CB827" s="14">
        <v>0.35611947922357201</v>
      </c>
      <c r="CC827" s="14">
        <v>0.33710352522054798</v>
      </c>
      <c r="CD827" s="14">
        <v>0.37212215077856903</v>
      </c>
      <c r="CE827" s="14">
        <v>0.23602350875880401</v>
      </c>
    </row>
    <row r="828" spans="2:83" x14ac:dyDescent="0.3">
      <c r="B828" t="s">
        <v>354</v>
      </c>
      <c r="C828" s="14">
        <v>0.26601662167880002</v>
      </c>
      <c r="D828" s="14">
        <v>0.26545309985253301</v>
      </c>
      <c r="E828" s="14">
        <v>0.26615676278681499</v>
      </c>
      <c r="F828" s="14"/>
      <c r="G828" s="14">
        <v>0.29738944665650802</v>
      </c>
      <c r="H828" s="14">
        <v>0.27314031027270103</v>
      </c>
      <c r="I828" s="14">
        <v>0.22828814088445701</v>
      </c>
      <c r="J828" s="14">
        <v>0.20165277853233499</v>
      </c>
      <c r="K828" s="14">
        <v>0.26708679886539599</v>
      </c>
      <c r="L828" s="14">
        <v>0.32161276627746899</v>
      </c>
      <c r="M828" s="14"/>
      <c r="N828" s="14">
        <v>0.27465374796084902</v>
      </c>
      <c r="O828" s="14">
        <v>0.25302332642176401</v>
      </c>
      <c r="P828" s="14">
        <v>0.25916828934432001</v>
      </c>
      <c r="Q828" s="14">
        <v>0.28018966247353699</v>
      </c>
      <c r="R828" s="14"/>
      <c r="S828" s="14">
        <v>0.26398973041996898</v>
      </c>
      <c r="T828" s="14">
        <v>0.27834600767904299</v>
      </c>
      <c r="U828" s="14">
        <v>0.20130946062019101</v>
      </c>
      <c r="V828" s="14">
        <v>0.267025355799339</v>
      </c>
      <c r="W828" s="14">
        <v>0.31177351505031597</v>
      </c>
      <c r="X828" s="14">
        <v>0.25164708889647702</v>
      </c>
      <c r="Y828" s="14">
        <v>0.35375556902490202</v>
      </c>
      <c r="Z828" s="14">
        <v>0.270388908454748</v>
      </c>
      <c r="AA828" s="14">
        <v>0.24404653414386299</v>
      </c>
      <c r="AB828" s="14">
        <v>0.24400309895234101</v>
      </c>
      <c r="AC828" s="14">
        <v>0.28518133844169602</v>
      </c>
      <c r="AD828" s="14">
        <v>0.20366082055142701</v>
      </c>
      <c r="AE828" s="14"/>
      <c r="AF828" s="14">
        <v>0.25304482992750699</v>
      </c>
      <c r="AG828" s="14">
        <v>0.26841355977193099</v>
      </c>
      <c r="AH828" s="14">
        <v>0.294794272478268</v>
      </c>
      <c r="AI828" s="14">
        <v>0.31340742817085898</v>
      </c>
      <c r="AJ828" s="14">
        <v>0.24820364722403901</v>
      </c>
      <c r="AK828" s="14"/>
      <c r="AL828" s="14">
        <v>0.27722083398499803</v>
      </c>
      <c r="AM828" s="14">
        <v>0.27319962667172498</v>
      </c>
      <c r="AN828" s="14">
        <v>0.28356666033523698</v>
      </c>
      <c r="AO828" s="14">
        <v>0.189738207307006</v>
      </c>
      <c r="AP828" s="14">
        <v>0.31414485042054102</v>
      </c>
      <c r="AQ828" s="14"/>
      <c r="AR828" s="14">
        <v>0.287180294731115</v>
      </c>
      <c r="AS828" s="14">
        <v>0.27111051828882798</v>
      </c>
      <c r="AT828" s="14">
        <v>0.312924756695868</v>
      </c>
      <c r="AU828" s="14">
        <v>0.21683032427006099</v>
      </c>
      <c r="AV828" s="14">
        <v>0.26831697619815698</v>
      </c>
      <c r="AW828" s="14">
        <v>0.253349279573922</v>
      </c>
      <c r="AX828" s="14"/>
      <c r="AY828" s="14">
        <v>0.25871853291515201</v>
      </c>
      <c r="AZ828" s="14">
        <v>0.23433744031519299</v>
      </c>
      <c r="BA828" s="14">
        <v>0.27781405905600398</v>
      </c>
      <c r="BB828" s="14">
        <v>0.24117637959035601</v>
      </c>
      <c r="BC828" s="14">
        <v>0.36256187382198202</v>
      </c>
      <c r="BD828" s="14"/>
      <c r="BE828" s="14">
        <v>0.49951739823633601</v>
      </c>
      <c r="BF828" s="14">
        <v>0.222211653947717</v>
      </c>
      <c r="BG828" s="14">
        <v>0.26559670478374697</v>
      </c>
      <c r="BH828" s="14">
        <v>0.28582292106754298</v>
      </c>
      <c r="BI828" s="14">
        <v>0.24818742068633901</v>
      </c>
      <c r="BJ828" s="14">
        <v>0.26974560394640501</v>
      </c>
      <c r="BK828" s="14">
        <v>0.26947782320708902</v>
      </c>
      <c r="BL828" s="14">
        <v>0.28222328340935698</v>
      </c>
      <c r="BM828" s="14">
        <v>0.29231321651576297</v>
      </c>
      <c r="BN828" s="14">
        <v>0.32374858053396599</v>
      </c>
      <c r="BO828" s="14">
        <v>0.22768813260982201</v>
      </c>
      <c r="BP828" s="14">
        <v>0.29427664412807603</v>
      </c>
      <c r="BQ828" s="14">
        <v>0.29504204687336999</v>
      </c>
      <c r="BR828" s="14">
        <v>0.26369252268207699</v>
      </c>
      <c r="BS828" s="14">
        <v>0.161684290223469</v>
      </c>
      <c r="BT828" s="14">
        <v>0.24632769950691599</v>
      </c>
      <c r="BU828" s="14"/>
      <c r="BV828" s="14">
        <v>0.28309913533977299</v>
      </c>
      <c r="BW828" s="14">
        <v>0.25849648029962802</v>
      </c>
      <c r="BX828" s="14"/>
      <c r="BY828" s="14">
        <v>0.244135035489395</v>
      </c>
      <c r="BZ828" s="14"/>
      <c r="CA828" s="14">
        <v>0.265141532777734</v>
      </c>
      <c r="CB828" s="14">
        <v>0.29691182893295598</v>
      </c>
      <c r="CC828" s="14">
        <v>0.26073449356562101</v>
      </c>
      <c r="CD828" s="14">
        <v>0.25589101892231703</v>
      </c>
      <c r="CE828" s="14">
        <v>0.26570279461711599</v>
      </c>
    </row>
    <row r="829" spans="2:83" x14ac:dyDescent="0.3">
      <c r="B829" t="s">
        <v>355</v>
      </c>
      <c r="C829" s="14">
        <v>0.25391021409058401</v>
      </c>
      <c r="D829" s="14">
        <v>0.26237853236826097</v>
      </c>
      <c r="E829" s="14">
        <v>0.24613925448287899</v>
      </c>
      <c r="F829" s="14"/>
      <c r="G829" s="14">
        <v>0.266972512546093</v>
      </c>
      <c r="H829" s="14">
        <v>0.25966074686691398</v>
      </c>
      <c r="I829" s="14">
        <v>0.21431358247698801</v>
      </c>
      <c r="J829" s="14">
        <v>0.21826962796681201</v>
      </c>
      <c r="K829" s="14">
        <v>0.26417035793305899</v>
      </c>
      <c r="L829" s="14">
        <v>0.29472160966384697</v>
      </c>
      <c r="M829" s="14"/>
      <c r="N829" s="14">
        <v>0.26033591549699697</v>
      </c>
      <c r="O829" s="14">
        <v>0.24737490052338801</v>
      </c>
      <c r="P829" s="14">
        <v>0.27121623261213801</v>
      </c>
      <c r="Q829" s="14">
        <v>0.23623869675884099</v>
      </c>
      <c r="R829" s="14"/>
      <c r="S829" s="14">
        <v>0.30069561656542099</v>
      </c>
      <c r="T829" s="14">
        <v>0.23444341293239901</v>
      </c>
      <c r="U829" s="14">
        <v>0.271855009535175</v>
      </c>
      <c r="V829" s="14">
        <v>0.242208976057007</v>
      </c>
      <c r="W829" s="14">
        <v>0.31068163048647801</v>
      </c>
      <c r="X829" s="14">
        <v>0.19678842066423299</v>
      </c>
      <c r="Y829" s="14">
        <v>0.27855986933238902</v>
      </c>
      <c r="Z829" s="14">
        <v>0.25171852359066599</v>
      </c>
      <c r="AA829" s="14">
        <v>0.21809739804724601</v>
      </c>
      <c r="AB829" s="14">
        <v>0.24518766155136701</v>
      </c>
      <c r="AC829" s="14">
        <v>0.27834652934501902</v>
      </c>
      <c r="AD829" s="14">
        <v>0.20129096815247699</v>
      </c>
      <c r="AE829" s="14"/>
      <c r="AF829" s="14">
        <v>0.27051516425005001</v>
      </c>
      <c r="AG829" s="14">
        <v>0.26077968749766001</v>
      </c>
      <c r="AH829" s="14">
        <v>0.24174875479334901</v>
      </c>
      <c r="AI829" s="14">
        <v>0.33684746386730502</v>
      </c>
      <c r="AJ829" s="14">
        <v>0.2191579311629</v>
      </c>
      <c r="AK829" s="14"/>
      <c r="AL829" s="14">
        <v>0.27767528457009999</v>
      </c>
      <c r="AM829" s="14">
        <v>0.25589816109731101</v>
      </c>
      <c r="AN829" s="14">
        <v>0.29669441641328298</v>
      </c>
      <c r="AO829" s="14">
        <v>0.232962975498439</v>
      </c>
      <c r="AP829" s="14">
        <v>0.26592519692678301</v>
      </c>
      <c r="AQ829" s="14"/>
      <c r="AR829" s="14">
        <v>0.26586110111358002</v>
      </c>
      <c r="AS829" s="14">
        <v>0.28020797538952502</v>
      </c>
      <c r="AT829" s="14">
        <v>0.26075854095870399</v>
      </c>
      <c r="AU829" s="14">
        <v>0.27025954410292702</v>
      </c>
      <c r="AV829" s="14">
        <v>0.21490326461266501</v>
      </c>
      <c r="AW829" s="14">
        <v>0.23771479804697199</v>
      </c>
      <c r="AX829" s="14"/>
      <c r="AY829" s="14">
        <v>0.265069300750085</v>
      </c>
      <c r="AZ829" s="14">
        <v>0.24809023408369399</v>
      </c>
      <c r="BA829" s="14">
        <v>0.23189532982511499</v>
      </c>
      <c r="BB829" s="14">
        <v>0.28321269958929302</v>
      </c>
      <c r="BC829" s="14">
        <v>0.33030743006589203</v>
      </c>
      <c r="BD829" s="14"/>
      <c r="BE829" s="14">
        <v>0.26206998817607602</v>
      </c>
      <c r="BF829" s="14">
        <v>0.25277857840755402</v>
      </c>
      <c r="BG829" s="14">
        <v>0.26892000996139598</v>
      </c>
      <c r="BH829" s="14">
        <v>0.301282946019721</v>
      </c>
      <c r="BI829" s="14">
        <v>0.27200138560913301</v>
      </c>
      <c r="BJ829" s="14">
        <v>0.24282264717217</v>
      </c>
      <c r="BK829" s="14">
        <v>0.22492380506392301</v>
      </c>
      <c r="BL829" s="14">
        <v>0.24755918399822299</v>
      </c>
      <c r="BM829" s="14">
        <v>0.21211651434423001</v>
      </c>
      <c r="BN829" s="14">
        <v>0.22934836349809601</v>
      </c>
      <c r="BO829" s="14">
        <v>0.24459878570145899</v>
      </c>
      <c r="BP829" s="14">
        <v>0.23102298430148699</v>
      </c>
      <c r="BQ829" s="14">
        <v>0.26427572339993999</v>
      </c>
      <c r="BR829" s="14">
        <v>0.31177633256269099</v>
      </c>
      <c r="BS829" s="14">
        <v>0.22615732753082099</v>
      </c>
      <c r="BT829" s="14">
        <v>0.32754378936676098</v>
      </c>
      <c r="BU829" s="14"/>
      <c r="BV829" s="14">
        <v>0.26202130924682698</v>
      </c>
      <c r="BW829" s="14">
        <v>0.246803816466759</v>
      </c>
      <c r="BX829" s="14"/>
      <c r="BY829" s="14">
        <v>0.274656035035865</v>
      </c>
      <c r="BZ829" s="14"/>
      <c r="CA829" s="14">
        <v>0.25784014155482898</v>
      </c>
      <c r="CB829" s="14">
        <v>0.21723093256179599</v>
      </c>
      <c r="CC829" s="14">
        <v>0.26731866417084299</v>
      </c>
      <c r="CD829" s="14">
        <v>0.264239267388299</v>
      </c>
      <c r="CE829" s="14">
        <v>0.419603056839158</v>
      </c>
    </row>
    <row r="830" spans="2:83" x14ac:dyDescent="0.3">
      <c r="B830" t="s">
        <v>356</v>
      </c>
      <c r="C830" s="14">
        <v>0.237994311081659</v>
      </c>
      <c r="D830" s="14">
        <v>0.23369457185095499</v>
      </c>
      <c r="E830" s="14">
        <v>0.241727706922167</v>
      </c>
      <c r="F830" s="14"/>
      <c r="G830" s="14">
        <v>0.22466462004113599</v>
      </c>
      <c r="H830" s="14">
        <v>0.27739291516268499</v>
      </c>
      <c r="I830" s="14">
        <v>0.22052381285672901</v>
      </c>
      <c r="J830" s="14">
        <v>0.24350338121387999</v>
      </c>
      <c r="K830" s="14">
        <v>0.227277359881804</v>
      </c>
      <c r="L830" s="14">
        <v>0.23159756045999699</v>
      </c>
      <c r="M830" s="14"/>
      <c r="N830" s="14">
        <v>0.30476214241966398</v>
      </c>
      <c r="O830" s="14">
        <v>0.24859533316384899</v>
      </c>
      <c r="P830" s="14">
        <v>0.206232280474901</v>
      </c>
      <c r="Q830" s="14">
        <v>0.18430924165019599</v>
      </c>
      <c r="R830" s="14"/>
      <c r="S830" s="14">
        <v>0.256317342688265</v>
      </c>
      <c r="T830" s="14">
        <v>0.28308451711584798</v>
      </c>
      <c r="U830" s="14">
        <v>0.23163117703370101</v>
      </c>
      <c r="V830" s="14">
        <v>0.232221628505035</v>
      </c>
      <c r="W830" s="14">
        <v>0.24467820247121499</v>
      </c>
      <c r="X830" s="14">
        <v>0.168659686558156</v>
      </c>
      <c r="Y830" s="14">
        <v>0.193142272655351</v>
      </c>
      <c r="Z830" s="14">
        <v>0.17873238074942799</v>
      </c>
      <c r="AA830" s="14">
        <v>0.22863437884641399</v>
      </c>
      <c r="AB830" s="14">
        <v>0.26571448227365002</v>
      </c>
      <c r="AC830" s="14">
        <v>0.28921434753380199</v>
      </c>
      <c r="AD830" s="14">
        <v>0.247635227667547</v>
      </c>
      <c r="AE830" s="14"/>
      <c r="AF830" s="14">
        <v>0.217385972643826</v>
      </c>
      <c r="AG830" s="14">
        <v>0.27534081029958901</v>
      </c>
      <c r="AH830" s="14">
        <v>0.25801953004720002</v>
      </c>
      <c r="AI830" s="14">
        <v>0.226855013885568</v>
      </c>
      <c r="AJ830" s="14">
        <v>0.21922598230360599</v>
      </c>
      <c r="AK830" s="14"/>
      <c r="AL830" s="14">
        <v>0.18032008364758501</v>
      </c>
      <c r="AM830" s="14">
        <v>0.26593512453699403</v>
      </c>
      <c r="AN830" s="14">
        <v>0.304551504168596</v>
      </c>
      <c r="AO830" s="14">
        <v>0.21824332937660201</v>
      </c>
      <c r="AP830" s="14">
        <v>0.28374970851034798</v>
      </c>
      <c r="AQ830" s="14"/>
      <c r="AR830" s="14">
        <v>0.24573111449753801</v>
      </c>
      <c r="AS830" s="14">
        <v>0.21198273160735201</v>
      </c>
      <c r="AT830" s="14">
        <v>0.28198467337098798</v>
      </c>
      <c r="AU830" s="14">
        <v>0.237973784133371</v>
      </c>
      <c r="AV830" s="14">
        <v>0.27533660311163699</v>
      </c>
      <c r="AW830" s="14">
        <v>0.21796060882503701</v>
      </c>
      <c r="AX830" s="14"/>
      <c r="AY830" s="14">
        <v>0.214506915898447</v>
      </c>
      <c r="AZ830" s="14">
        <v>0.21025530182830199</v>
      </c>
      <c r="BA830" s="14">
        <v>0.26354050566972798</v>
      </c>
      <c r="BB830" s="14">
        <v>0.27405530127646799</v>
      </c>
      <c r="BC830" s="14">
        <v>0.26960069813158399</v>
      </c>
      <c r="BD830" s="14"/>
      <c r="BE830" s="14">
        <v>0.15044432634643701</v>
      </c>
      <c r="BF830" s="14">
        <v>0.13422661886750201</v>
      </c>
      <c r="BG830" s="14">
        <v>0.23578236952259499</v>
      </c>
      <c r="BH830" s="14">
        <v>0.16855731912154001</v>
      </c>
      <c r="BI830" s="14">
        <v>0.25879549266222301</v>
      </c>
      <c r="BJ830" s="14">
        <v>0.20247747563193699</v>
      </c>
      <c r="BK830" s="14">
        <v>0.18762870954037</v>
      </c>
      <c r="BL830" s="14">
        <v>0.28710331551858098</v>
      </c>
      <c r="BM830" s="14">
        <v>0.16399935476465799</v>
      </c>
      <c r="BN830" s="14">
        <v>0.25320777774388897</v>
      </c>
      <c r="BO830" s="14">
        <v>0.34104804420016599</v>
      </c>
      <c r="BP830" s="14">
        <v>0.21794876863787399</v>
      </c>
      <c r="BQ830" s="14">
        <v>0.27159434374067198</v>
      </c>
      <c r="BR830" s="14">
        <v>0.30719588377997198</v>
      </c>
      <c r="BS830" s="14">
        <v>0.29372978324334498</v>
      </c>
      <c r="BT830" s="14">
        <v>0.294780043151182</v>
      </c>
      <c r="BU830" s="14"/>
      <c r="BV830" s="14">
        <v>0.248150825783538</v>
      </c>
      <c r="BW830" s="14">
        <v>0.29234907662950299</v>
      </c>
      <c r="BX830" s="14"/>
      <c r="BY830" s="14">
        <v>0.25061948188993299</v>
      </c>
      <c r="BZ830" s="14"/>
      <c r="CA830" s="14">
        <v>0.25408414517480599</v>
      </c>
      <c r="CB830" s="14">
        <v>0.20336914580697801</v>
      </c>
      <c r="CC830" s="14">
        <v>0.25329209799707297</v>
      </c>
      <c r="CD830" s="14">
        <v>0.23032892615754499</v>
      </c>
      <c r="CE830" s="14">
        <v>0.23273832396892</v>
      </c>
    </row>
    <row r="831" spans="2:83" x14ac:dyDescent="0.3">
      <c r="B831" t="s">
        <v>357</v>
      </c>
      <c r="C831" s="14">
        <v>0.20728932362536001</v>
      </c>
      <c r="D831" s="14">
        <v>0.207837009387081</v>
      </c>
      <c r="E831" s="14">
        <v>0.20622928288377501</v>
      </c>
      <c r="F831" s="14"/>
      <c r="G831" s="14">
        <v>0.29245928169047802</v>
      </c>
      <c r="H831" s="14">
        <v>0.227950482347788</v>
      </c>
      <c r="I831" s="14">
        <v>0.14921870338850299</v>
      </c>
      <c r="J831" s="14">
        <v>0.18945269845030299</v>
      </c>
      <c r="K831" s="14">
        <v>0.209206069172235</v>
      </c>
      <c r="L831" s="14">
        <v>0.19436740374960501</v>
      </c>
      <c r="M831" s="14"/>
      <c r="N831" s="14">
        <v>0.19763722259462099</v>
      </c>
      <c r="O831" s="14">
        <v>0.22134148424612601</v>
      </c>
      <c r="P831" s="14">
        <v>0.217216107207758</v>
      </c>
      <c r="Q831" s="14">
        <v>0.19891706742472301</v>
      </c>
      <c r="R831" s="14"/>
      <c r="S831" s="14">
        <v>0.26341502426531599</v>
      </c>
      <c r="T831" s="14">
        <v>0.20483460282810001</v>
      </c>
      <c r="U831" s="14">
        <v>0.24029967403758301</v>
      </c>
      <c r="V831" s="14">
        <v>0.172041347798324</v>
      </c>
      <c r="W831" s="14">
        <v>0.14372862208951301</v>
      </c>
      <c r="X831" s="14">
        <v>0.166126936706008</v>
      </c>
      <c r="Y831" s="14">
        <v>0.17529554887829299</v>
      </c>
      <c r="Z831" s="14">
        <v>0.17300167286077001</v>
      </c>
      <c r="AA831" s="14">
        <v>0.204595108043434</v>
      </c>
      <c r="AB831" s="14">
        <v>0.27534180588472401</v>
      </c>
      <c r="AC831" s="14">
        <v>0.24286045707711501</v>
      </c>
      <c r="AD831" s="14">
        <v>0.12313311145400201</v>
      </c>
      <c r="AE831" s="14"/>
      <c r="AF831" s="14">
        <v>0.17063923090178301</v>
      </c>
      <c r="AG831" s="14">
        <v>0.24038973518809501</v>
      </c>
      <c r="AH831" s="14">
        <v>0.26271857928584802</v>
      </c>
      <c r="AI831" s="14">
        <v>0.235032492957575</v>
      </c>
      <c r="AJ831" s="14">
        <v>0.16261079678268001</v>
      </c>
      <c r="AK831" s="14"/>
      <c r="AL831" s="14">
        <v>0.177834267991164</v>
      </c>
      <c r="AM831" s="14">
        <v>0.244407721419929</v>
      </c>
      <c r="AN831" s="14">
        <v>0.28163459620704201</v>
      </c>
      <c r="AO831" s="14">
        <v>0.15082173292658499</v>
      </c>
      <c r="AP831" s="14">
        <v>0.224455773806224</v>
      </c>
      <c r="AQ831" s="14"/>
      <c r="AR831" s="14">
        <v>0.24719277686062099</v>
      </c>
      <c r="AS831" s="14">
        <v>0.18924980521735399</v>
      </c>
      <c r="AT831" s="14">
        <v>0.254496027534797</v>
      </c>
      <c r="AU831" s="14">
        <v>0.147244879180323</v>
      </c>
      <c r="AV831" s="14">
        <v>0.26979773150401298</v>
      </c>
      <c r="AW831" s="14">
        <v>0.20548425406302401</v>
      </c>
      <c r="AX831" s="14"/>
      <c r="AY831" s="14">
        <v>0.144272018460358</v>
      </c>
      <c r="AZ831" s="14">
        <v>0.20735700042083799</v>
      </c>
      <c r="BA831" s="14">
        <v>0.23164931345585901</v>
      </c>
      <c r="BB831" s="14">
        <v>0.25194504089712499</v>
      </c>
      <c r="BC831" s="14">
        <v>0.17583144697709599</v>
      </c>
      <c r="BD831" s="14"/>
      <c r="BE831" s="14">
        <v>0.27646192704503098</v>
      </c>
      <c r="BF831" s="14">
        <v>0.16964658169425101</v>
      </c>
      <c r="BG831" s="14">
        <v>0.196470867148129</v>
      </c>
      <c r="BH831" s="14">
        <v>0.18960696603734301</v>
      </c>
      <c r="BI831" s="14">
        <v>0.164772454549896</v>
      </c>
      <c r="BJ831" s="14">
        <v>0.24894432456667001</v>
      </c>
      <c r="BK831" s="14">
        <v>0.222455199253772</v>
      </c>
      <c r="BL831" s="14">
        <v>0.18676537804528701</v>
      </c>
      <c r="BM831" s="14">
        <v>0.19681825191424299</v>
      </c>
      <c r="BN831" s="14">
        <v>0.281333934980464</v>
      </c>
      <c r="BO831" s="14">
        <v>0.19026820515880899</v>
      </c>
      <c r="BP831" s="14">
        <v>0.225161207598671</v>
      </c>
      <c r="BQ831" s="14">
        <v>0.21350640454169301</v>
      </c>
      <c r="BR831" s="14">
        <v>0.20885970751181199</v>
      </c>
      <c r="BS831" s="14">
        <v>0.22844598453611001</v>
      </c>
      <c r="BT831" s="14">
        <v>0.16302915041091201</v>
      </c>
      <c r="BU831" s="14"/>
      <c r="BV831" s="14">
        <v>0.25614456282211201</v>
      </c>
      <c r="BW831" s="14">
        <v>0.22697569495588801</v>
      </c>
      <c r="BX831" s="14"/>
      <c r="BY831" s="14">
        <v>0.20130738973862999</v>
      </c>
      <c r="BZ831" s="14"/>
      <c r="CA831" s="14">
        <v>0.180904090222098</v>
      </c>
      <c r="CB831" s="14">
        <v>0.25102451803234499</v>
      </c>
      <c r="CC831" s="14">
        <v>0.206218598120536</v>
      </c>
      <c r="CD831" s="14">
        <v>0.22143507288711101</v>
      </c>
      <c r="CE831" s="14">
        <v>0.25179753752932599</v>
      </c>
    </row>
    <row r="832" spans="2:83" x14ac:dyDescent="0.3">
      <c r="B832" t="s">
        <v>358</v>
      </c>
      <c r="C832" s="14">
        <v>0.17179609581782701</v>
      </c>
      <c r="D832" s="14">
        <v>0.16785631327945</v>
      </c>
      <c r="E832" s="14">
        <v>0.175979921762181</v>
      </c>
      <c r="F832" s="14"/>
      <c r="G832" s="14">
        <v>0.224221696739592</v>
      </c>
      <c r="H832" s="14">
        <v>0.16390155544639201</v>
      </c>
      <c r="I832" s="14">
        <v>0.20537911606315401</v>
      </c>
      <c r="J832" s="14">
        <v>0.15312093519779199</v>
      </c>
      <c r="K832" s="14">
        <v>0.13682605294782901</v>
      </c>
      <c r="L832" s="14">
        <v>0.15506155732174301</v>
      </c>
      <c r="M832" s="14"/>
      <c r="N832" s="14">
        <v>0.168371815068003</v>
      </c>
      <c r="O832" s="14">
        <v>0.190393984205666</v>
      </c>
      <c r="P832" s="14">
        <v>0.169875998978263</v>
      </c>
      <c r="Q832" s="14">
        <v>0.15771205906126401</v>
      </c>
      <c r="R832" s="14"/>
      <c r="S832" s="14">
        <v>0.14879487352218099</v>
      </c>
      <c r="T832" s="14">
        <v>0.18251215505025201</v>
      </c>
      <c r="U832" s="14">
        <v>0.110451979983384</v>
      </c>
      <c r="V832" s="14">
        <v>0.20599615522613099</v>
      </c>
      <c r="W832" s="14">
        <v>0.13742180647344299</v>
      </c>
      <c r="X832" s="14">
        <v>0.1992329328926</v>
      </c>
      <c r="Y832" s="14">
        <v>0.12615017711687801</v>
      </c>
      <c r="Z832" s="14">
        <v>0.241959594540617</v>
      </c>
      <c r="AA832" s="14">
        <v>0.204483100797233</v>
      </c>
      <c r="AB832" s="14">
        <v>0.18862788087245</v>
      </c>
      <c r="AC832" s="14">
        <v>0.154231114641739</v>
      </c>
      <c r="AD832" s="14">
        <v>0.176990584954277</v>
      </c>
      <c r="AE832" s="14"/>
      <c r="AF832" s="14">
        <v>0.15923588594154001</v>
      </c>
      <c r="AG832" s="14">
        <v>0.170828639926807</v>
      </c>
      <c r="AH832" s="14">
        <v>0.17424386470679501</v>
      </c>
      <c r="AI832" s="14">
        <v>0.231180549579902</v>
      </c>
      <c r="AJ832" s="14">
        <v>0.17262182285111699</v>
      </c>
      <c r="AK832" s="14"/>
      <c r="AL832" s="14">
        <v>0.159193435977218</v>
      </c>
      <c r="AM832" s="14">
        <v>0.15481740642804701</v>
      </c>
      <c r="AN832" s="14">
        <v>0.18098843574239001</v>
      </c>
      <c r="AO832" s="14">
        <v>0.20787247324178301</v>
      </c>
      <c r="AP832" s="14">
        <v>0.21346472392686899</v>
      </c>
      <c r="AQ832" s="14"/>
      <c r="AR832" s="14">
        <v>0.169674357056049</v>
      </c>
      <c r="AS832" s="14">
        <v>0.17017174243601299</v>
      </c>
      <c r="AT832" s="14">
        <v>0.17048081122564299</v>
      </c>
      <c r="AU832" s="14">
        <v>0.182641340735961</v>
      </c>
      <c r="AV832" s="14">
        <v>0.17500706710883401</v>
      </c>
      <c r="AW832" s="14">
        <v>0.15686912305901099</v>
      </c>
      <c r="AX832" s="14"/>
      <c r="AY832" s="14">
        <v>0.200408695368329</v>
      </c>
      <c r="AZ832" s="14">
        <v>0.15150518859287501</v>
      </c>
      <c r="BA832" s="14">
        <v>0.14932134199422401</v>
      </c>
      <c r="BB832" s="14">
        <v>0.21427934986741801</v>
      </c>
      <c r="BC832" s="14">
        <v>0.15100586048450401</v>
      </c>
      <c r="BD832" s="14"/>
      <c r="BE832" s="14">
        <v>0.14700573681307599</v>
      </c>
      <c r="BF832" s="14">
        <v>0.14502525611079101</v>
      </c>
      <c r="BG832" s="14">
        <v>0.16181010097606299</v>
      </c>
      <c r="BH832" s="14">
        <v>0.20214079485316</v>
      </c>
      <c r="BI832" s="14">
        <v>0.16363374159660701</v>
      </c>
      <c r="BJ832" s="14">
        <v>0.203586352512203</v>
      </c>
      <c r="BK832" s="14">
        <v>0.15242120702893899</v>
      </c>
      <c r="BL832" s="14">
        <v>0.144801055238404</v>
      </c>
      <c r="BM832" s="14">
        <v>0.219561867113859</v>
      </c>
      <c r="BN832" s="14">
        <v>0.212228272582209</v>
      </c>
      <c r="BO832" s="14">
        <v>0.20483942981699799</v>
      </c>
      <c r="BP832" s="14">
        <v>9.67571506118549E-2</v>
      </c>
      <c r="BQ832" s="14">
        <v>0.17838399293184201</v>
      </c>
      <c r="BR832" s="14">
        <v>0.192032547191749</v>
      </c>
      <c r="BS832" s="14">
        <v>7.3897947513200002E-2</v>
      </c>
      <c r="BT832" s="14">
        <v>0.19011206456288601</v>
      </c>
      <c r="BU832" s="14"/>
      <c r="BV832" s="14">
        <v>0.163159210613226</v>
      </c>
      <c r="BW832" s="14">
        <v>0.142427825080647</v>
      </c>
      <c r="BX832" s="14"/>
      <c r="BY832" s="14">
        <v>0.20252828493049399</v>
      </c>
      <c r="BZ832" s="14"/>
      <c r="CA832" s="14">
        <v>0.17139651417055499</v>
      </c>
      <c r="CB832" s="14">
        <v>0.17032376014533199</v>
      </c>
      <c r="CC832" s="14">
        <v>0.162705914071816</v>
      </c>
      <c r="CD832" s="14">
        <v>0.24676970141474699</v>
      </c>
      <c r="CE832" s="14">
        <v>0.12856138908003401</v>
      </c>
    </row>
    <row r="833" spans="2:83" x14ac:dyDescent="0.3">
      <c r="B833" t="s">
        <v>359</v>
      </c>
      <c r="C833" s="14">
        <v>0.169810730013886</v>
      </c>
      <c r="D833" s="14">
        <v>0.18800533831380301</v>
      </c>
      <c r="E833" s="14">
        <v>0.152377708534601</v>
      </c>
      <c r="F833" s="14"/>
      <c r="G833" s="14">
        <v>0.14973653341189899</v>
      </c>
      <c r="H833" s="14">
        <v>0.173433877496174</v>
      </c>
      <c r="I833" s="14">
        <v>0.19076295385070799</v>
      </c>
      <c r="J833" s="14">
        <v>0.20551362914233401</v>
      </c>
      <c r="K833" s="14">
        <v>0.153835089511453</v>
      </c>
      <c r="L833" s="14">
        <v>0.14490240887411199</v>
      </c>
      <c r="M833" s="14"/>
      <c r="N833" s="14">
        <v>0.17370342060475999</v>
      </c>
      <c r="O833" s="14">
        <v>0.167734728702567</v>
      </c>
      <c r="P833" s="14">
        <v>0.180708540895096</v>
      </c>
      <c r="Q833" s="14">
        <v>0.161907986484884</v>
      </c>
      <c r="R833" s="14"/>
      <c r="S833" s="14">
        <v>0.196079069412706</v>
      </c>
      <c r="T833" s="14">
        <v>0.128664546155971</v>
      </c>
      <c r="U833" s="14">
        <v>0.15300133696617399</v>
      </c>
      <c r="V833" s="14">
        <v>0.19162322124221701</v>
      </c>
      <c r="W833" s="14">
        <v>0.121264543422912</v>
      </c>
      <c r="X833" s="14">
        <v>0.201305208408772</v>
      </c>
      <c r="Y833" s="14">
        <v>0.15053958220949401</v>
      </c>
      <c r="Z833" s="14">
        <v>0.18543067756085299</v>
      </c>
      <c r="AA833" s="14">
        <v>0.19403535790429799</v>
      </c>
      <c r="AB833" s="14">
        <v>0.17576677897823001</v>
      </c>
      <c r="AC833" s="14">
        <v>0.149312878346992</v>
      </c>
      <c r="AD833" s="14">
        <v>0.18104936650071299</v>
      </c>
      <c r="AE833" s="14"/>
      <c r="AF833" s="14">
        <v>0.17220881361113399</v>
      </c>
      <c r="AG833" s="14">
        <v>0.18000878688268701</v>
      </c>
      <c r="AH833" s="14">
        <v>0.20812425086129199</v>
      </c>
      <c r="AI833" s="14">
        <v>0.17697383515501999</v>
      </c>
      <c r="AJ833" s="14">
        <v>0.15215857737286501</v>
      </c>
      <c r="AK833" s="14"/>
      <c r="AL833" s="14">
        <v>0.20354303970527399</v>
      </c>
      <c r="AM833" s="14">
        <v>0.18420847188730899</v>
      </c>
      <c r="AN833" s="14">
        <v>0.183425633011772</v>
      </c>
      <c r="AO833" s="14">
        <v>0.14051034462416001</v>
      </c>
      <c r="AP833" s="14">
        <v>0.182219954785826</v>
      </c>
      <c r="AQ833" s="14"/>
      <c r="AR833" s="14">
        <v>0.17463990172044699</v>
      </c>
      <c r="AS833" s="14">
        <v>0.20100299746102299</v>
      </c>
      <c r="AT833" s="14">
        <v>0.189198937157733</v>
      </c>
      <c r="AU833" s="14">
        <v>0.14533222101290799</v>
      </c>
      <c r="AV833" s="14">
        <v>0.188102598755579</v>
      </c>
      <c r="AW833" s="14">
        <v>0.1718399353242</v>
      </c>
      <c r="AX833" s="14"/>
      <c r="AY833" s="14">
        <v>0.16807943607921999</v>
      </c>
      <c r="AZ833" s="14">
        <v>0.13410441448246899</v>
      </c>
      <c r="BA833" s="14">
        <v>0.19164779858741701</v>
      </c>
      <c r="BB833" s="14">
        <v>0.18709494925502801</v>
      </c>
      <c r="BC833" s="14">
        <v>6.3165200564645294E-2</v>
      </c>
      <c r="BD833" s="14"/>
      <c r="BE833" s="14">
        <v>0</v>
      </c>
      <c r="BF833" s="14">
        <v>0.147659088554908</v>
      </c>
      <c r="BG833" s="14">
        <v>0.148179867760032</v>
      </c>
      <c r="BH833" s="14">
        <v>0.108700492218213</v>
      </c>
      <c r="BI833" s="14">
        <v>0.159906956988148</v>
      </c>
      <c r="BJ833" s="14">
        <v>0.21347603466467299</v>
      </c>
      <c r="BK833" s="14">
        <v>0.188616924708538</v>
      </c>
      <c r="BL833" s="14">
        <v>0.188263683494519</v>
      </c>
      <c r="BM833" s="14">
        <v>0.209098587537458</v>
      </c>
      <c r="BN833" s="14">
        <v>0.178865182236361</v>
      </c>
      <c r="BO833" s="14">
        <v>0.14567456379805699</v>
      </c>
      <c r="BP833" s="14">
        <v>0.17975241537894199</v>
      </c>
      <c r="BQ833" s="14">
        <v>0.174048913710283</v>
      </c>
      <c r="BR833" s="14">
        <v>0.154837465541522</v>
      </c>
      <c r="BS833" s="14">
        <v>8.5268252886459506E-2</v>
      </c>
      <c r="BT833" s="14">
        <v>0.16842386250819599</v>
      </c>
      <c r="BU833" s="14"/>
      <c r="BV833" s="14">
        <v>0.17538847533844801</v>
      </c>
      <c r="BW833" s="14">
        <v>0.19730828366664099</v>
      </c>
      <c r="BX833" s="14"/>
      <c r="BY833" s="14">
        <v>0.148336110572521</v>
      </c>
      <c r="BZ833" s="14"/>
      <c r="CA833" s="14">
        <v>0.152248822581183</v>
      </c>
      <c r="CB833" s="14">
        <v>0.184920984525626</v>
      </c>
      <c r="CC833" s="14">
        <v>0.184543575867257</v>
      </c>
      <c r="CD833" s="14">
        <v>0.17432743696783701</v>
      </c>
      <c r="CE833" s="14">
        <v>0.11034131343388399</v>
      </c>
    </row>
    <row r="834" spans="2:83" x14ac:dyDescent="0.3">
      <c r="B834" t="s">
        <v>360</v>
      </c>
      <c r="C834" s="14">
        <v>0.12355450478935499</v>
      </c>
      <c r="D834" s="14">
        <v>0.14773465471636099</v>
      </c>
      <c r="E834" s="14">
        <v>0.100186248866213</v>
      </c>
      <c r="F834" s="14"/>
      <c r="G834" s="14">
        <v>0.146099876997136</v>
      </c>
      <c r="H834" s="14">
        <v>0.14264683964133701</v>
      </c>
      <c r="I834" s="14">
        <v>0.15086071351556901</v>
      </c>
      <c r="J834" s="14">
        <v>0.108833967426088</v>
      </c>
      <c r="K834" s="14">
        <v>8.9977324720770899E-2</v>
      </c>
      <c r="L834" s="14">
        <v>0.105526736995034</v>
      </c>
      <c r="M834" s="14"/>
      <c r="N834" s="14">
        <v>0.12938784308253201</v>
      </c>
      <c r="O834" s="14">
        <v>0.135189165647982</v>
      </c>
      <c r="P834" s="14">
        <v>0.121457457283457</v>
      </c>
      <c r="Q834" s="14">
        <v>0.107796132953944</v>
      </c>
      <c r="R834" s="14"/>
      <c r="S834" s="14">
        <v>0.134350252680356</v>
      </c>
      <c r="T834" s="14">
        <v>8.9146072355805794E-2</v>
      </c>
      <c r="U834" s="14">
        <v>0.121771745220856</v>
      </c>
      <c r="V834" s="14">
        <v>0.11572729624574001</v>
      </c>
      <c r="W834" s="14">
        <v>0.15211832072571399</v>
      </c>
      <c r="X834" s="14">
        <v>0.17380894628003199</v>
      </c>
      <c r="Y834" s="14">
        <v>0.155464562098929</v>
      </c>
      <c r="Z834" s="14">
        <v>9.8622036676646097E-2</v>
      </c>
      <c r="AA834" s="14">
        <v>0.12320410344080999</v>
      </c>
      <c r="AB834" s="14">
        <v>7.92859081331201E-2</v>
      </c>
      <c r="AC834" s="14">
        <v>0.12967050119103099</v>
      </c>
      <c r="AD834" s="14">
        <v>0.10605191141041199</v>
      </c>
      <c r="AE834" s="14"/>
      <c r="AF834" s="14">
        <v>0.137885939015994</v>
      </c>
      <c r="AG834" s="14">
        <v>0.13425591036849599</v>
      </c>
      <c r="AH834" s="14">
        <v>9.2010745618691298E-2</v>
      </c>
      <c r="AI834" s="14">
        <v>0.17023828730872101</v>
      </c>
      <c r="AJ834" s="14">
        <v>9.4597335931012605E-2</v>
      </c>
      <c r="AK834" s="14"/>
      <c r="AL834" s="14">
        <v>0.148174297418385</v>
      </c>
      <c r="AM834" s="14">
        <v>0.12864674970298801</v>
      </c>
      <c r="AN834" s="14">
        <v>6.1622362982916401E-2</v>
      </c>
      <c r="AO834" s="14">
        <v>0.13280080544491901</v>
      </c>
      <c r="AP834" s="14">
        <v>0.118236766133288</v>
      </c>
      <c r="AQ834" s="14"/>
      <c r="AR834" s="14">
        <v>0.12712192666254399</v>
      </c>
      <c r="AS834" s="14">
        <v>0.146686468997932</v>
      </c>
      <c r="AT834" s="14">
        <v>9.6248733018309093E-2</v>
      </c>
      <c r="AU834" s="14">
        <v>0.14075905360541499</v>
      </c>
      <c r="AV834" s="14">
        <v>0.15015702563752401</v>
      </c>
      <c r="AW834" s="14">
        <v>8.6090914392183193E-2</v>
      </c>
      <c r="AX834" s="14"/>
      <c r="AY834" s="14">
        <v>0.114830726217694</v>
      </c>
      <c r="AZ834" s="14">
        <v>0.137433651715865</v>
      </c>
      <c r="BA834" s="14">
        <v>0.11507018333526201</v>
      </c>
      <c r="BB834" s="14">
        <v>0.131612192667665</v>
      </c>
      <c r="BC834" s="14">
        <v>0.14696184042867799</v>
      </c>
      <c r="BD834" s="14"/>
      <c r="BE834" s="14">
        <v>0.23643500363015399</v>
      </c>
      <c r="BF834" s="14">
        <v>0.112272209866151</v>
      </c>
      <c r="BG834" s="14">
        <v>0.12750000503919701</v>
      </c>
      <c r="BH834" s="14">
        <v>0.121804522629924</v>
      </c>
      <c r="BI834" s="14">
        <v>0.13202916460087599</v>
      </c>
      <c r="BJ834" s="14">
        <v>0.14236358932196999</v>
      </c>
      <c r="BK834" s="14">
        <v>8.1320064849180501E-2</v>
      </c>
      <c r="BL834" s="14">
        <v>0.121870470789508</v>
      </c>
      <c r="BM834" s="14">
        <v>0.15093040406359801</v>
      </c>
      <c r="BN834" s="14">
        <v>6.9999924353853396E-2</v>
      </c>
      <c r="BO834" s="14">
        <v>9.1028886166115694E-2</v>
      </c>
      <c r="BP834" s="14">
        <v>0.145015333793762</v>
      </c>
      <c r="BQ834" s="14">
        <v>0.181301570098162</v>
      </c>
      <c r="BR834" s="14">
        <v>0.17396767945809</v>
      </c>
      <c r="BS834" s="14">
        <v>4.57439284693575E-2</v>
      </c>
      <c r="BT834" s="14">
        <v>0.167871712310981</v>
      </c>
      <c r="BU834" s="14"/>
      <c r="BV834" s="14">
        <v>0.12688355101127399</v>
      </c>
      <c r="BW834" s="14">
        <v>0.13126552294888</v>
      </c>
      <c r="BX834" s="14"/>
      <c r="BY834" s="14">
        <v>0.18840899879565701</v>
      </c>
      <c r="BZ834" s="14"/>
      <c r="CA834" s="14">
        <v>0.12531810497002399</v>
      </c>
      <c r="CB834" s="14">
        <v>0.117585523630585</v>
      </c>
      <c r="CC834" s="14">
        <v>0.115326939947058</v>
      </c>
      <c r="CD834" s="14">
        <v>0.16494208053317899</v>
      </c>
      <c r="CE834" s="14">
        <v>0.21536259446501499</v>
      </c>
    </row>
    <row r="835" spans="2:83" x14ac:dyDescent="0.3">
      <c r="B835" t="s">
        <v>361</v>
      </c>
      <c r="C835" s="14">
        <v>9.7596660539426394E-2</v>
      </c>
      <c r="D835" s="14">
        <v>0.111287379883169</v>
      </c>
      <c r="E835" s="14">
        <v>8.4419830046925895E-2</v>
      </c>
      <c r="F835" s="14"/>
      <c r="G835" s="14">
        <v>0.112527283565685</v>
      </c>
      <c r="H835" s="14">
        <v>0.11120115332529699</v>
      </c>
      <c r="I835" s="14">
        <v>0.121131686857959</v>
      </c>
      <c r="J835" s="14">
        <v>9.7622500056248201E-2</v>
      </c>
      <c r="K835" s="14">
        <v>5.50385175132019E-2</v>
      </c>
      <c r="L835" s="14">
        <v>8.6196725893468801E-2</v>
      </c>
      <c r="M835" s="14"/>
      <c r="N835" s="14">
        <v>9.2673833058136798E-2</v>
      </c>
      <c r="O835" s="14">
        <v>0.105238102820601</v>
      </c>
      <c r="P835" s="14">
        <v>0.10686123927937401</v>
      </c>
      <c r="Q835" s="14">
        <v>8.8964372441936404E-2</v>
      </c>
      <c r="R835" s="14"/>
      <c r="S835" s="14">
        <v>9.0572192291847098E-2</v>
      </c>
      <c r="T835" s="14">
        <v>8.2216635521647499E-2</v>
      </c>
      <c r="U835" s="14">
        <v>9.9432749740120105E-2</v>
      </c>
      <c r="V835" s="14">
        <v>0.13824566847490799</v>
      </c>
      <c r="W835" s="14">
        <v>0.12225163907780701</v>
      </c>
      <c r="X835" s="14">
        <v>0.10216151053819</v>
      </c>
      <c r="Y835" s="14">
        <v>0.114261680884892</v>
      </c>
      <c r="Z835" s="14">
        <v>0.10595128029189201</v>
      </c>
      <c r="AA835" s="14">
        <v>6.6249330326252603E-2</v>
      </c>
      <c r="AB835" s="14">
        <v>0.105268569925818</v>
      </c>
      <c r="AC835" s="14">
        <v>5.6883735144743201E-2</v>
      </c>
      <c r="AD835" s="14">
        <v>0.103261964731813</v>
      </c>
      <c r="AE835" s="14"/>
      <c r="AF835" s="14">
        <v>0.10736176135924801</v>
      </c>
      <c r="AG835" s="14">
        <v>0.104011557303265</v>
      </c>
      <c r="AH835" s="14">
        <v>9.4960346662047904E-2</v>
      </c>
      <c r="AI835" s="14">
        <v>0.14920719770639601</v>
      </c>
      <c r="AJ835" s="14">
        <v>9.0618712183041197E-2</v>
      </c>
      <c r="AK835" s="14"/>
      <c r="AL835" s="14">
        <v>9.8515097973216406E-2</v>
      </c>
      <c r="AM835" s="14">
        <v>0.100370571172598</v>
      </c>
      <c r="AN835" s="14">
        <v>6.1151068186651697E-2</v>
      </c>
      <c r="AO835" s="14">
        <v>0.12222919003568</v>
      </c>
      <c r="AP835" s="14">
        <v>7.9295199924351301E-2</v>
      </c>
      <c r="AQ835" s="14"/>
      <c r="AR835" s="14">
        <v>0.11612067066265</v>
      </c>
      <c r="AS835" s="14">
        <v>0.10606899921001101</v>
      </c>
      <c r="AT835" s="14">
        <v>5.6195906495456097E-2</v>
      </c>
      <c r="AU835" s="14">
        <v>0.116192617664233</v>
      </c>
      <c r="AV835" s="14">
        <v>8.2215528148138803E-2</v>
      </c>
      <c r="AW835" s="14">
        <v>7.7166276298197695E-2</v>
      </c>
      <c r="AX835" s="14"/>
      <c r="AY835" s="14">
        <v>8.5120597061441594E-2</v>
      </c>
      <c r="AZ835" s="14">
        <v>0.10796293905752501</v>
      </c>
      <c r="BA835" s="14">
        <v>8.7907471025613498E-2</v>
      </c>
      <c r="BB835" s="14">
        <v>0.110556905739017</v>
      </c>
      <c r="BC835" s="14">
        <v>0.100667583264895</v>
      </c>
      <c r="BD835" s="14"/>
      <c r="BE835" s="14">
        <v>6.14348414962528E-2</v>
      </c>
      <c r="BF835" s="14">
        <v>0.102860830451768</v>
      </c>
      <c r="BG835" s="14">
        <v>0.15964731350081801</v>
      </c>
      <c r="BH835" s="14">
        <v>0.119567359528667</v>
      </c>
      <c r="BI835" s="14">
        <v>0.10863814018724401</v>
      </c>
      <c r="BJ835" s="14">
        <v>0.132715663889205</v>
      </c>
      <c r="BK835" s="14">
        <v>6.5815772039011303E-2</v>
      </c>
      <c r="BL835" s="14">
        <v>6.9635160043978406E-2</v>
      </c>
      <c r="BM835" s="14">
        <v>0.105082613174174</v>
      </c>
      <c r="BN835" s="14">
        <v>0.117769519045977</v>
      </c>
      <c r="BO835" s="14">
        <v>9.2424052343770796E-2</v>
      </c>
      <c r="BP835" s="14">
        <v>9.1040731244824105E-2</v>
      </c>
      <c r="BQ835" s="14">
        <v>8.1017027868418703E-2</v>
      </c>
      <c r="BR835" s="14">
        <v>0.16367409132771699</v>
      </c>
      <c r="BS835" s="14">
        <v>7.5556637844497204E-2</v>
      </c>
      <c r="BT835" s="14">
        <v>4.4707796831355603E-2</v>
      </c>
      <c r="BU835" s="14"/>
      <c r="BV835" s="14">
        <v>0.10279324246080999</v>
      </c>
      <c r="BW835" s="14">
        <v>9.6772322839625599E-2</v>
      </c>
      <c r="BX835" s="14"/>
      <c r="BY835" s="14">
        <v>0.1178533720632</v>
      </c>
      <c r="BZ835" s="14"/>
      <c r="CA835" s="14">
        <v>9.5552113348807893E-2</v>
      </c>
      <c r="CB835" s="14">
        <v>9.0137799669704505E-2</v>
      </c>
      <c r="CC835" s="14">
        <v>9.8258956213551102E-2</v>
      </c>
      <c r="CD835" s="14">
        <v>0.122481289900532</v>
      </c>
      <c r="CE835" s="14">
        <v>0.122145557694009</v>
      </c>
    </row>
    <row r="836" spans="2:83" x14ac:dyDescent="0.3">
      <c r="B836" t="s">
        <v>110</v>
      </c>
      <c r="C836" s="14">
        <v>8.2229839916483902E-2</v>
      </c>
      <c r="D836" s="14">
        <v>6.2687978410129006E-2</v>
      </c>
      <c r="E836" s="14">
        <v>0.10044349390539301</v>
      </c>
      <c r="F836" s="14"/>
      <c r="G836" s="14">
        <v>0.10116078310068</v>
      </c>
      <c r="H836" s="14">
        <v>6.7852921270249597E-2</v>
      </c>
      <c r="I836" s="14">
        <v>0.105522157401694</v>
      </c>
      <c r="J836" s="14">
        <v>7.2965791049373299E-2</v>
      </c>
      <c r="K836" s="14">
        <v>7.1515052051135397E-2</v>
      </c>
      <c r="L836" s="14">
        <v>7.7293958341491595E-2</v>
      </c>
      <c r="M836" s="14"/>
      <c r="N836" s="14">
        <v>5.41881866121319E-2</v>
      </c>
      <c r="O836" s="14">
        <v>6.3957239267055196E-2</v>
      </c>
      <c r="P836" s="14">
        <v>0.100159858241424</v>
      </c>
      <c r="Q836" s="14">
        <v>0.111222443894054</v>
      </c>
      <c r="R836" s="14"/>
      <c r="S836" s="14">
        <v>7.2679982102814705E-2</v>
      </c>
      <c r="T836" s="14">
        <v>0.101507205041917</v>
      </c>
      <c r="U836" s="14">
        <v>8.3659676350232401E-2</v>
      </c>
      <c r="V836" s="14">
        <v>6.5353156494726894E-2</v>
      </c>
      <c r="W836" s="14">
        <v>7.8242496046911206E-2</v>
      </c>
      <c r="X836" s="14">
        <v>0.10071609008098401</v>
      </c>
      <c r="Y836" s="14">
        <v>0.118159770649912</v>
      </c>
      <c r="Z836" s="14">
        <v>5.8727170931497201E-2</v>
      </c>
      <c r="AA836" s="14">
        <v>0.100003316060871</v>
      </c>
      <c r="AB836" s="14">
        <v>4.7072817666186401E-2</v>
      </c>
      <c r="AC836" s="14">
        <v>2.7522979022201199E-2</v>
      </c>
      <c r="AD836" s="14">
        <v>0.111226558981073</v>
      </c>
      <c r="AE836" s="14"/>
      <c r="AF836" s="14">
        <v>6.7919919838489301E-2</v>
      </c>
      <c r="AG836" s="14">
        <v>5.4932341884196101E-2</v>
      </c>
      <c r="AH836" s="14">
        <v>4.8583816854052803E-2</v>
      </c>
      <c r="AI836" s="14">
        <v>5.4191302716652699E-2</v>
      </c>
      <c r="AJ836" s="14">
        <v>0.16285011863799201</v>
      </c>
      <c r="AK836" s="14"/>
      <c r="AL836" s="14">
        <v>7.2245742304325705E-2</v>
      </c>
      <c r="AM836" s="14">
        <v>5.6211895014958699E-2</v>
      </c>
      <c r="AN836" s="14">
        <v>5.8715378450866502E-2</v>
      </c>
      <c r="AO836" s="14">
        <v>0.110742389765702</v>
      </c>
      <c r="AP836" s="14">
        <v>6.5098671748008E-2</v>
      </c>
      <c r="AQ836" s="14"/>
      <c r="AR836" s="14">
        <v>4.1395762882977E-2</v>
      </c>
      <c r="AS836" s="14">
        <v>5.7201193922922701E-2</v>
      </c>
      <c r="AT836" s="14">
        <v>5.62247996116014E-2</v>
      </c>
      <c r="AU836" s="14">
        <v>9.9902270387962705E-2</v>
      </c>
      <c r="AV836" s="14">
        <v>9.6451726308478605E-2</v>
      </c>
      <c r="AW836" s="14">
        <v>0.16665387284838201</v>
      </c>
      <c r="AX836" s="14"/>
      <c r="AY836" s="14">
        <v>9.3658349884205502E-2</v>
      </c>
      <c r="AZ836" s="14">
        <v>0.104351327884575</v>
      </c>
      <c r="BA836" s="14">
        <v>7.8726164544908703E-2</v>
      </c>
      <c r="BB836" s="14">
        <v>4.2567806305952097E-2</v>
      </c>
      <c r="BC836" s="14">
        <v>8.0730957423369096E-2</v>
      </c>
      <c r="BD836" s="14"/>
      <c r="BE836" s="14">
        <v>0.12946116559995499</v>
      </c>
      <c r="BF836" s="14">
        <v>0.14826019344196301</v>
      </c>
      <c r="BG836" s="14">
        <v>7.86977522658939E-2</v>
      </c>
      <c r="BH836" s="14">
        <v>9.3052141821135706E-2</v>
      </c>
      <c r="BI836" s="14">
        <v>7.5181291743015993E-2</v>
      </c>
      <c r="BJ836" s="14">
        <v>0.107192452021786</v>
      </c>
      <c r="BK836" s="14">
        <v>0.118854300599862</v>
      </c>
      <c r="BL836" s="14">
        <v>9.9172484044845105E-2</v>
      </c>
      <c r="BM836" s="14">
        <v>4.0146416591673798E-2</v>
      </c>
      <c r="BN836" s="14">
        <v>1.5721977010300599E-2</v>
      </c>
      <c r="BO836" s="14">
        <v>7.0316458207218893E-2</v>
      </c>
      <c r="BP836" s="14">
        <v>7.0176663595767894E-2</v>
      </c>
      <c r="BQ836" s="14">
        <v>4.47678031442416E-2</v>
      </c>
      <c r="BR836" s="14">
        <v>7.0246985050667801E-2</v>
      </c>
      <c r="BS836" s="14">
        <v>0.109824884404208</v>
      </c>
      <c r="BT836" s="14">
        <v>8.3042518717345807E-3</v>
      </c>
      <c r="BU836" s="14"/>
      <c r="BV836" s="14">
        <v>4.1874977407887003E-2</v>
      </c>
      <c r="BW836" s="14">
        <v>7.7505658692530496E-2</v>
      </c>
      <c r="BX836" s="14"/>
      <c r="BY836" s="14">
        <v>5.7556123444681799E-2</v>
      </c>
      <c r="BZ836" s="14"/>
      <c r="CA836" s="14">
        <v>9.5391668233027804E-2</v>
      </c>
      <c r="CB836" s="14">
        <v>5.8884555076414498E-2</v>
      </c>
      <c r="CC836" s="14">
        <v>7.2679117609126806E-2</v>
      </c>
      <c r="CD836" s="14">
        <v>5.4593139214637702E-2</v>
      </c>
      <c r="CE836" s="14">
        <v>4.86579666373343E-2</v>
      </c>
    </row>
    <row r="837" spans="2:83" x14ac:dyDescent="0.3">
      <c r="B837" t="s">
        <v>350</v>
      </c>
      <c r="C837" s="14">
        <v>5.5868468263258503E-2</v>
      </c>
      <c r="D837" s="14">
        <v>6.8956875347304603E-2</v>
      </c>
      <c r="E837" s="14">
        <v>4.3197940757568297E-2</v>
      </c>
      <c r="F837" s="14"/>
      <c r="G837" s="14">
        <v>2.3159972494633401E-2</v>
      </c>
      <c r="H837" s="14">
        <v>6.0599380404422698E-2</v>
      </c>
      <c r="I837" s="14">
        <v>5.0938478320801298E-2</v>
      </c>
      <c r="J837" s="14">
        <v>6.2326144319426402E-2</v>
      </c>
      <c r="K837" s="14">
        <v>7.9580017126709396E-2</v>
      </c>
      <c r="L837" s="14">
        <v>5.6431574121648502E-2</v>
      </c>
      <c r="M837" s="14"/>
      <c r="N837" s="14">
        <v>6.0242611761187198E-2</v>
      </c>
      <c r="O837" s="14">
        <v>4.9245856864984602E-2</v>
      </c>
      <c r="P837" s="14">
        <v>4.3326319904928502E-2</v>
      </c>
      <c r="Q837" s="14">
        <v>6.8428744855598203E-2</v>
      </c>
      <c r="R837" s="14"/>
      <c r="S837" s="14">
        <v>5.3378406036699903E-2</v>
      </c>
      <c r="T837" s="14">
        <v>6.1695187129774502E-2</v>
      </c>
      <c r="U837" s="14">
        <v>7.4940728904572707E-2</v>
      </c>
      <c r="V837" s="14">
        <v>3.2491159434877501E-2</v>
      </c>
      <c r="W837" s="14">
        <v>4.0188863691239002E-2</v>
      </c>
      <c r="X837" s="14">
        <v>6.2826535422642701E-2</v>
      </c>
      <c r="Y837" s="14">
        <v>4.3542228894435799E-2</v>
      </c>
      <c r="Z837" s="14">
        <v>8.0002305851913896E-2</v>
      </c>
      <c r="AA837" s="14">
        <v>3.5491159918501401E-2</v>
      </c>
      <c r="AB837" s="14">
        <v>0.100651853538636</v>
      </c>
      <c r="AC837" s="14">
        <v>5.76785745353698E-2</v>
      </c>
      <c r="AD837" s="14">
        <v>1.5219395330102701E-2</v>
      </c>
      <c r="AE837" s="14"/>
      <c r="AF837" s="14">
        <v>8.0082166945942307E-2</v>
      </c>
      <c r="AG837" s="14">
        <v>4.4000384132063801E-2</v>
      </c>
      <c r="AH837" s="14">
        <v>1.17020787646072E-2</v>
      </c>
      <c r="AI837" s="14">
        <v>5.7846025517329501E-2</v>
      </c>
      <c r="AJ837" s="14">
        <v>8.5754587521805606E-2</v>
      </c>
      <c r="AK837" s="14"/>
      <c r="AL837" s="14">
        <v>5.6579812092887698E-2</v>
      </c>
      <c r="AM837" s="14">
        <v>5.23373032528602E-2</v>
      </c>
      <c r="AN837" s="14">
        <v>1.0781772509383499E-2</v>
      </c>
      <c r="AO837" s="14">
        <v>0.113936805175853</v>
      </c>
      <c r="AP837" s="14">
        <v>3.1181639443807901E-2</v>
      </c>
      <c r="AQ837" s="14"/>
      <c r="AR837" s="14">
        <v>4.9463217087510503E-2</v>
      </c>
      <c r="AS837" s="14">
        <v>5.7760791942988103E-2</v>
      </c>
      <c r="AT837" s="14">
        <v>8.8907545207638008E-3</v>
      </c>
      <c r="AU837" s="14">
        <v>0.103951481451988</v>
      </c>
      <c r="AV837" s="14">
        <v>1.5692041257207499E-2</v>
      </c>
      <c r="AW837" s="14">
        <v>5.1043682306140897E-2</v>
      </c>
      <c r="AX837" s="14"/>
      <c r="AY837" s="14">
        <v>7.7158360876155602E-2</v>
      </c>
      <c r="AZ837" s="14">
        <v>4.2316288090299498E-2</v>
      </c>
      <c r="BA837" s="14">
        <v>5.9950795585397301E-2</v>
      </c>
      <c r="BB837" s="14">
        <v>3.8608845486116997E-2</v>
      </c>
      <c r="BC837" s="14">
        <v>0.10351606206012801</v>
      </c>
      <c r="BD837" s="14"/>
      <c r="BE837" s="14">
        <v>0</v>
      </c>
      <c r="BF837" s="14">
        <v>0.13261364221248001</v>
      </c>
      <c r="BG837" s="14">
        <v>4.1632960120346403E-2</v>
      </c>
      <c r="BH837" s="14">
        <v>5.60899740432362E-2</v>
      </c>
      <c r="BI837" s="14">
        <v>5.38626262748199E-2</v>
      </c>
      <c r="BJ837" s="14">
        <v>3.8748549429624302E-2</v>
      </c>
      <c r="BK837" s="14">
        <v>4.58155091382405E-2</v>
      </c>
      <c r="BL837" s="14">
        <v>4.6173286785185598E-2</v>
      </c>
      <c r="BM837" s="14">
        <v>5.9840637907514101E-2</v>
      </c>
      <c r="BN837" s="14">
        <v>0.102120975526484</v>
      </c>
      <c r="BO837" s="14">
        <v>6.0951973186159997E-2</v>
      </c>
      <c r="BP837" s="14">
        <v>3.7668961022960502E-2</v>
      </c>
      <c r="BQ837" s="14">
        <v>3.9028231371260103E-2</v>
      </c>
      <c r="BR837" s="14">
        <v>1.6819639856574298E-2</v>
      </c>
      <c r="BS837" s="14">
        <v>7.3317155217086094E-2</v>
      </c>
      <c r="BT837" s="14">
        <v>0.113334596973169</v>
      </c>
      <c r="BU837" s="14"/>
      <c r="BV837" s="14">
        <v>5.3289569687874398E-2</v>
      </c>
      <c r="BW837" s="14">
        <v>5.0922959041572097E-2</v>
      </c>
      <c r="BX837" s="14"/>
      <c r="BY837" s="14">
        <v>0.104378961273686</v>
      </c>
      <c r="BZ837" s="14"/>
      <c r="CA837" s="14">
        <v>5.9540512277042101E-2</v>
      </c>
      <c r="CB837" s="14">
        <v>4.5547871436102401E-2</v>
      </c>
      <c r="CC837" s="14">
        <v>5.0879753735269498E-2</v>
      </c>
      <c r="CD837" s="14">
        <v>7.8974028632674304E-2</v>
      </c>
      <c r="CE837" s="14">
        <v>5.4870855016298299E-2</v>
      </c>
    </row>
    <row r="838" spans="2:83" x14ac:dyDescent="0.3">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c r="AR838" s="14"/>
      <c r="AS838" s="14"/>
      <c r="AT838" s="14"/>
      <c r="AU838" s="14"/>
      <c r="AV838" s="14"/>
      <c r="AW838" s="14"/>
      <c r="AX838" s="14"/>
      <c r="AY838" s="14"/>
      <c r="AZ838" s="14"/>
      <c r="BA838" s="14"/>
      <c r="BB838" s="14"/>
      <c r="BC838" s="14"/>
      <c r="BD838" s="14"/>
      <c r="BE838" s="14"/>
      <c r="BF838" s="14"/>
      <c r="BG838" s="14"/>
      <c r="BH838" s="14"/>
      <c r="BI838" s="14"/>
      <c r="BJ838" s="14"/>
      <c r="BK838" s="14"/>
      <c r="BL838" s="14"/>
      <c r="BM838" s="14"/>
      <c r="BN838" s="14"/>
      <c r="BO838" s="14"/>
      <c r="BP838" s="14"/>
      <c r="BQ838" s="14"/>
      <c r="BR838" s="14"/>
      <c r="BS838" s="14"/>
      <c r="BT838" s="14"/>
      <c r="BU838" s="14"/>
      <c r="BV838" s="14"/>
      <c r="BW838" s="14"/>
      <c r="BX838" s="14"/>
      <c r="BY838" s="14"/>
      <c r="BZ838" s="14"/>
      <c r="CA838" s="14"/>
      <c r="CB838" s="14"/>
      <c r="CC838" s="14"/>
      <c r="CD838" s="14"/>
      <c r="CE838" s="14"/>
    </row>
    <row r="839" spans="2:83" x14ac:dyDescent="0.3">
      <c r="B839" s="6" t="s">
        <v>126</v>
      </c>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c r="AR839" s="14"/>
      <c r="AS839" s="14"/>
      <c r="AT839" s="14"/>
      <c r="AU839" s="14"/>
      <c r="AV839" s="14"/>
      <c r="AW839" s="14"/>
      <c r="AX839" s="14"/>
      <c r="AY839" s="14"/>
      <c r="AZ839" s="14"/>
      <c r="BA839" s="14"/>
      <c r="BB839" s="14"/>
      <c r="BC839" s="14"/>
      <c r="BD839" s="14"/>
      <c r="BE839" s="14"/>
      <c r="BF839" s="14"/>
      <c r="BG839" s="14"/>
      <c r="BH839" s="14"/>
      <c r="BI839" s="14"/>
      <c r="BJ839" s="14"/>
      <c r="BK839" s="14"/>
      <c r="BL839" s="14"/>
      <c r="BM839" s="14"/>
      <c r="BN839" s="14"/>
      <c r="BO839" s="14"/>
      <c r="BP839" s="14"/>
      <c r="BQ839" s="14"/>
      <c r="BR839" s="14"/>
      <c r="BS839" s="14"/>
      <c r="BT839" s="14"/>
      <c r="BU839" s="14"/>
      <c r="BV839" s="14"/>
      <c r="BW839" s="14"/>
      <c r="BX839" s="14"/>
      <c r="BY839" s="14"/>
      <c r="BZ839" s="14"/>
      <c r="CA839" s="14"/>
      <c r="CB839" s="14"/>
      <c r="CC839" s="14"/>
      <c r="CD839" s="14"/>
      <c r="CE839" s="14"/>
    </row>
    <row r="840" spans="2:83" x14ac:dyDescent="0.3">
      <c r="B840" s="24" t="s">
        <v>114</v>
      </c>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c r="AR840" s="14"/>
      <c r="AS840" s="14"/>
      <c r="AT840" s="14"/>
      <c r="AU840" s="14"/>
      <c r="AV840" s="14"/>
      <c r="AW840" s="14"/>
      <c r="AX840" s="14"/>
      <c r="AY840" s="14"/>
      <c r="AZ840" s="14"/>
      <c r="BA840" s="14"/>
      <c r="BB840" s="14"/>
      <c r="BC840" s="14"/>
      <c r="BD840" s="14"/>
      <c r="BE840" s="14"/>
      <c r="BF840" s="14"/>
      <c r="BG840" s="14"/>
      <c r="BH840" s="14"/>
      <c r="BI840" s="14"/>
      <c r="BJ840" s="14"/>
      <c r="BK840" s="14"/>
      <c r="BL840" s="14"/>
      <c r="BM840" s="14"/>
      <c r="BN840" s="14"/>
      <c r="BO840" s="14"/>
      <c r="BP840" s="14"/>
      <c r="BQ840" s="14"/>
      <c r="BR840" s="14"/>
      <c r="BS840" s="14"/>
      <c r="BT840" s="14"/>
      <c r="BU840" s="14"/>
      <c r="BV840" s="14"/>
      <c r="BW840" s="14"/>
      <c r="BX840" s="14"/>
      <c r="BY840" s="14"/>
      <c r="BZ840" s="14"/>
      <c r="CA840" s="14"/>
      <c r="CB840" s="14"/>
      <c r="CC840" s="14"/>
      <c r="CD840" s="14"/>
      <c r="CE840" s="14"/>
    </row>
    <row r="841" spans="2:83" x14ac:dyDescent="0.3">
      <c r="B841" t="s">
        <v>363</v>
      </c>
      <c r="C841" s="14">
        <v>0.65003913877910902</v>
      </c>
      <c r="D841" s="14">
        <v>0.72255943733018102</v>
      </c>
      <c r="E841" s="14">
        <v>0.58050184400527005</v>
      </c>
      <c r="F841" s="14"/>
      <c r="G841" s="14">
        <v>0.62777864773431902</v>
      </c>
      <c r="H841" s="14">
        <v>0.69805112256479696</v>
      </c>
      <c r="I841" s="14">
        <v>0.63436803514207496</v>
      </c>
      <c r="J841" s="14">
        <v>0.62890396283426497</v>
      </c>
      <c r="K841" s="14">
        <v>0.68434447751227101</v>
      </c>
      <c r="L841" s="14">
        <v>0.63241291965174096</v>
      </c>
      <c r="M841" s="14"/>
      <c r="N841" s="14">
        <v>0.71884187018210599</v>
      </c>
      <c r="O841" s="14">
        <v>0.66157930766691997</v>
      </c>
      <c r="P841" s="14">
        <v>0.62576167737866994</v>
      </c>
      <c r="Q841" s="14">
        <v>0.58779001596458302</v>
      </c>
      <c r="R841" s="14"/>
      <c r="S841" s="14">
        <v>0.68389984205298904</v>
      </c>
      <c r="T841" s="14">
        <v>0.64204886522389704</v>
      </c>
      <c r="U841" s="14">
        <v>0.58696770445861701</v>
      </c>
      <c r="V841" s="14">
        <v>0.614016987905456</v>
      </c>
      <c r="W841" s="14">
        <v>0.69294529513667302</v>
      </c>
      <c r="X841" s="14">
        <v>0.58095270409766497</v>
      </c>
      <c r="Y841" s="14">
        <v>0.67502864727800105</v>
      </c>
      <c r="Z841" s="14">
        <v>0.728100922497114</v>
      </c>
      <c r="AA841" s="14">
        <v>0.66183327170618</v>
      </c>
      <c r="AB841" s="14">
        <v>0.65565770455184602</v>
      </c>
      <c r="AC841" s="14">
        <v>0.67565585881874102</v>
      </c>
      <c r="AD841" s="14">
        <v>0.636599525170222</v>
      </c>
      <c r="AE841" s="14"/>
      <c r="AF841" s="14">
        <v>0.712182259643797</v>
      </c>
      <c r="AG841" s="14">
        <v>0.65899840975211299</v>
      </c>
      <c r="AH841" s="14">
        <v>0.65402513292886699</v>
      </c>
      <c r="AI841" s="14">
        <v>0.70538345664497104</v>
      </c>
      <c r="AJ841" s="14">
        <v>0.57377483537208596</v>
      </c>
      <c r="AK841" s="14"/>
      <c r="AL841" s="14">
        <v>0.72182675012907704</v>
      </c>
      <c r="AM841" s="14">
        <v>0.67173798729571199</v>
      </c>
      <c r="AN841" s="14">
        <v>0.59507274172737301</v>
      </c>
      <c r="AO841" s="14">
        <v>0.72290679262270097</v>
      </c>
      <c r="AP841" s="14">
        <v>0.54975323534130605</v>
      </c>
      <c r="AQ841" s="14"/>
      <c r="AR841" s="14">
        <v>0.68809345937426902</v>
      </c>
      <c r="AS841" s="14">
        <v>0.72114258415329902</v>
      </c>
      <c r="AT841" s="14">
        <v>0.683324965746399</v>
      </c>
      <c r="AU841" s="14">
        <v>0.73168476730489296</v>
      </c>
      <c r="AV841" s="14">
        <v>0.538708891155804</v>
      </c>
      <c r="AW841" s="14">
        <v>0.48526085408319802</v>
      </c>
      <c r="AX841" s="14"/>
      <c r="AY841" s="14">
        <v>0.63472180574491299</v>
      </c>
      <c r="AZ841" s="14">
        <v>0.61491700335700505</v>
      </c>
      <c r="BA841" s="14">
        <v>0.658776385954563</v>
      </c>
      <c r="BB841" s="14">
        <v>0.73012169248525804</v>
      </c>
      <c r="BC841" s="14">
        <v>0.76589126261732399</v>
      </c>
      <c r="BD841" s="14"/>
      <c r="BE841" s="14">
        <v>0.371268160274554</v>
      </c>
      <c r="BF841" s="14">
        <v>0.55238274403757903</v>
      </c>
      <c r="BG841" s="14">
        <v>0.58446298319212198</v>
      </c>
      <c r="BH841" s="14">
        <v>0.60505274568079903</v>
      </c>
      <c r="BI841" s="14">
        <v>0.63819791984512197</v>
      </c>
      <c r="BJ841" s="14">
        <v>0.67350114957413099</v>
      </c>
      <c r="BK841" s="14">
        <v>0.59539235692077097</v>
      </c>
      <c r="BL841" s="14">
        <v>0.59340719227479899</v>
      </c>
      <c r="BM841" s="14">
        <v>0.65769082029397397</v>
      </c>
      <c r="BN841" s="14">
        <v>0.64762587057996801</v>
      </c>
      <c r="BO841" s="14">
        <v>0.74381809880680905</v>
      </c>
      <c r="BP841" s="14">
        <v>0.66269638351570703</v>
      </c>
      <c r="BQ841" s="14">
        <v>0.73529731816633703</v>
      </c>
      <c r="BR841" s="14">
        <v>0.73168104604450301</v>
      </c>
      <c r="BS841" s="14">
        <v>0.78582542123736099</v>
      </c>
      <c r="BT841" s="14">
        <v>0.79698920775305804</v>
      </c>
      <c r="BU841" s="14"/>
      <c r="BV841" s="14">
        <v>0.69939973148948598</v>
      </c>
      <c r="BW841" s="14">
        <v>0.63065365801972195</v>
      </c>
      <c r="BX841" s="14"/>
      <c r="BY841" s="14">
        <v>0.74339720662509601</v>
      </c>
      <c r="BZ841" s="14"/>
      <c r="CA841" s="14">
        <v>0.61782643335271903</v>
      </c>
      <c r="CB841" s="14">
        <v>0.61001236032202599</v>
      </c>
      <c r="CC841" s="14">
        <v>0.68969154426455703</v>
      </c>
      <c r="CD841" s="14">
        <v>0.77764185094310101</v>
      </c>
      <c r="CE841" s="14">
        <v>0.69503223054818197</v>
      </c>
    </row>
    <row r="842" spans="2:83" x14ac:dyDescent="0.3">
      <c r="B842" t="s">
        <v>364</v>
      </c>
      <c r="C842" s="14">
        <v>0.193315569489972</v>
      </c>
      <c r="D842" s="14">
        <v>0.16454061809331499</v>
      </c>
      <c r="E842" s="14">
        <v>0.22179169889480099</v>
      </c>
      <c r="F842" s="14"/>
      <c r="G842" s="14">
        <v>0.24420883821664299</v>
      </c>
      <c r="H842" s="14">
        <v>0.20580161480974399</v>
      </c>
      <c r="I842" s="14">
        <v>0.18373201073305501</v>
      </c>
      <c r="J842" s="14">
        <v>0.16742913171207899</v>
      </c>
      <c r="K842" s="14">
        <v>0.172481844745006</v>
      </c>
      <c r="L842" s="14">
        <v>0.19230318454217499</v>
      </c>
      <c r="M842" s="14"/>
      <c r="N842" s="14">
        <v>0.17822336896295399</v>
      </c>
      <c r="O842" s="14">
        <v>0.18391152731271901</v>
      </c>
      <c r="P842" s="14">
        <v>0.20622602227207201</v>
      </c>
      <c r="Q842" s="14">
        <v>0.20822760679447</v>
      </c>
      <c r="R842" s="14"/>
      <c r="S842" s="14">
        <v>0.20515904944445901</v>
      </c>
      <c r="T842" s="14">
        <v>0.19596304144464399</v>
      </c>
      <c r="U842" s="14">
        <v>0.24445340623713499</v>
      </c>
      <c r="V842" s="14">
        <v>0.25391468302558601</v>
      </c>
      <c r="W842" s="14">
        <v>0.131611338394896</v>
      </c>
      <c r="X842" s="14">
        <v>0.21823285993396799</v>
      </c>
      <c r="Y842" s="14">
        <v>0.186777561901289</v>
      </c>
      <c r="Z842" s="14">
        <v>0.151912296243876</v>
      </c>
      <c r="AA842" s="14">
        <v>0.17266455201498801</v>
      </c>
      <c r="AB842" s="14">
        <v>0.18848650022100499</v>
      </c>
      <c r="AC842" s="14">
        <v>0.130242440759125</v>
      </c>
      <c r="AD842" s="14">
        <v>0.14568710915466199</v>
      </c>
      <c r="AE842" s="14"/>
      <c r="AF842" s="14">
        <v>0.16746572449042499</v>
      </c>
      <c r="AG842" s="14">
        <v>0.204405888799253</v>
      </c>
      <c r="AH842" s="14">
        <v>0.19462875424304299</v>
      </c>
      <c r="AI842" s="14">
        <v>0.18572163673887601</v>
      </c>
      <c r="AJ842" s="14">
        <v>0.19648539995846201</v>
      </c>
      <c r="AK842" s="14"/>
      <c r="AL842" s="14">
        <v>0.15874331926999399</v>
      </c>
      <c r="AM842" s="14">
        <v>0.208628393656656</v>
      </c>
      <c r="AN842" s="14">
        <v>0.21002229808751699</v>
      </c>
      <c r="AO842" s="14">
        <v>0.157669120686734</v>
      </c>
      <c r="AP842" s="14">
        <v>0.24475765026865401</v>
      </c>
      <c r="AQ842" s="14"/>
      <c r="AR842" s="14">
        <v>0.196611708456774</v>
      </c>
      <c r="AS842" s="14">
        <v>0.18482412176527199</v>
      </c>
      <c r="AT842" s="14">
        <v>0.17951858565395101</v>
      </c>
      <c r="AU842" s="14">
        <v>0.160980626934767</v>
      </c>
      <c r="AV842" s="14">
        <v>0.28003505051724997</v>
      </c>
      <c r="AW842" s="14">
        <v>0.165663315435396</v>
      </c>
      <c r="AX842" s="14"/>
      <c r="AY842" s="14">
        <v>0.20844210651293801</v>
      </c>
      <c r="AZ842" s="14">
        <v>0.17896781518270199</v>
      </c>
      <c r="BA842" s="14">
        <v>0.20984193060761799</v>
      </c>
      <c r="BB842" s="14">
        <v>0.164432205624745</v>
      </c>
      <c r="BC842" s="14">
        <v>0.16804396653432099</v>
      </c>
      <c r="BD842" s="14"/>
      <c r="BE842" s="14">
        <v>0.36461895897276703</v>
      </c>
      <c r="BF842" s="14">
        <v>0.20311646896086299</v>
      </c>
      <c r="BG842" s="14">
        <v>0.192761468973426</v>
      </c>
      <c r="BH842" s="14">
        <v>0.25171414823095301</v>
      </c>
      <c r="BI842" s="14">
        <v>0.17061044041819001</v>
      </c>
      <c r="BJ842" s="14">
        <v>0.189139513631878</v>
      </c>
      <c r="BK842" s="14">
        <v>0.20831681979189001</v>
      </c>
      <c r="BL842" s="14">
        <v>0.196115490371122</v>
      </c>
      <c r="BM842" s="14">
        <v>0.197957172666857</v>
      </c>
      <c r="BN842" s="14">
        <v>0.197920872738931</v>
      </c>
      <c r="BO842" s="14">
        <v>0.17328839980609101</v>
      </c>
      <c r="BP842" s="14">
        <v>0.24172265285653599</v>
      </c>
      <c r="BQ842" s="14">
        <v>0.19358862756363299</v>
      </c>
      <c r="BR842" s="14">
        <v>0.17958684588908599</v>
      </c>
      <c r="BS842" s="14">
        <v>0.103470989142774</v>
      </c>
      <c r="BT842" s="14">
        <v>0.15322256812854401</v>
      </c>
      <c r="BU842" s="14"/>
      <c r="BV842" s="14">
        <v>0.195956112325334</v>
      </c>
      <c r="BW842" s="14">
        <v>0.22744977293219801</v>
      </c>
      <c r="BX842" s="14"/>
      <c r="BY842" s="14">
        <v>0.168280744995711</v>
      </c>
      <c r="BZ842" s="14"/>
      <c r="CA842" s="14">
        <v>0.20388915011419101</v>
      </c>
      <c r="CB842" s="14">
        <v>0.20342839684126901</v>
      </c>
      <c r="CC842" s="14">
        <v>0.18654363484842801</v>
      </c>
      <c r="CD842" s="14">
        <v>0.15572340509839</v>
      </c>
      <c r="CE842" s="14">
        <v>0.24447229306898</v>
      </c>
    </row>
    <row r="843" spans="2:83" x14ac:dyDescent="0.3">
      <c r="B843" t="s">
        <v>110</v>
      </c>
      <c r="C843" s="14">
        <v>0.15664529173091901</v>
      </c>
      <c r="D843" s="14">
        <v>0.112899944576505</v>
      </c>
      <c r="E843" s="14">
        <v>0.19770645709992901</v>
      </c>
      <c r="F843" s="14"/>
      <c r="G843" s="14">
        <v>0.12801251404903799</v>
      </c>
      <c r="H843" s="14">
        <v>9.6147262625458793E-2</v>
      </c>
      <c r="I843" s="14">
        <v>0.18189995412487001</v>
      </c>
      <c r="J843" s="14">
        <v>0.20366690545365601</v>
      </c>
      <c r="K843" s="14">
        <v>0.14317367774272299</v>
      </c>
      <c r="L843" s="14">
        <v>0.175283895806084</v>
      </c>
      <c r="M843" s="14"/>
      <c r="N843" s="14">
        <v>0.10293476085493999</v>
      </c>
      <c r="O843" s="14">
        <v>0.15450916502036099</v>
      </c>
      <c r="P843" s="14">
        <v>0.16801230034925899</v>
      </c>
      <c r="Q843" s="14">
        <v>0.203982377240947</v>
      </c>
      <c r="R843" s="14"/>
      <c r="S843" s="14">
        <v>0.110941108502552</v>
      </c>
      <c r="T843" s="14">
        <v>0.161988093331459</v>
      </c>
      <c r="U843" s="14">
        <v>0.168578889304248</v>
      </c>
      <c r="V843" s="14">
        <v>0.13206832906895799</v>
      </c>
      <c r="W843" s="14">
        <v>0.17544336646843101</v>
      </c>
      <c r="X843" s="14">
        <v>0.20081443596836801</v>
      </c>
      <c r="Y843" s="14">
        <v>0.13819379082071001</v>
      </c>
      <c r="Z843" s="14">
        <v>0.119986781259009</v>
      </c>
      <c r="AA843" s="14">
        <v>0.16550217627883199</v>
      </c>
      <c r="AB843" s="14">
        <v>0.15585579522714901</v>
      </c>
      <c r="AC843" s="14">
        <v>0.19410170042213401</v>
      </c>
      <c r="AD843" s="14">
        <v>0.21771336567511501</v>
      </c>
      <c r="AE843" s="14"/>
      <c r="AF843" s="14">
        <v>0.120352015865777</v>
      </c>
      <c r="AG843" s="14">
        <v>0.136595701448634</v>
      </c>
      <c r="AH843" s="14">
        <v>0.15134611282808899</v>
      </c>
      <c r="AI843" s="14">
        <v>0.108894906616152</v>
      </c>
      <c r="AJ843" s="14">
        <v>0.22973976466945101</v>
      </c>
      <c r="AK843" s="14"/>
      <c r="AL843" s="14">
        <v>0.119429930600929</v>
      </c>
      <c r="AM843" s="14">
        <v>0.11963361904763201</v>
      </c>
      <c r="AN843" s="14">
        <v>0.19490496018511</v>
      </c>
      <c r="AO843" s="14">
        <v>0.11942408669056501</v>
      </c>
      <c r="AP843" s="14">
        <v>0.20548911439004</v>
      </c>
      <c r="AQ843" s="14"/>
      <c r="AR843" s="14">
        <v>0.115294832168958</v>
      </c>
      <c r="AS843" s="14">
        <v>9.40332940814287E-2</v>
      </c>
      <c r="AT843" s="14">
        <v>0.13715644859965001</v>
      </c>
      <c r="AU843" s="14">
        <v>0.107334605760341</v>
      </c>
      <c r="AV843" s="14">
        <v>0.181256058326946</v>
      </c>
      <c r="AW843" s="14">
        <v>0.349075830481406</v>
      </c>
      <c r="AX843" s="14"/>
      <c r="AY843" s="14">
        <v>0.15683608774214899</v>
      </c>
      <c r="AZ843" s="14">
        <v>0.20611518146029301</v>
      </c>
      <c r="BA843" s="14">
        <v>0.131381683437819</v>
      </c>
      <c r="BB843" s="14">
        <v>0.10544610188999699</v>
      </c>
      <c r="BC843" s="14">
        <v>6.6064770848355797E-2</v>
      </c>
      <c r="BD843" s="14"/>
      <c r="BE843" s="14">
        <v>0.26411288075268002</v>
      </c>
      <c r="BF843" s="14">
        <v>0.244500787001558</v>
      </c>
      <c r="BG843" s="14">
        <v>0.222775547834452</v>
      </c>
      <c r="BH843" s="14">
        <v>0.14323310608824899</v>
      </c>
      <c r="BI843" s="14">
        <v>0.19119163973668901</v>
      </c>
      <c r="BJ843" s="14">
        <v>0.13735933679399101</v>
      </c>
      <c r="BK843" s="14">
        <v>0.19629082328733899</v>
      </c>
      <c r="BL843" s="14">
        <v>0.21047731735407901</v>
      </c>
      <c r="BM843" s="14">
        <v>0.14435200703916801</v>
      </c>
      <c r="BN843" s="14">
        <v>0.15445325668110199</v>
      </c>
      <c r="BO843" s="14">
        <v>8.2893501387100499E-2</v>
      </c>
      <c r="BP843" s="14">
        <v>9.5580963627756504E-2</v>
      </c>
      <c r="BQ843" s="14">
        <v>7.1114054270030203E-2</v>
      </c>
      <c r="BR843" s="14">
        <v>8.87321080664112E-2</v>
      </c>
      <c r="BS843" s="14">
        <v>0.110703589619865</v>
      </c>
      <c r="BT843" s="14">
        <v>4.97882241183977E-2</v>
      </c>
      <c r="BU843" s="14"/>
      <c r="BV843" s="14">
        <v>0.10464415618518</v>
      </c>
      <c r="BW843" s="14">
        <v>0.14189656904808001</v>
      </c>
      <c r="BX843" s="14"/>
      <c r="BY843" s="14">
        <v>8.8322048379192206E-2</v>
      </c>
      <c r="BZ843" s="14"/>
      <c r="CA843" s="14">
        <v>0.17828441653308999</v>
      </c>
      <c r="CB843" s="14">
        <v>0.186559242836705</v>
      </c>
      <c r="CC843" s="14">
        <v>0.123764820887015</v>
      </c>
      <c r="CD843" s="14">
        <v>6.6634743958509102E-2</v>
      </c>
      <c r="CE843" s="14">
        <v>6.0495476382838601E-2</v>
      </c>
    </row>
    <row r="844" spans="2:83" x14ac:dyDescent="0.3">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c r="AR844" s="14"/>
      <c r="AS844" s="14"/>
      <c r="AT844" s="14"/>
      <c r="AU844" s="14"/>
      <c r="AV844" s="14"/>
      <c r="AW844" s="14"/>
      <c r="AX844" s="14"/>
      <c r="AY844" s="14"/>
      <c r="AZ844" s="14"/>
      <c r="BA844" s="14"/>
      <c r="BB844" s="14"/>
      <c r="BC844" s="14"/>
      <c r="BD844" s="14"/>
      <c r="BE844" s="14"/>
      <c r="BF844" s="14"/>
      <c r="BG844" s="14"/>
      <c r="BH844" s="14"/>
      <c r="BI844" s="14"/>
      <c r="BJ844" s="14"/>
      <c r="BK844" s="14"/>
      <c r="BL844" s="14"/>
      <c r="BM844" s="14"/>
      <c r="BN844" s="14"/>
      <c r="BO844" s="14"/>
      <c r="BP844" s="14"/>
      <c r="BQ844" s="14"/>
      <c r="BR844" s="14"/>
      <c r="BS844" s="14"/>
      <c r="BT844" s="14"/>
      <c r="BU844" s="14"/>
      <c r="BV844" s="14"/>
      <c r="BW844" s="14"/>
      <c r="BX844" s="14"/>
      <c r="BY844" s="14"/>
      <c r="BZ844" s="14"/>
      <c r="CA844" s="14"/>
      <c r="CB844" s="14"/>
      <c r="CC844" s="14"/>
      <c r="CD844" s="14"/>
      <c r="CE844" s="14"/>
    </row>
    <row r="845" spans="2:83" x14ac:dyDescent="0.3">
      <c r="B845" s="6" t="s">
        <v>373</v>
      </c>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c r="AR845" s="14"/>
      <c r="AS845" s="14"/>
      <c r="AT845" s="14"/>
      <c r="AU845" s="14"/>
      <c r="AV845" s="14"/>
      <c r="AW845" s="14"/>
      <c r="AX845" s="14"/>
      <c r="AY845" s="14"/>
      <c r="AZ845" s="14"/>
      <c r="BA845" s="14"/>
      <c r="BB845" s="14"/>
      <c r="BC845" s="14"/>
      <c r="BD845" s="14"/>
      <c r="BE845" s="14"/>
      <c r="BF845" s="14"/>
      <c r="BG845" s="14"/>
      <c r="BH845" s="14"/>
      <c r="BI845" s="14"/>
      <c r="BJ845" s="14"/>
      <c r="BK845" s="14"/>
      <c r="BL845" s="14"/>
      <c r="BM845" s="14"/>
      <c r="BN845" s="14"/>
      <c r="BO845" s="14"/>
      <c r="BP845" s="14"/>
      <c r="BQ845" s="14"/>
      <c r="BR845" s="14"/>
      <c r="BS845" s="14"/>
      <c r="BT845" s="14"/>
      <c r="BU845" s="14"/>
      <c r="BV845" s="14"/>
      <c r="BW845" s="14"/>
      <c r="BX845" s="14"/>
      <c r="BY845" s="14"/>
      <c r="BZ845" s="14"/>
      <c r="CA845" s="14"/>
      <c r="CB845" s="14"/>
      <c r="CC845" s="14"/>
      <c r="CD845" s="14"/>
      <c r="CE845" s="14"/>
    </row>
    <row r="846" spans="2:83" x14ac:dyDescent="0.3">
      <c r="B846" s="24" t="s">
        <v>114</v>
      </c>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AT846" s="14"/>
      <c r="AU846" s="14"/>
      <c r="AV846" s="14"/>
      <c r="AW846" s="14"/>
      <c r="AX846" s="14"/>
      <c r="AY846" s="14"/>
      <c r="AZ846" s="14"/>
      <c r="BA846" s="14"/>
      <c r="BB846" s="14"/>
      <c r="BC846" s="14"/>
      <c r="BD846" s="14"/>
      <c r="BE846" s="14"/>
      <c r="BF846" s="14"/>
      <c r="BG846" s="14"/>
      <c r="BH846" s="14"/>
      <c r="BI846" s="14"/>
      <c r="BJ846" s="14"/>
      <c r="BK846" s="14"/>
      <c r="BL846" s="14"/>
      <c r="BM846" s="14"/>
      <c r="BN846" s="14"/>
      <c r="BO846" s="14"/>
      <c r="BP846" s="14"/>
      <c r="BQ846" s="14"/>
      <c r="BR846" s="14"/>
      <c r="BS846" s="14"/>
      <c r="BT846" s="14"/>
      <c r="BU846" s="14"/>
      <c r="BV846" s="14"/>
      <c r="BW846" s="14"/>
      <c r="BX846" s="14"/>
      <c r="BY846" s="14"/>
      <c r="BZ846" s="14"/>
      <c r="CA846" s="14"/>
      <c r="CB846" s="14"/>
      <c r="CC846" s="14"/>
      <c r="CD846" s="14"/>
      <c r="CE846" s="14"/>
    </row>
    <row r="847" spans="2:83" x14ac:dyDescent="0.3">
      <c r="B847" t="s">
        <v>365</v>
      </c>
      <c r="C847" s="14">
        <v>0.64299035006803695</v>
      </c>
      <c r="D847" s="14">
        <v>0.62947478454387096</v>
      </c>
      <c r="E847" s="14">
        <v>0.65651657966677701</v>
      </c>
      <c r="F847" s="14"/>
      <c r="G847" s="14">
        <v>0.44693419066590301</v>
      </c>
      <c r="H847" s="14">
        <v>0.65265227778420498</v>
      </c>
      <c r="I847" s="14">
        <v>0.54547887022062003</v>
      </c>
      <c r="J847" s="14">
        <v>0.65508520512716595</v>
      </c>
      <c r="K847" s="14">
        <v>0.72670653457076595</v>
      </c>
      <c r="L847" s="14">
        <v>0.77762046163618403</v>
      </c>
      <c r="M847" s="14"/>
      <c r="N847" s="14">
        <v>0.67067800533628796</v>
      </c>
      <c r="O847" s="14">
        <v>0.67849467569223099</v>
      </c>
      <c r="P847" s="14">
        <v>0.58999272473877495</v>
      </c>
      <c r="Q847" s="14">
        <v>0.62706208929408402</v>
      </c>
      <c r="R847" s="14"/>
      <c r="S847" s="14">
        <v>0.634549464240863</v>
      </c>
      <c r="T847" s="14">
        <v>0.64881455329392801</v>
      </c>
      <c r="U847" s="14">
        <v>0.65393917601892204</v>
      </c>
      <c r="V847" s="14">
        <v>0.646111021365257</v>
      </c>
      <c r="W847" s="14">
        <v>0.63051661191422004</v>
      </c>
      <c r="X847" s="14">
        <v>0.566343777468992</v>
      </c>
      <c r="Y847" s="14">
        <v>0.644016811149979</v>
      </c>
      <c r="Z847" s="14">
        <v>0.61050841312384996</v>
      </c>
      <c r="AA847" s="14">
        <v>0.64914526064934197</v>
      </c>
      <c r="AB847" s="14">
        <v>0.670084611841405</v>
      </c>
      <c r="AC847" s="14">
        <v>0.67304248971587999</v>
      </c>
      <c r="AD847" s="14">
        <v>0.76375403026328503</v>
      </c>
      <c r="AE847" s="14"/>
      <c r="AF847" s="14">
        <v>0.68181005417256002</v>
      </c>
      <c r="AG847" s="14">
        <v>0.64156164502050805</v>
      </c>
      <c r="AH847" s="14">
        <v>0.822447530184372</v>
      </c>
      <c r="AI847" s="14">
        <v>0.46259799961298997</v>
      </c>
      <c r="AJ847" s="14">
        <v>0.53778476797669295</v>
      </c>
      <c r="AK847" s="14"/>
      <c r="AL847" s="14">
        <v>0.65534554398241396</v>
      </c>
      <c r="AM847" s="14">
        <v>0.67046528322284105</v>
      </c>
      <c r="AN847" s="14">
        <v>0.80770038166963898</v>
      </c>
      <c r="AO847" s="14">
        <v>0.49442281484358702</v>
      </c>
      <c r="AP847" s="14">
        <v>0.674131056460469</v>
      </c>
      <c r="AQ847" s="14"/>
      <c r="AR847" s="14">
        <v>0.67528397590455602</v>
      </c>
      <c r="AS847" s="14">
        <v>0.67110600227225803</v>
      </c>
      <c r="AT847" s="14">
        <v>0.77744851022189698</v>
      </c>
      <c r="AU847" s="14">
        <v>0.52162583759659398</v>
      </c>
      <c r="AV847" s="14">
        <v>0.66440087645349499</v>
      </c>
      <c r="AW847" s="14">
        <v>0.63302350457811196</v>
      </c>
      <c r="AX847" s="14"/>
      <c r="AY847" s="14">
        <v>0.65231665144832196</v>
      </c>
      <c r="AZ847" s="14">
        <v>0.59838132570663305</v>
      </c>
      <c r="BA847" s="14">
        <v>0.65047466701828605</v>
      </c>
      <c r="BB847" s="14">
        <v>0.64258167607542904</v>
      </c>
      <c r="BC847" s="14">
        <v>0.48589332124937701</v>
      </c>
      <c r="BD847" s="14"/>
      <c r="BE847" s="14">
        <v>0.45418968744803401</v>
      </c>
      <c r="BF847" s="14">
        <v>0.43784502605280101</v>
      </c>
      <c r="BG847" s="14">
        <v>0.64027292574720196</v>
      </c>
      <c r="BH847" s="14">
        <v>0.656510621738574</v>
      </c>
      <c r="BI847" s="14">
        <v>0.640247512015234</v>
      </c>
      <c r="BJ847" s="14">
        <v>0.63166988503991095</v>
      </c>
      <c r="BK847" s="14">
        <v>0.57322214644131297</v>
      </c>
      <c r="BL847" s="14">
        <v>0.69919196972672204</v>
      </c>
      <c r="BM847" s="14">
        <v>0.70501932541229195</v>
      </c>
      <c r="BN847" s="14">
        <v>0.64680101149547498</v>
      </c>
      <c r="BO847" s="14">
        <v>0.66821501227693703</v>
      </c>
      <c r="BP847" s="14">
        <v>0.62505625449496705</v>
      </c>
      <c r="BQ847" s="14">
        <v>0.75353127100407402</v>
      </c>
      <c r="BR847" s="14">
        <v>0.66823079011040998</v>
      </c>
      <c r="BS847" s="14">
        <v>0.55616964033657501</v>
      </c>
      <c r="BT847" s="14">
        <v>0.622596922937391</v>
      </c>
      <c r="BU847" s="14"/>
      <c r="BV847" s="14">
        <v>0.67649127141621901</v>
      </c>
      <c r="BW847" s="14">
        <v>0.66151524444670096</v>
      </c>
      <c r="BX847" s="14"/>
      <c r="BY847" s="14">
        <v>0.52934554451340399</v>
      </c>
      <c r="BZ847" s="14"/>
      <c r="CA847" s="14">
        <v>0.65306798732670202</v>
      </c>
      <c r="CB847" s="14">
        <v>0.68997787777641795</v>
      </c>
      <c r="CC847" s="14">
        <v>0.65302167097265895</v>
      </c>
      <c r="CD847" s="14">
        <v>0.54572597712785897</v>
      </c>
      <c r="CE847" s="14">
        <v>0.48119116376127402</v>
      </c>
    </row>
    <row r="848" spans="2:83" x14ac:dyDescent="0.3">
      <c r="B848" t="s">
        <v>366</v>
      </c>
      <c r="C848" s="14">
        <v>0.43212330501691598</v>
      </c>
      <c r="D848" s="14">
        <v>0.40760405539554101</v>
      </c>
      <c r="E848" s="14">
        <v>0.45598053109229503</v>
      </c>
      <c r="F848" s="14"/>
      <c r="G848" s="14">
        <v>0.36481870052911802</v>
      </c>
      <c r="H848" s="14">
        <v>0.433155173757517</v>
      </c>
      <c r="I848" s="14">
        <v>0.40981351464774801</v>
      </c>
      <c r="J848" s="14">
        <v>0.45012516353672999</v>
      </c>
      <c r="K848" s="14">
        <v>0.44422078359734501</v>
      </c>
      <c r="L848" s="14">
        <v>0.47110581978746202</v>
      </c>
      <c r="M848" s="14"/>
      <c r="N848" s="14">
        <v>0.44897907834178102</v>
      </c>
      <c r="O848" s="14">
        <v>0.43573702316441898</v>
      </c>
      <c r="P848" s="14">
        <v>0.41191186872289798</v>
      </c>
      <c r="Q848" s="14">
        <v>0.425627559760275</v>
      </c>
      <c r="R848" s="14"/>
      <c r="S848" s="14">
        <v>0.43754114585745302</v>
      </c>
      <c r="T848" s="14">
        <v>0.42978737665873701</v>
      </c>
      <c r="U848" s="14">
        <v>0.46189165122452203</v>
      </c>
      <c r="V848" s="14">
        <v>0.41868690294412397</v>
      </c>
      <c r="W848" s="14">
        <v>0.45138760001693401</v>
      </c>
      <c r="X848" s="14">
        <v>0.40940644982796298</v>
      </c>
      <c r="Y848" s="14">
        <v>0.39222506593225598</v>
      </c>
      <c r="Z848" s="14">
        <v>0.444008256627138</v>
      </c>
      <c r="AA848" s="14">
        <v>0.419475150754338</v>
      </c>
      <c r="AB848" s="14">
        <v>0.409700554496648</v>
      </c>
      <c r="AC848" s="14">
        <v>0.42318471267126401</v>
      </c>
      <c r="AD848" s="14">
        <v>0.61907650293399896</v>
      </c>
      <c r="AE848" s="14"/>
      <c r="AF848" s="14">
        <v>0.43502903481870497</v>
      </c>
      <c r="AG848" s="14">
        <v>0.44282176126115702</v>
      </c>
      <c r="AH848" s="14">
        <v>0.51073408312214397</v>
      </c>
      <c r="AI848" s="14">
        <v>0.39045138351813902</v>
      </c>
      <c r="AJ848" s="14">
        <v>0.391340051448064</v>
      </c>
      <c r="AK848" s="14"/>
      <c r="AL848" s="14">
        <v>0.42415997785930698</v>
      </c>
      <c r="AM848" s="14">
        <v>0.46789198278145899</v>
      </c>
      <c r="AN848" s="14">
        <v>0.55749438560356002</v>
      </c>
      <c r="AO848" s="14">
        <v>0.33105930480453799</v>
      </c>
      <c r="AP848" s="14">
        <v>0.43097208779513002</v>
      </c>
      <c r="AQ848" s="14"/>
      <c r="AR848" s="14">
        <v>0.459675189340229</v>
      </c>
      <c r="AS848" s="14">
        <v>0.46096068722051398</v>
      </c>
      <c r="AT848" s="14">
        <v>0.49771282120362997</v>
      </c>
      <c r="AU848" s="14">
        <v>0.33411383175770398</v>
      </c>
      <c r="AV848" s="14">
        <v>0.48485971677696299</v>
      </c>
      <c r="AW848" s="14">
        <v>0.423905319544023</v>
      </c>
      <c r="AX848" s="14"/>
      <c r="AY848" s="14">
        <v>0.41560962527791101</v>
      </c>
      <c r="AZ848" s="14">
        <v>0.40356542514722599</v>
      </c>
      <c r="BA848" s="14">
        <v>0.45357608596586302</v>
      </c>
      <c r="BB848" s="14">
        <v>0.44696664919245799</v>
      </c>
      <c r="BC848" s="14">
        <v>0.59442949538366296</v>
      </c>
      <c r="BD848" s="14"/>
      <c r="BE848" s="14">
        <v>0.41123408475012602</v>
      </c>
      <c r="BF848" s="14">
        <v>0.31287842384747</v>
      </c>
      <c r="BG848" s="14">
        <v>0.42320959472000502</v>
      </c>
      <c r="BH848" s="14">
        <v>0.44035293178787899</v>
      </c>
      <c r="BI848" s="14">
        <v>0.366964983627729</v>
      </c>
      <c r="BJ848" s="14">
        <v>0.47781501382895702</v>
      </c>
      <c r="BK848" s="14">
        <v>0.36567110343536802</v>
      </c>
      <c r="BL848" s="14">
        <v>0.45759166339470703</v>
      </c>
      <c r="BM848" s="14">
        <v>0.51501444542865904</v>
      </c>
      <c r="BN848" s="14">
        <v>0.34363671412278302</v>
      </c>
      <c r="BO848" s="14">
        <v>0.473709237962948</v>
      </c>
      <c r="BP848" s="14">
        <v>0.49574219078215198</v>
      </c>
      <c r="BQ848" s="14">
        <v>0.40642727412143997</v>
      </c>
      <c r="BR848" s="14">
        <v>0.498966217290011</v>
      </c>
      <c r="BS848" s="14">
        <v>0.44222524071883601</v>
      </c>
      <c r="BT848" s="14">
        <v>0.44248191742557202</v>
      </c>
      <c r="BU848" s="14"/>
      <c r="BV848" s="14">
        <v>0.46835278850683898</v>
      </c>
      <c r="BW848" s="14">
        <v>0.467207575680404</v>
      </c>
      <c r="BX848" s="14"/>
      <c r="BY848" s="14">
        <v>0.35523428296800702</v>
      </c>
      <c r="BZ848" s="14"/>
      <c r="CA848" s="14">
        <v>0.42248851614933502</v>
      </c>
      <c r="CB848" s="14">
        <v>0.49638609225972402</v>
      </c>
      <c r="CC848" s="14">
        <v>0.42457903578668899</v>
      </c>
      <c r="CD848" s="14">
        <v>0.37177791401552301</v>
      </c>
      <c r="CE848" s="14">
        <v>0.39498570213207401</v>
      </c>
    </row>
    <row r="849" spans="2:83" x14ac:dyDescent="0.3">
      <c r="B849" t="s">
        <v>367</v>
      </c>
      <c r="C849" s="14">
        <v>0.31670197771342401</v>
      </c>
      <c r="D849" s="14">
        <v>0.33678034511551502</v>
      </c>
      <c r="E849" s="14">
        <v>0.29771759689960098</v>
      </c>
      <c r="F849" s="14"/>
      <c r="G849" s="14">
        <v>0.27545290253219201</v>
      </c>
      <c r="H849" s="14">
        <v>0.31816011256240601</v>
      </c>
      <c r="I849" s="14">
        <v>0.24584726552479599</v>
      </c>
      <c r="J849" s="14">
        <v>0.29926509585836802</v>
      </c>
      <c r="K849" s="14">
        <v>0.40795445801554697</v>
      </c>
      <c r="L849" s="14">
        <v>0.35294064875570802</v>
      </c>
      <c r="M849" s="14"/>
      <c r="N849" s="14">
        <v>0.34253929223164897</v>
      </c>
      <c r="O849" s="14">
        <v>0.30590363456200498</v>
      </c>
      <c r="P849" s="14">
        <v>0.316802753413367</v>
      </c>
      <c r="Q849" s="14">
        <v>0.30091941506794401</v>
      </c>
      <c r="R849" s="14"/>
      <c r="S849" s="14">
        <v>0.35743401423179799</v>
      </c>
      <c r="T849" s="14">
        <v>0.230417080395279</v>
      </c>
      <c r="U849" s="14">
        <v>0.26920582073285199</v>
      </c>
      <c r="V849" s="14">
        <v>0.35455301223291802</v>
      </c>
      <c r="W849" s="14">
        <v>0.32767234400595502</v>
      </c>
      <c r="X849" s="14">
        <v>0.26209128999032799</v>
      </c>
      <c r="Y849" s="14">
        <v>0.35055907439196599</v>
      </c>
      <c r="Z849" s="14">
        <v>0.324338910234033</v>
      </c>
      <c r="AA849" s="14">
        <v>0.29651189989343402</v>
      </c>
      <c r="AB849" s="14">
        <v>0.369728512584306</v>
      </c>
      <c r="AC849" s="14">
        <v>0.39861693324261299</v>
      </c>
      <c r="AD849" s="14">
        <v>0.32992235251756302</v>
      </c>
      <c r="AE849" s="14"/>
      <c r="AF849" s="14">
        <v>0.33066976658906599</v>
      </c>
      <c r="AG849" s="14">
        <v>0.33154564208843801</v>
      </c>
      <c r="AH849" s="14">
        <v>0.34063140186295998</v>
      </c>
      <c r="AI849" s="14">
        <v>0.39903993295036799</v>
      </c>
      <c r="AJ849" s="14">
        <v>0.248971909393714</v>
      </c>
      <c r="AK849" s="14"/>
      <c r="AL849" s="14">
        <v>0.327802704057716</v>
      </c>
      <c r="AM849" s="14">
        <v>0.30978659405516101</v>
      </c>
      <c r="AN849" s="14">
        <v>0.36274669214996802</v>
      </c>
      <c r="AO849" s="14">
        <v>0.33015469700500699</v>
      </c>
      <c r="AP849" s="14">
        <v>0.39617359506215299</v>
      </c>
      <c r="AQ849" s="14"/>
      <c r="AR849" s="14">
        <v>0.32844297529856398</v>
      </c>
      <c r="AS849" s="14">
        <v>0.30088200329409898</v>
      </c>
      <c r="AT849" s="14">
        <v>0.33426729659570698</v>
      </c>
      <c r="AU849" s="14">
        <v>0.36460087810407998</v>
      </c>
      <c r="AV849" s="14">
        <v>0.29375843049185901</v>
      </c>
      <c r="AW849" s="14">
        <v>0.27362437500592202</v>
      </c>
      <c r="AX849" s="14"/>
      <c r="AY849" s="14">
        <v>0.301526147513626</v>
      </c>
      <c r="AZ849" s="14">
        <v>0.30874028395060499</v>
      </c>
      <c r="BA849" s="14">
        <v>0.31386293361103601</v>
      </c>
      <c r="BB849" s="14">
        <v>0.36042486117383699</v>
      </c>
      <c r="BC849" s="14">
        <v>0.267952078722271</v>
      </c>
      <c r="BD849" s="14"/>
      <c r="BE849" s="14">
        <v>0.29976073506803103</v>
      </c>
      <c r="BF849" s="14">
        <v>0.25052383534262201</v>
      </c>
      <c r="BG849" s="14">
        <v>0.33573338299917599</v>
      </c>
      <c r="BH849" s="14">
        <v>0.328691308791417</v>
      </c>
      <c r="BI849" s="14">
        <v>0.29487218775915203</v>
      </c>
      <c r="BJ849" s="14">
        <v>0.30567778243043497</v>
      </c>
      <c r="BK849" s="14">
        <v>0.21799555584299199</v>
      </c>
      <c r="BL849" s="14">
        <v>0.378288423009635</v>
      </c>
      <c r="BM849" s="14">
        <v>0.33473602862420898</v>
      </c>
      <c r="BN849" s="14">
        <v>0.286885325559538</v>
      </c>
      <c r="BO849" s="14">
        <v>0.32734724049222702</v>
      </c>
      <c r="BP849" s="14">
        <v>0.31636868219627301</v>
      </c>
      <c r="BQ849" s="14">
        <v>0.42880743046674702</v>
      </c>
      <c r="BR849" s="14">
        <v>0.34058775641984401</v>
      </c>
      <c r="BS849" s="14">
        <v>0.423913926239674</v>
      </c>
      <c r="BT849" s="14">
        <v>0.29018031170098701</v>
      </c>
      <c r="BU849" s="14"/>
      <c r="BV849" s="14">
        <v>0.31612412392081102</v>
      </c>
      <c r="BW849" s="14">
        <v>0.30037384112198201</v>
      </c>
      <c r="BX849" s="14"/>
      <c r="BY849" s="14">
        <v>0.27730275272157201</v>
      </c>
      <c r="BZ849" s="14"/>
      <c r="CA849" s="14">
        <v>0.33515533980322998</v>
      </c>
      <c r="CB849" s="14">
        <v>0.34121243231375598</v>
      </c>
      <c r="CC849" s="14">
        <v>0.318458018416793</v>
      </c>
      <c r="CD849" s="14">
        <v>0.24019881065433599</v>
      </c>
      <c r="CE849" s="14">
        <v>0.23494189466491999</v>
      </c>
    </row>
    <row r="850" spans="2:83" x14ac:dyDescent="0.3">
      <c r="B850" t="s">
        <v>368</v>
      </c>
      <c r="C850" s="14">
        <v>0.31213634864554002</v>
      </c>
      <c r="D850" s="14">
        <v>0.33621864191654799</v>
      </c>
      <c r="E850" s="14">
        <v>0.28830170546668898</v>
      </c>
      <c r="F850" s="14"/>
      <c r="G850" s="14">
        <v>0.29359927851867901</v>
      </c>
      <c r="H850" s="14">
        <v>0.27321249765273098</v>
      </c>
      <c r="I850" s="14">
        <v>0.29043934018332801</v>
      </c>
      <c r="J850" s="14">
        <v>0.29453724968776401</v>
      </c>
      <c r="K850" s="14">
        <v>0.36984200362341801</v>
      </c>
      <c r="L850" s="14">
        <v>0.34914942549245498</v>
      </c>
      <c r="M850" s="14"/>
      <c r="N850" s="14">
        <v>0.33967141083461799</v>
      </c>
      <c r="O850" s="14">
        <v>0.29991353746689797</v>
      </c>
      <c r="P850" s="14">
        <v>0.29122041552970501</v>
      </c>
      <c r="Q850" s="14">
        <v>0.31625122353787399</v>
      </c>
      <c r="R850" s="14"/>
      <c r="S850" s="14">
        <v>0.28586196166896</v>
      </c>
      <c r="T850" s="14">
        <v>0.32854585986825402</v>
      </c>
      <c r="U850" s="14">
        <v>0.36167107255681502</v>
      </c>
      <c r="V850" s="14">
        <v>0.29224787604866698</v>
      </c>
      <c r="W850" s="14">
        <v>0.27245850100417202</v>
      </c>
      <c r="X850" s="14">
        <v>0.29539094818990802</v>
      </c>
      <c r="Y850" s="14">
        <v>0.32741139949734499</v>
      </c>
      <c r="Z850" s="14">
        <v>0.28686189853476901</v>
      </c>
      <c r="AA850" s="14">
        <v>0.27591948843314501</v>
      </c>
      <c r="AB850" s="14">
        <v>0.38271217547446401</v>
      </c>
      <c r="AC850" s="14">
        <v>0.311422994363168</v>
      </c>
      <c r="AD850" s="14">
        <v>0.34918403720568802</v>
      </c>
      <c r="AE850" s="14"/>
      <c r="AF850" s="14">
        <v>0.35052385173456102</v>
      </c>
      <c r="AG850" s="14">
        <v>0.27164085471641303</v>
      </c>
      <c r="AH850" s="14">
        <v>0.41822063683829802</v>
      </c>
      <c r="AI850" s="14">
        <v>0.29873601360020102</v>
      </c>
      <c r="AJ850" s="14">
        <v>0.27913265692158201</v>
      </c>
      <c r="AK850" s="14"/>
      <c r="AL850" s="14">
        <v>0.37210184922700401</v>
      </c>
      <c r="AM850" s="14">
        <v>0.299127384359758</v>
      </c>
      <c r="AN850" s="14">
        <v>0.35505405810116503</v>
      </c>
      <c r="AO850" s="14">
        <v>0.266199804720058</v>
      </c>
      <c r="AP850" s="14">
        <v>0.28365904525508201</v>
      </c>
      <c r="AQ850" s="14"/>
      <c r="AR850" s="14">
        <v>0.30051232052708099</v>
      </c>
      <c r="AS850" s="14">
        <v>0.37780702739136501</v>
      </c>
      <c r="AT850" s="14">
        <v>0.28366427000584898</v>
      </c>
      <c r="AU850" s="14">
        <v>0.30723471177454897</v>
      </c>
      <c r="AV850" s="14">
        <v>0.28959800253520201</v>
      </c>
      <c r="AW850" s="14">
        <v>0.29017355286413199</v>
      </c>
      <c r="AX850" s="14"/>
      <c r="AY850" s="14">
        <v>0.32953479326938501</v>
      </c>
      <c r="AZ850" s="14">
        <v>0.25451360000594397</v>
      </c>
      <c r="BA850" s="14">
        <v>0.337631327790959</v>
      </c>
      <c r="BB850" s="14">
        <v>0.323191100539586</v>
      </c>
      <c r="BC850" s="14">
        <v>0.30657507982219001</v>
      </c>
      <c r="BD850" s="14"/>
      <c r="BE850" s="14">
        <v>0.33408924835521597</v>
      </c>
      <c r="BF850" s="14">
        <v>0.23141578636381699</v>
      </c>
      <c r="BG850" s="14">
        <v>0.26816882287987398</v>
      </c>
      <c r="BH850" s="14">
        <v>0.32985530981829803</v>
      </c>
      <c r="BI850" s="14">
        <v>0.30331795668803802</v>
      </c>
      <c r="BJ850" s="14">
        <v>0.36230052331970097</v>
      </c>
      <c r="BK850" s="14">
        <v>0.29940451173388699</v>
      </c>
      <c r="BL850" s="14">
        <v>0.354111666801397</v>
      </c>
      <c r="BM850" s="14">
        <v>0.24196913814396201</v>
      </c>
      <c r="BN850" s="14">
        <v>0.33837573223380601</v>
      </c>
      <c r="BO850" s="14">
        <v>0.26995775040296799</v>
      </c>
      <c r="BP850" s="14">
        <v>0.335636537629039</v>
      </c>
      <c r="BQ850" s="14">
        <v>0.33584617698438302</v>
      </c>
      <c r="BR850" s="14">
        <v>0.32612749724373102</v>
      </c>
      <c r="BS850" s="14">
        <v>0.297257527349513</v>
      </c>
      <c r="BT850" s="14">
        <v>0.37336100435821701</v>
      </c>
      <c r="BU850" s="14"/>
      <c r="BV850" s="14">
        <v>0.29591599412230601</v>
      </c>
      <c r="BW850" s="14">
        <v>0.30389706963430002</v>
      </c>
      <c r="BX850" s="14"/>
      <c r="BY850" s="14">
        <v>0.28162216193161999</v>
      </c>
      <c r="BZ850" s="14"/>
      <c r="CA850" s="14">
        <v>0.31454191211800198</v>
      </c>
      <c r="CB850" s="14">
        <v>0.31446778873608</v>
      </c>
      <c r="CC850" s="14">
        <v>0.31241510002377398</v>
      </c>
      <c r="CD850" s="14">
        <v>0.33365833651086801</v>
      </c>
      <c r="CE850" s="14">
        <v>0.30312642643008603</v>
      </c>
    </row>
    <row r="851" spans="2:83" x14ac:dyDescent="0.3">
      <c r="B851" t="s">
        <v>369</v>
      </c>
      <c r="C851" s="14">
        <v>0.21136233192832901</v>
      </c>
      <c r="D851" s="14">
        <v>0.23006397294530401</v>
      </c>
      <c r="E851" s="14">
        <v>0.193515696177536</v>
      </c>
      <c r="F851" s="14"/>
      <c r="G851" s="14">
        <v>0.198815289586211</v>
      </c>
      <c r="H851" s="14">
        <v>0.169029338037609</v>
      </c>
      <c r="I851" s="14">
        <v>0.184360679274574</v>
      </c>
      <c r="J851" s="14">
        <v>0.204363948245702</v>
      </c>
      <c r="K851" s="14">
        <v>0.187089212685249</v>
      </c>
      <c r="L851" s="14">
        <v>0.29806909749025401</v>
      </c>
      <c r="M851" s="14"/>
      <c r="N851" s="14">
        <v>0.135113696690489</v>
      </c>
      <c r="O851" s="14">
        <v>0.18043374349445801</v>
      </c>
      <c r="P851" s="14">
        <v>0.27267035261539002</v>
      </c>
      <c r="Q851" s="14">
        <v>0.27270004819086602</v>
      </c>
      <c r="R851" s="14"/>
      <c r="S851" s="14">
        <v>0.17148812582567199</v>
      </c>
      <c r="T851" s="14">
        <v>0.25632148542845701</v>
      </c>
      <c r="U851" s="14">
        <v>0.26188996376151902</v>
      </c>
      <c r="V851" s="14">
        <v>0.22774527818680801</v>
      </c>
      <c r="W851" s="14">
        <v>0.22604296850219999</v>
      </c>
      <c r="X851" s="14">
        <v>0.18450919924025699</v>
      </c>
      <c r="Y851" s="14">
        <v>0.18929082892867299</v>
      </c>
      <c r="Z851" s="14">
        <v>0.240336980401609</v>
      </c>
      <c r="AA851" s="14">
        <v>0.21185029977629699</v>
      </c>
      <c r="AB851" s="14">
        <v>0.17173477111589699</v>
      </c>
      <c r="AC851" s="14">
        <v>0.23957784744625399</v>
      </c>
      <c r="AD851" s="14">
        <v>0.15592264888552601</v>
      </c>
      <c r="AE851" s="14"/>
      <c r="AF851" s="14">
        <v>0.257180327385443</v>
      </c>
      <c r="AG851" s="14">
        <v>0.170161932657346</v>
      </c>
      <c r="AH851" s="14">
        <v>0.17307346177251201</v>
      </c>
      <c r="AI851" s="14">
        <v>0.35520293625590799</v>
      </c>
      <c r="AJ851" s="14">
        <v>0.209173128270007</v>
      </c>
      <c r="AK851" s="14"/>
      <c r="AL851" s="14">
        <v>0.26401844687259901</v>
      </c>
      <c r="AM851" s="14">
        <v>0.14261001087959799</v>
      </c>
      <c r="AN851" s="14">
        <v>0.186914744170744</v>
      </c>
      <c r="AO851" s="14">
        <v>0.37019102471980297</v>
      </c>
      <c r="AP851" s="14">
        <v>0.18068594762416801</v>
      </c>
      <c r="AQ851" s="14"/>
      <c r="AR851" s="14">
        <v>9.8433199487933401E-2</v>
      </c>
      <c r="AS851" s="14">
        <v>0.22698625272082801</v>
      </c>
      <c r="AT851" s="14">
        <v>0.22587117903482701</v>
      </c>
      <c r="AU851" s="14">
        <v>0.376134920079711</v>
      </c>
      <c r="AV851" s="14">
        <v>0.158820944763713</v>
      </c>
      <c r="AW851" s="14">
        <v>0.16176021545080799</v>
      </c>
      <c r="AX851" s="14"/>
      <c r="AY851" s="14">
        <v>0.29089491041499899</v>
      </c>
      <c r="AZ851" s="14">
        <v>0.240202570775055</v>
      </c>
      <c r="BA851" s="14">
        <v>0.12821537536159899</v>
      </c>
      <c r="BB851" s="14">
        <v>0.14461326961458101</v>
      </c>
      <c r="BC851" s="14">
        <v>0.14225348962665399</v>
      </c>
      <c r="BD851" s="14"/>
      <c r="BE851" s="14">
        <v>0.311289964086985</v>
      </c>
      <c r="BF851" s="14">
        <v>0.34440310524943901</v>
      </c>
      <c r="BG851" s="14">
        <v>0.28830379269064299</v>
      </c>
      <c r="BH851" s="14">
        <v>0.245065872847327</v>
      </c>
      <c r="BI851" s="14">
        <v>0.23569111464301601</v>
      </c>
      <c r="BJ851" s="14">
        <v>0.22242832447199501</v>
      </c>
      <c r="BK851" s="14">
        <v>0.181017281500332</v>
      </c>
      <c r="BL851" s="14">
        <v>0.25121031192951099</v>
      </c>
      <c r="BM851" s="14">
        <v>0.222959640270422</v>
      </c>
      <c r="BN851" s="14">
        <v>0.208538607108396</v>
      </c>
      <c r="BO851" s="14">
        <v>0.200987065783782</v>
      </c>
      <c r="BP851" s="14">
        <v>8.9381422321901799E-2</v>
      </c>
      <c r="BQ851" s="14">
        <v>0.184334016125098</v>
      </c>
      <c r="BR851" s="14">
        <v>0.229761040107092</v>
      </c>
      <c r="BS851" s="14">
        <v>0.11511536796035</v>
      </c>
      <c r="BT851" s="14">
        <v>0.143753530467435</v>
      </c>
      <c r="BU851" s="14"/>
      <c r="BV851" s="14">
        <v>9.6376115282592698E-2</v>
      </c>
      <c r="BW851" s="14">
        <v>0.21127844252703801</v>
      </c>
      <c r="BX851" s="14"/>
      <c r="BY851" s="14">
        <v>0.228363655725942</v>
      </c>
      <c r="BZ851" s="14"/>
      <c r="CA851" s="14">
        <v>0.26681059899931198</v>
      </c>
      <c r="CB851" s="14">
        <v>0.16482792088005299</v>
      </c>
      <c r="CC851" s="14">
        <v>0.19279607346848299</v>
      </c>
      <c r="CD851" s="14">
        <v>0.18380164299425999</v>
      </c>
      <c r="CE851" s="14">
        <v>0.18676626458263801</v>
      </c>
    </row>
    <row r="852" spans="2:83" x14ac:dyDescent="0.3">
      <c r="B852" t="s">
        <v>370</v>
      </c>
      <c r="C852" s="14">
        <v>0.116712912894712</v>
      </c>
      <c r="D852" s="14">
        <v>0.13237022152184699</v>
      </c>
      <c r="E852" s="14">
        <v>0.101653304450121</v>
      </c>
      <c r="F852" s="14"/>
      <c r="G852" s="14">
        <v>0.19261840995915999</v>
      </c>
      <c r="H852" s="14">
        <v>0.157739985196269</v>
      </c>
      <c r="I852" s="14">
        <v>0.13849317527397101</v>
      </c>
      <c r="J852" s="14">
        <v>7.5055191295468504E-2</v>
      </c>
      <c r="K852" s="14">
        <v>6.2248949206833402E-2</v>
      </c>
      <c r="L852" s="14">
        <v>8.5942725660316799E-2</v>
      </c>
      <c r="M852" s="14"/>
      <c r="N852" s="14">
        <v>0.13751492963244799</v>
      </c>
      <c r="O852" s="14">
        <v>0.10638689368823399</v>
      </c>
      <c r="P852" s="14">
        <v>0.1032640853768</v>
      </c>
      <c r="Q852" s="14">
        <v>0.11527338691257399</v>
      </c>
      <c r="R852" s="14"/>
      <c r="S852" s="14">
        <v>0.12896321150568699</v>
      </c>
      <c r="T852" s="14">
        <v>0.12222540429913201</v>
      </c>
      <c r="U852" s="14">
        <v>0.153663662340768</v>
      </c>
      <c r="V852" s="14">
        <v>0.10937978123257799</v>
      </c>
      <c r="W852" s="14">
        <v>9.1473964013833897E-2</v>
      </c>
      <c r="X852" s="14">
        <v>0.16658369699136799</v>
      </c>
      <c r="Y852" s="14">
        <v>0.122385399794175</v>
      </c>
      <c r="Z852" s="14">
        <v>0.104240175032859</v>
      </c>
      <c r="AA852" s="14">
        <v>0.11201729454460101</v>
      </c>
      <c r="AB852" s="14">
        <v>9.2011400024227197E-2</v>
      </c>
      <c r="AC852" s="14">
        <v>4.8641763498614897E-2</v>
      </c>
      <c r="AD852" s="14">
        <v>7.5104579034664401E-2</v>
      </c>
      <c r="AE852" s="14"/>
      <c r="AF852" s="14">
        <v>0.10644377714884699</v>
      </c>
      <c r="AG852" s="14">
        <v>0.125305707553372</v>
      </c>
      <c r="AH852" s="14">
        <v>8.5525587642143297E-2</v>
      </c>
      <c r="AI852" s="14">
        <v>0.27509079239497602</v>
      </c>
      <c r="AJ852" s="14">
        <v>0.130482613968147</v>
      </c>
      <c r="AK852" s="14"/>
      <c r="AL852" s="14">
        <v>0.12225062369953101</v>
      </c>
      <c r="AM852" s="14">
        <v>0.13671836085862599</v>
      </c>
      <c r="AN852" s="14">
        <v>8.6753775439016301E-2</v>
      </c>
      <c r="AO852" s="14">
        <v>0.13220778427122701</v>
      </c>
      <c r="AP852" s="14">
        <v>0.111299069211812</v>
      </c>
      <c r="AQ852" s="14"/>
      <c r="AR852" s="14">
        <v>0.17126803548390801</v>
      </c>
      <c r="AS852" s="14">
        <v>0.13231106084602201</v>
      </c>
      <c r="AT852" s="14">
        <v>7.7532899895246296E-2</v>
      </c>
      <c r="AU852" s="14">
        <v>0.12945186040675899</v>
      </c>
      <c r="AV852" s="14">
        <v>7.8605865794648094E-2</v>
      </c>
      <c r="AW852" s="14">
        <v>6.8373863464394793E-2</v>
      </c>
      <c r="AX852" s="14"/>
      <c r="AY852" s="14">
        <v>0.11314690429232301</v>
      </c>
      <c r="AZ852" s="14">
        <v>0.11307261678825101</v>
      </c>
      <c r="BA852" s="14">
        <v>0.12741504542364401</v>
      </c>
      <c r="BB852" s="14">
        <v>0.141658084059372</v>
      </c>
      <c r="BC852" s="14">
        <v>0.16485809285178499</v>
      </c>
      <c r="BD852" s="14"/>
      <c r="BE852" s="14">
        <v>8.2649625219940501E-2</v>
      </c>
      <c r="BF852" s="14">
        <v>0.108888292462437</v>
      </c>
      <c r="BG852" s="14">
        <v>0.141965541809941</v>
      </c>
      <c r="BH852" s="14">
        <v>0.13851520387517999</v>
      </c>
      <c r="BI852" s="14">
        <v>0.111819795960494</v>
      </c>
      <c r="BJ852" s="14">
        <v>0.12802678258492001</v>
      </c>
      <c r="BK852" s="14">
        <v>0.103577396807777</v>
      </c>
      <c r="BL852" s="14">
        <v>8.0395088364105596E-2</v>
      </c>
      <c r="BM852" s="14">
        <v>0.16235276246954999</v>
      </c>
      <c r="BN852" s="14">
        <v>0.136848618562812</v>
      </c>
      <c r="BO852" s="14">
        <v>9.0233836394763303E-2</v>
      </c>
      <c r="BP852" s="14">
        <v>0.139221276030949</v>
      </c>
      <c r="BQ852" s="14">
        <v>7.6124211376421697E-2</v>
      </c>
      <c r="BR852" s="14">
        <v>0.12930187566114401</v>
      </c>
      <c r="BS852" s="14">
        <v>7.2165019329378396E-2</v>
      </c>
      <c r="BT852" s="14">
        <v>0.16653510757360701</v>
      </c>
      <c r="BU852" s="14"/>
      <c r="BV852" s="14">
        <v>0.17214601065025201</v>
      </c>
      <c r="BW852" s="14">
        <v>8.4099797859939998E-2</v>
      </c>
      <c r="BX852" s="14"/>
      <c r="BY852" s="14">
        <v>0.18483391046582201</v>
      </c>
      <c r="BZ852" s="14"/>
      <c r="CA852" s="14">
        <v>7.7628589275602303E-2</v>
      </c>
      <c r="CB852" s="14">
        <v>9.2745022094940593E-2</v>
      </c>
      <c r="CC852" s="14">
        <v>0.13184094261829299</v>
      </c>
      <c r="CD852" s="14">
        <v>0.22382534506299701</v>
      </c>
      <c r="CE852" s="14">
        <v>0.27405852962926702</v>
      </c>
    </row>
    <row r="853" spans="2:83" x14ac:dyDescent="0.3">
      <c r="B853" t="s">
        <v>371</v>
      </c>
      <c r="C853" s="14">
        <v>7.1526528596275202E-2</v>
      </c>
      <c r="D853" s="14">
        <v>8.55896798146486E-2</v>
      </c>
      <c r="E853" s="14">
        <v>5.7934921871374299E-2</v>
      </c>
      <c r="F853" s="14"/>
      <c r="G853" s="14">
        <v>0.14037802136186101</v>
      </c>
      <c r="H853" s="14">
        <v>9.3537753854797706E-2</v>
      </c>
      <c r="I853" s="14">
        <v>8.8584985340380507E-2</v>
      </c>
      <c r="J853" s="14">
        <v>5.1444271958951203E-2</v>
      </c>
      <c r="K853" s="14">
        <v>1.7423268522395501E-2</v>
      </c>
      <c r="L853" s="14">
        <v>4.6968837123810198E-2</v>
      </c>
      <c r="M853" s="14"/>
      <c r="N853" s="14">
        <v>8.1521336270127795E-2</v>
      </c>
      <c r="O853" s="14">
        <v>5.5045809822258998E-2</v>
      </c>
      <c r="P853" s="14">
        <v>8.8635006829930807E-2</v>
      </c>
      <c r="Q853" s="14">
        <v>6.43905323260794E-2</v>
      </c>
      <c r="R853" s="14"/>
      <c r="S853" s="14">
        <v>7.6295882307421695E-2</v>
      </c>
      <c r="T853" s="14">
        <v>7.0421559330442501E-2</v>
      </c>
      <c r="U853" s="14">
        <v>7.1559327501780803E-2</v>
      </c>
      <c r="V853" s="14">
        <v>8.2536686127947401E-2</v>
      </c>
      <c r="W853" s="14">
        <v>7.4419998846540505E-2</v>
      </c>
      <c r="X853" s="14">
        <v>5.65667696013041E-2</v>
      </c>
      <c r="Y853" s="14">
        <v>5.6903248000685601E-2</v>
      </c>
      <c r="Z853" s="14">
        <v>7.2206200175378099E-2</v>
      </c>
      <c r="AA853" s="14">
        <v>8.4026105216161898E-2</v>
      </c>
      <c r="AB853" s="14">
        <v>6.4693617117430102E-2</v>
      </c>
      <c r="AC853" s="14">
        <v>8.8329683693530794E-2</v>
      </c>
      <c r="AD853" s="14">
        <v>4.3944172247752301E-2</v>
      </c>
      <c r="AE853" s="14"/>
      <c r="AF853" s="14">
        <v>5.9251097402395203E-2</v>
      </c>
      <c r="AG853" s="14">
        <v>9.9814676432505994E-2</v>
      </c>
      <c r="AH853" s="14">
        <v>4.7943516873667699E-2</v>
      </c>
      <c r="AI853" s="14">
        <v>0.14717037890877699</v>
      </c>
      <c r="AJ853" s="14">
        <v>4.9176390224800998E-2</v>
      </c>
      <c r="AK853" s="14"/>
      <c r="AL853" s="14">
        <v>7.6850662548455101E-2</v>
      </c>
      <c r="AM853" s="14">
        <v>8.4452046653756205E-2</v>
      </c>
      <c r="AN853" s="14">
        <v>5.3502500045474299E-2</v>
      </c>
      <c r="AO853" s="14">
        <v>6.2058630617015199E-2</v>
      </c>
      <c r="AP853" s="14">
        <v>2.5561143804454699E-2</v>
      </c>
      <c r="AQ853" s="14"/>
      <c r="AR853" s="14">
        <v>9.4757621909241099E-2</v>
      </c>
      <c r="AS853" s="14">
        <v>8.1828846401863498E-2</v>
      </c>
      <c r="AT853" s="14">
        <v>6.6406662349330195E-2</v>
      </c>
      <c r="AU853" s="14">
        <v>5.8132409429003599E-2</v>
      </c>
      <c r="AV853" s="14">
        <v>8.46526421432926E-2</v>
      </c>
      <c r="AW853" s="14">
        <v>4.2231543466889399E-2</v>
      </c>
      <c r="AX853" s="14"/>
      <c r="AY853" s="14">
        <v>5.24633539713674E-2</v>
      </c>
      <c r="AZ853" s="14">
        <v>7.8842215122079298E-2</v>
      </c>
      <c r="BA853" s="14">
        <v>7.2808471538271302E-2</v>
      </c>
      <c r="BB853" s="14">
        <v>8.6746194946099406E-2</v>
      </c>
      <c r="BC853" s="14">
        <v>0.17488143000055201</v>
      </c>
      <c r="BD853" s="14"/>
      <c r="BE853" s="14">
        <v>0.14577706926932599</v>
      </c>
      <c r="BF853" s="14">
        <v>3.10518364541758E-2</v>
      </c>
      <c r="BG853" s="14">
        <v>6.5266682783220703E-2</v>
      </c>
      <c r="BH853" s="14">
        <v>7.8011331538072395E-2</v>
      </c>
      <c r="BI853" s="14">
        <v>8.3350435750952606E-2</v>
      </c>
      <c r="BJ853" s="14">
        <v>4.6491245026114701E-2</v>
      </c>
      <c r="BK853" s="14">
        <v>0.105724089884289</v>
      </c>
      <c r="BL853" s="14">
        <v>2.59780662140103E-2</v>
      </c>
      <c r="BM853" s="14">
        <v>5.2106048856030797E-2</v>
      </c>
      <c r="BN853" s="14">
        <v>0.103524368037613</v>
      </c>
      <c r="BO853" s="14">
        <v>4.61341849153174E-2</v>
      </c>
      <c r="BP853" s="14">
        <v>4.5756234243283102E-2</v>
      </c>
      <c r="BQ853" s="14">
        <v>5.21482556435897E-2</v>
      </c>
      <c r="BR853" s="14">
        <v>0.15450926133985199</v>
      </c>
      <c r="BS853" s="14">
        <v>0.10785767126118</v>
      </c>
      <c r="BT853" s="14">
        <v>0.15748989878248301</v>
      </c>
      <c r="BU853" s="14"/>
      <c r="BV853" s="14">
        <v>0.100740008882438</v>
      </c>
      <c r="BW853" s="14">
        <v>6.02605134391348E-2</v>
      </c>
      <c r="BX853" s="14"/>
      <c r="BY853" s="14">
        <v>0.132547518728627</v>
      </c>
      <c r="BZ853" s="14"/>
      <c r="CA853" s="14">
        <v>6.0269149552013797E-2</v>
      </c>
      <c r="CB853" s="14">
        <v>4.19377363487793E-2</v>
      </c>
      <c r="CC853" s="14">
        <v>8.1785910438909301E-2</v>
      </c>
      <c r="CD853" s="14">
        <v>0.135215022490211</v>
      </c>
      <c r="CE853" s="14">
        <v>0.18897570636132699</v>
      </c>
    </row>
    <row r="854" spans="2:83" x14ac:dyDescent="0.3">
      <c r="B854" t="s">
        <v>372</v>
      </c>
      <c r="C854" s="14">
        <v>6.5248742730191003E-2</v>
      </c>
      <c r="D854" s="14">
        <v>7.4544811454409998E-2</v>
      </c>
      <c r="E854" s="14">
        <v>5.6299607384188599E-2</v>
      </c>
      <c r="F854" s="14"/>
      <c r="G854" s="14">
        <v>0.12405709398709</v>
      </c>
      <c r="H854" s="14">
        <v>0.118681538954769</v>
      </c>
      <c r="I854" s="14">
        <v>6.3423753503909497E-2</v>
      </c>
      <c r="J854" s="14">
        <v>5.4073246716850903E-2</v>
      </c>
      <c r="K854" s="14">
        <v>3.0050516923119601E-2</v>
      </c>
      <c r="L854" s="14">
        <v>1.7060930273634301E-2</v>
      </c>
      <c r="M854" s="14"/>
      <c r="N854" s="14">
        <v>8.7405663418404902E-2</v>
      </c>
      <c r="O854" s="14">
        <v>6.17163939734265E-2</v>
      </c>
      <c r="P854" s="14">
        <v>6.4610004213832506E-2</v>
      </c>
      <c r="Q854" s="14">
        <v>4.7027855319220303E-2</v>
      </c>
      <c r="R854" s="14"/>
      <c r="S854" s="14">
        <v>0.102075461906197</v>
      </c>
      <c r="T854" s="14">
        <v>3.1308341798119997E-2</v>
      </c>
      <c r="U854" s="14">
        <v>4.0436421755361697E-2</v>
      </c>
      <c r="V854" s="14">
        <v>5.9940516621027298E-2</v>
      </c>
      <c r="W854" s="14">
        <v>6.8683312657332102E-2</v>
      </c>
      <c r="X854" s="14">
        <v>7.4326635103744501E-2</v>
      </c>
      <c r="Y854" s="14">
        <v>7.3442208881054599E-2</v>
      </c>
      <c r="Z854" s="14">
        <v>8.6677802307585899E-2</v>
      </c>
      <c r="AA854" s="14">
        <v>8.0260029071291594E-2</v>
      </c>
      <c r="AB854" s="14">
        <v>6.1404940931239001E-2</v>
      </c>
      <c r="AC854" s="14">
        <v>4.2036091744775399E-2</v>
      </c>
      <c r="AD854" s="14">
        <v>3.2261274257642497E-2</v>
      </c>
      <c r="AE854" s="14"/>
      <c r="AF854" s="14">
        <v>6.1705172755624801E-2</v>
      </c>
      <c r="AG854" s="14">
        <v>8.7989904860364093E-2</v>
      </c>
      <c r="AH854" s="14">
        <v>4.8787662087699503E-2</v>
      </c>
      <c r="AI854" s="14">
        <v>5.8590312897165701E-2</v>
      </c>
      <c r="AJ854" s="14">
        <v>7.0740749358018495E-2</v>
      </c>
      <c r="AK854" s="14"/>
      <c r="AL854" s="14">
        <v>5.8031796375835297E-2</v>
      </c>
      <c r="AM854" s="14">
        <v>0.10563513065888799</v>
      </c>
      <c r="AN854" s="14">
        <v>4.6406425899989397E-2</v>
      </c>
      <c r="AO854" s="14">
        <v>2.0817942164678999E-2</v>
      </c>
      <c r="AP854" s="14">
        <v>2.8066056947588399E-2</v>
      </c>
      <c r="AQ854" s="14"/>
      <c r="AR854" s="14">
        <v>0.109681339201364</v>
      </c>
      <c r="AS854" s="14">
        <v>7.1723446131502194E-2</v>
      </c>
      <c r="AT854" s="14">
        <v>6.0724637157230497E-2</v>
      </c>
      <c r="AU854" s="14">
        <v>4.6316605889115903E-2</v>
      </c>
      <c r="AV854" s="14">
        <v>4.4461136161695898E-2</v>
      </c>
      <c r="AW854" s="14">
        <v>4.3093601115890202E-2</v>
      </c>
      <c r="AX854" s="14"/>
      <c r="AY854" s="14">
        <v>4.6910307607187597E-2</v>
      </c>
      <c r="AZ854" s="14">
        <v>3.4968302143545002E-2</v>
      </c>
      <c r="BA854" s="14">
        <v>9.9213452019858803E-2</v>
      </c>
      <c r="BB854" s="14">
        <v>0.102806022199692</v>
      </c>
      <c r="BC854" s="14">
        <v>0.118720367067972</v>
      </c>
      <c r="BD854" s="14"/>
      <c r="BE854" s="14">
        <v>0.14577706926932599</v>
      </c>
      <c r="BF854" s="14">
        <v>6.8902097869906503E-2</v>
      </c>
      <c r="BG854" s="14">
        <v>6.1031682716869297E-2</v>
      </c>
      <c r="BH854" s="14">
        <v>7.3791409910765798E-2</v>
      </c>
      <c r="BI854" s="14">
        <v>6.1959108016431501E-2</v>
      </c>
      <c r="BJ854" s="14">
        <v>6.0371241239781298E-2</v>
      </c>
      <c r="BK854" s="14">
        <v>7.6203790928402002E-2</v>
      </c>
      <c r="BL854" s="14">
        <v>3.8412589744931301E-2</v>
      </c>
      <c r="BM854" s="14">
        <v>6.3647448908681195E-2</v>
      </c>
      <c r="BN854" s="14">
        <v>8.6220972784815594E-2</v>
      </c>
      <c r="BO854" s="14">
        <v>6.5680382376631194E-2</v>
      </c>
      <c r="BP854" s="14">
        <v>4.9616632722138003E-2</v>
      </c>
      <c r="BQ854" s="14">
        <v>3.4085541104307997E-2</v>
      </c>
      <c r="BR854" s="14">
        <v>7.9872371955758997E-2</v>
      </c>
      <c r="BS854" s="14">
        <v>8.6744754091446996E-2</v>
      </c>
      <c r="BT854" s="14">
        <v>0.11586408737782</v>
      </c>
      <c r="BU854" s="14"/>
      <c r="BV854" s="14">
        <v>0.11013483510133699</v>
      </c>
      <c r="BW854" s="14">
        <v>9.8951989579164304E-2</v>
      </c>
      <c r="BX854" s="14"/>
      <c r="BY854" s="14">
        <v>0.18121275580131699</v>
      </c>
      <c r="BZ854" s="14"/>
      <c r="CA854" s="14">
        <v>2.14334226163366E-2</v>
      </c>
      <c r="CB854" s="14">
        <v>4.4533100439673602E-2</v>
      </c>
      <c r="CC854" s="14">
        <v>8.9683271576747395E-2</v>
      </c>
      <c r="CD854" s="14">
        <v>0.181620042839538</v>
      </c>
      <c r="CE854" s="14">
        <v>0.14318301002231701</v>
      </c>
    </row>
    <row r="855" spans="2:83" x14ac:dyDescent="0.3">
      <c r="B855" t="s">
        <v>110</v>
      </c>
      <c r="C855" s="14">
        <v>5.8719970893729899E-2</v>
      </c>
      <c r="D855" s="14">
        <v>3.5702837810387397E-2</v>
      </c>
      <c r="E855" s="14">
        <v>8.0280929025581399E-2</v>
      </c>
      <c r="F855" s="14"/>
      <c r="G855" s="14">
        <v>8.8442881719059604E-2</v>
      </c>
      <c r="H855" s="14">
        <v>5.3782989790738402E-2</v>
      </c>
      <c r="I855" s="14">
        <v>8.1029296659506006E-2</v>
      </c>
      <c r="J855" s="14">
        <v>5.8940021033090803E-2</v>
      </c>
      <c r="K855" s="14">
        <v>4.1327655304852898E-2</v>
      </c>
      <c r="L855" s="14">
        <v>3.65370550532143E-2</v>
      </c>
      <c r="M855" s="14"/>
      <c r="N855" s="14">
        <v>4.2763481211087397E-2</v>
      </c>
      <c r="O855" s="14">
        <v>6.9442375325045394E-2</v>
      </c>
      <c r="P855" s="14">
        <v>6.4036783187355506E-2</v>
      </c>
      <c r="Q855" s="14">
        <v>5.7191718417547902E-2</v>
      </c>
      <c r="R855" s="14"/>
      <c r="S855" s="14">
        <v>6.3354929998554702E-2</v>
      </c>
      <c r="T855" s="14">
        <v>5.9720343466525702E-2</v>
      </c>
      <c r="U855" s="14">
        <v>4.4919187159474398E-2</v>
      </c>
      <c r="V855" s="14">
        <v>4.72155457716604E-2</v>
      </c>
      <c r="W855" s="14">
        <v>5.51587205581048E-2</v>
      </c>
      <c r="X855" s="14">
        <v>7.4581466152647505E-2</v>
      </c>
      <c r="Y855" s="14">
        <v>6.7773063121937593E-2</v>
      </c>
      <c r="Z855" s="14">
        <v>7.0617517840879704E-2</v>
      </c>
      <c r="AA855" s="14">
        <v>8.8811301477648305E-2</v>
      </c>
      <c r="AB855" s="14">
        <v>3.1099062518060001E-2</v>
      </c>
      <c r="AC855" s="14">
        <v>2.8641318993286001E-2</v>
      </c>
      <c r="AD855" s="14">
        <v>4.7583978585407201E-2</v>
      </c>
      <c r="AE855" s="14"/>
      <c r="AF855" s="14">
        <v>3.6088792022472102E-2</v>
      </c>
      <c r="AG855" s="14">
        <v>4.2061738758319797E-2</v>
      </c>
      <c r="AH855" s="14">
        <v>2.79052438164165E-2</v>
      </c>
      <c r="AI855" s="14">
        <v>5.5902410830401802E-2</v>
      </c>
      <c r="AJ855" s="14">
        <v>0.11804493732924901</v>
      </c>
      <c r="AK855" s="14"/>
      <c r="AL855" s="14">
        <v>3.8902142284201698E-2</v>
      </c>
      <c r="AM855" s="14">
        <v>4.24627764910488E-2</v>
      </c>
      <c r="AN855" s="14">
        <v>3.5053033935256397E-2</v>
      </c>
      <c r="AO855" s="14">
        <v>6.6686104712669794E-2</v>
      </c>
      <c r="AP855" s="14">
        <v>4.8101643630914501E-2</v>
      </c>
      <c r="AQ855" s="14"/>
      <c r="AR855" s="14">
        <v>3.4176454598132198E-2</v>
      </c>
      <c r="AS855" s="14">
        <v>2.8706015282589901E-2</v>
      </c>
      <c r="AT855" s="14">
        <v>2.2394468884269301E-2</v>
      </c>
      <c r="AU855" s="14">
        <v>5.3785482749724597E-2</v>
      </c>
      <c r="AV855" s="14">
        <v>5.0835249668612803E-2</v>
      </c>
      <c r="AW855" s="14">
        <v>0.16473797858960601</v>
      </c>
      <c r="AX855" s="14"/>
      <c r="AY855" s="14">
        <v>5.9253750013210302E-2</v>
      </c>
      <c r="AZ855" s="14">
        <v>7.0377718448366794E-2</v>
      </c>
      <c r="BA855" s="14">
        <v>5.5901626309624898E-2</v>
      </c>
      <c r="BB855" s="14">
        <v>4.1074141681689297E-2</v>
      </c>
      <c r="BC855" s="14">
        <v>7.7095347346232995E-2</v>
      </c>
      <c r="BD855" s="14"/>
      <c r="BE855" s="14">
        <v>6.5633321850478196E-2</v>
      </c>
      <c r="BF855" s="14">
        <v>0.120217895571128</v>
      </c>
      <c r="BG855" s="14">
        <v>3.3494762322599403E-2</v>
      </c>
      <c r="BH855" s="14">
        <v>6.4668740277512599E-2</v>
      </c>
      <c r="BI855" s="14">
        <v>6.3301260984450103E-2</v>
      </c>
      <c r="BJ855" s="14">
        <v>6.13171041316002E-2</v>
      </c>
      <c r="BK855" s="14">
        <v>0.118435907010247</v>
      </c>
      <c r="BL855" s="14">
        <v>3.2089857451662498E-2</v>
      </c>
      <c r="BM855" s="14">
        <v>4.5812156708518501E-2</v>
      </c>
      <c r="BN855" s="14">
        <v>2.5761798615234401E-2</v>
      </c>
      <c r="BO855" s="14">
        <v>5.72008690592372E-2</v>
      </c>
      <c r="BP855" s="14">
        <v>6.8258130213571896E-2</v>
      </c>
      <c r="BQ855" s="14">
        <v>9.4257714231069604E-3</v>
      </c>
      <c r="BR855" s="14">
        <v>5.2738662779370699E-2</v>
      </c>
      <c r="BS855" s="14">
        <v>0.10080326085329</v>
      </c>
      <c r="BT855" s="14">
        <v>0</v>
      </c>
      <c r="BU855" s="14"/>
      <c r="BV855" s="14">
        <v>3.6185086618730398E-2</v>
      </c>
      <c r="BW855" s="14">
        <v>5.1786652671818603E-2</v>
      </c>
      <c r="BX855" s="14"/>
      <c r="BY855" s="14">
        <v>5.2762967689250401E-2</v>
      </c>
      <c r="BZ855" s="14"/>
      <c r="CA855" s="14">
        <v>7.00528147585536E-2</v>
      </c>
      <c r="CB855" s="14">
        <v>4.9026783194759102E-2</v>
      </c>
      <c r="CC855" s="14">
        <v>5.14198936533352E-2</v>
      </c>
      <c r="CD855" s="14">
        <v>4.0356794098591102E-2</v>
      </c>
      <c r="CE855" s="14">
        <v>2.2738735356441601E-2</v>
      </c>
    </row>
    <row r="856" spans="2:83" x14ac:dyDescent="0.3">
      <c r="B856" t="s">
        <v>350</v>
      </c>
      <c r="C856" s="14">
        <v>2.9326755535503801E-2</v>
      </c>
      <c r="D856" s="14">
        <v>2.8260311793814399E-2</v>
      </c>
      <c r="E856" s="14">
        <v>3.0425579831327501E-2</v>
      </c>
      <c r="F856" s="14"/>
      <c r="G856" s="14">
        <v>3.82403912107947E-2</v>
      </c>
      <c r="H856" s="14">
        <v>4.3212063381499098E-2</v>
      </c>
      <c r="I856" s="14">
        <v>5.0256349074086097E-2</v>
      </c>
      <c r="J856" s="14">
        <v>2.8459478394500699E-2</v>
      </c>
      <c r="K856" s="14">
        <v>6.86921336560814E-3</v>
      </c>
      <c r="L856" s="14">
        <v>1.0981683630843E-2</v>
      </c>
      <c r="M856" s="14"/>
      <c r="N856" s="14">
        <v>2.57639287735732E-2</v>
      </c>
      <c r="O856" s="14">
        <v>2.57677721587822E-2</v>
      </c>
      <c r="P856" s="14">
        <v>2.7354587207648801E-2</v>
      </c>
      <c r="Q856" s="14">
        <v>3.9233582850448999E-2</v>
      </c>
      <c r="R856" s="14"/>
      <c r="S856" s="14">
        <v>3.7874012480961901E-2</v>
      </c>
      <c r="T856" s="14">
        <v>3.1282469833479799E-2</v>
      </c>
      <c r="U856" s="14">
        <v>2.5877260693597502E-2</v>
      </c>
      <c r="V856" s="14">
        <v>4.8451027317485899E-2</v>
      </c>
      <c r="W856" s="14">
        <v>4.79701057012559E-2</v>
      </c>
      <c r="X856" s="14">
        <v>3.2276234703950503E-2</v>
      </c>
      <c r="Y856" s="14">
        <v>2.26085073931666E-2</v>
      </c>
      <c r="Z856" s="14">
        <v>2.2650247724607601E-2</v>
      </c>
      <c r="AA856" s="14">
        <v>8.8914397647594703E-3</v>
      </c>
      <c r="AB856" s="14">
        <v>2.9386446370566199E-2</v>
      </c>
      <c r="AC856" s="14">
        <v>1.8562748680032201E-2</v>
      </c>
      <c r="AD856" s="14">
        <v>0</v>
      </c>
      <c r="AE856" s="14"/>
      <c r="AF856" s="14">
        <v>1.6244490190079799E-2</v>
      </c>
      <c r="AG856" s="14">
        <v>3.6146089096474203E-2</v>
      </c>
      <c r="AH856" s="14">
        <v>4.9780095912783304E-3</v>
      </c>
      <c r="AI856" s="14">
        <v>2.7759171325880599E-2</v>
      </c>
      <c r="AJ856" s="14">
        <v>5.0750490743230403E-2</v>
      </c>
      <c r="AK856" s="14"/>
      <c r="AL856" s="14">
        <v>1.36922071901925E-2</v>
      </c>
      <c r="AM856" s="14">
        <v>3.1004451849712299E-2</v>
      </c>
      <c r="AN856" s="14">
        <v>0</v>
      </c>
      <c r="AO856" s="14">
        <v>2.5261425219911701E-2</v>
      </c>
      <c r="AP856" s="14">
        <v>6.3073456045885906E-2</v>
      </c>
      <c r="AQ856" s="14"/>
      <c r="AR856" s="14">
        <v>3.1148139535744499E-2</v>
      </c>
      <c r="AS856" s="14">
        <v>7.8817882130667802E-3</v>
      </c>
      <c r="AT856" s="14">
        <v>3.56176156679856E-3</v>
      </c>
      <c r="AU856" s="14">
        <v>3.2216324514042098E-2</v>
      </c>
      <c r="AV856" s="14">
        <v>5.7270752388996003E-2</v>
      </c>
      <c r="AW856" s="14">
        <v>2.89447009744958E-2</v>
      </c>
      <c r="AX856" s="14"/>
      <c r="AY856" s="14">
        <v>3.3860917408220302E-2</v>
      </c>
      <c r="AZ856" s="14">
        <v>3.3270921616211598E-2</v>
      </c>
      <c r="BA856" s="14">
        <v>2.2191643680587399E-2</v>
      </c>
      <c r="BB856" s="14">
        <v>3.8377898835432203E-2</v>
      </c>
      <c r="BC856" s="14">
        <v>4.0100026350549302E-2</v>
      </c>
      <c r="BD856" s="14"/>
      <c r="BE856" s="14">
        <v>0</v>
      </c>
      <c r="BF856" s="14">
        <v>7.8930872714266603E-2</v>
      </c>
      <c r="BG856" s="14">
        <v>3.3542359317942201E-2</v>
      </c>
      <c r="BH856" s="14">
        <v>7.2263698324262302E-3</v>
      </c>
      <c r="BI856" s="14">
        <v>4.0524730597067397E-2</v>
      </c>
      <c r="BJ856" s="14">
        <v>2.5768670165236301E-2</v>
      </c>
      <c r="BK856" s="14">
        <v>4.0479676998957798E-2</v>
      </c>
      <c r="BL856" s="14">
        <v>1.3790104262356599E-2</v>
      </c>
      <c r="BM856" s="14">
        <v>1.51916730513916E-2</v>
      </c>
      <c r="BN856" s="14">
        <v>2.63695350551881E-2</v>
      </c>
      <c r="BO856" s="14">
        <v>3.0874329801539899E-2</v>
      </c>
      <c r="BP856" s="14">
        <v>4.1100180623401199E-2</v>
      </c>
      <c r="BQ856" s="14">
        <v>2.1417543200944401E-2</v>
      </c>
      <c r="BR856" s="14">
        <v>0</v>
      </c>
      <c r="BS856" s="14">
        <v>1.9178192642769799E-2</v>
      </c>
      <c r="BT856" s="14">
        <v>5.5877813352572601E-2</v>
      </c>
      <c r="BU856" s="14"/>
      <c r="BV856" s="14">
        <v>3.5001689871048701E-2</v>
      </c>
      <c r="BW856" s="14">
        <v>2.50675940032698E-2</v>
      </c>
      <c r="BX856" s="14"/>
      <c r="BY856" s="14">
        <v>4.0927448960801499E-2</v>
      </c>
      <c r="BZ856" s="14"/>
      <c r="CA856" s="14">
        <v>2.7339974809202101E-2</v>
      </c>
      <c r="CB856" s="14">
        <v>2.1195454084925101E-2</v>
      </c>
      <c r="CC856" s="14">
        <v>2.7463101102395401E-2</v>
      </c>
      <c r="CD856" s="14">
        <v>5.0664065846304902E-2</v>
      </c>
      <c r="CE856" s="14">
        <v>7.79382683185601E-2</v>
      </c>
    </row>
    <row r="857" spans="2:83" x14ac:dyDescent="0.3">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c r="AR857" s="14"/>
      <c r="AS857" s="14"/>
      <c r="AT857" s="14"/>
      <c r="AU857" s="14"/>
      <c r="AV857" s="14"/>
      <c r="AW857" s="14"/>
      <c r="AX857" s="14"/>
      <c r="AY857" s="14"/>
      <c r="AZ857" s="14"/>
      <c r="BA857" s="14"/>
      <c r="BB857" s="14"/>
      <c r="BC857" s="14"/>
      <c r="BD857" s="14"/>
      <c r="BE857" s="14"/>
      <c r="BF857" s="14"/>
      <c r="BG857" s="14"/>
      <c r="BH857" s="14"/>
      <c r="BI857" s="14"/>
      <c r="BJ857" s="14"/>
      <c r="BK857" s="14"/>
      <c r="BL857" s="14"/>
      <c r="BM857" s="14"/>
      <c r="BN857" s="14"/>
      <c r="BO857" s="14"/>
      <c r="BP857" s="14"/>
      <c r="BQ857" s="14"/>
      <c r="BR857" s="14"/>
      <c r="BS857" s="14"/>
      <c r="BT857" s="14"/>
      <c r="BU857" s="14"/>
      <c r="BV857" s="14"/>
      <c r="BW857" s="14"/>
      <c r="BX857" s="14"/>
      <c r="BY857" s="14"/>
      <c r="BZ857" s="14"/>
      <c r="CA857" s="14"/>
      <c r="CB857" s="14"/>
      <c r="CC857" s="14"/>
      <c r="CD857" s="14"/>
      <c r="CE857" s="14"/>
    </row>
    <row r="858" spans="2:83" x14ac:dyDescent="0.3">
      <c r="B858" s="6" t="s">
        <v>126</v>
      </c>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c r="AR858" s="14"/>
      <c r="AS858" s="14"/>
      <c r="AT858" s="14"/>
      <c r="AU858" s="14"/>
      <c r="AV858" s="14"/>
      <c r="AW858" s="14"/>
      <c r="AX858" s="14"/>
      <c r="AY858" s="14"/>
      <c r="AZ858" s="14"/>
      <c r="BA858" s="14"/>
      <c r="BB858" s="14"/>
      <c r="BC858" s="14"/>
      <c r="BD858" s="14"/>
      <c r="BE858" s="14"/>
      <c r="BF858" s="14"/>
      <c r="BG858" s="14"/>
      <c r="BH858" s="14"/>
      <c r="BI858" s="14"/>
      <c r="BJ858" s="14"/>
      <c r="BK858" s="14"/>
      <c r="BL858" s="14"/>
      <c r="BM858" s="14"/>
      <c r="BN858" s="14"/>
      <c r="BO858" s="14"/>
      <c r="BP858" s="14"/>
      <c r="BQ858" s="14"/>
      <c r="BR858" s="14"/>
      <c r="BS858" s="14"/>
      <c r="BT858" s="14"/>
      <c r="BU858" s="14"/>
      <c r="BV858" s="14"/>
      <c r="BW858" s="14"/>
      <c r="BX858" s="14"/>
      <c r="BY858" s="14"/>
      <c r="BZ858" s="14"/>
      <c r="CA858" s="14"/>
      <c r="CB858" s="14"/>
      <c r="CC858" s="14"/>
      <c r="CD858" s="14"/>
      <c r="CE858" s="14"/>
    </row>
    <row r="859" spans="2:83" x14ac:dyDescent="0.3">
      <c r="B859" s="24" t="s">
        <v>114</v>
      </c>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c r="AS859" s="14"/>
      <c r="AT859" s="14"/>
      <c r="AU859" s="14"/>
      <c r="AV859" s="14"/>
      <c r="AW859" s="14"/>
      <c r="AX859" s="14"/>
      <c r="AY859" s="14"/>
      <c r="AZ859" s="14"/>
      <c r="BA859" s="14"/>
      <c r="BB859" s="14"/>
      <c r="BC859" s="14"/>
      <c r="BD859" s="14"/>
      <c r="BE859" s="14"/>
      <c r="BF859" s="14"/>
      <c r="BG859" s="14"/>
      <c r="BH859" s="14"/>
      <c r="BI859" s="14"/>
      <c r="BJ859" s="14"/>
      <c r="BK859" s="14"/>
      <c r="BL859" s="14"/>
      <c r="BM859" s="14"/>
      <c r="BN859" s="14"/>
      <c r="BO859" s="14"/>
      <c r="BP859" s="14"/>
      <c r="BQ859" s="14"/>
      <c r="BR859" s="14"/>
      <c r="BS859" s="14"/>
      <c r="BT859" s="14"/>
      <c r="BU859" s="14"/>
      <c r="BV859" s="14"/>
      <c r="BW859" s="14"/>
      <c r="BX859" s="14"/>
      <c r="BY859" s="14"/>
      <c r="BZ859" s="14"/>
      <c r="CA859" s="14"/>
      <c r="CB859" s="14"/>
      <c r="CC859" s="14"/>
      <c r="CD859" s="14"/>
      <c r="CE859" s="14"/>
    </row>
    <row r="860" spans="2:83" x14ac:dyDescent="0.3">
      <c r="B860" t="s">
        <v>374</v>
      </c>
      <c r="C860" s="14">
        <v>0.10246061272739999</v>
      </c>
      <c r="D860" s="14">
        <v>0.10226172053618</v>
      </c>
      <c r="E860" s="14">
        <v>0.10285572304817001</v>
      </c>
      <c r="F860" s="14"/>
      <c r="G860" s="14">
        <v>0.17247239549899501</v>
      </c>
      <c r="H860" s="14">
        <v>0.108416138358208</v>
      </c>
      <c r="I860" s="14">
        <v>9.5717132911947597E-2</v>
      </c>
      <c r="J860" s="14">
        <v>6.6190601485788994E-2</v>
      </c>
      <c r="K860" s="14">
        <v>0.105868526076005</v>
      </c>
      <c r="L860" s="14">
        <v>8.3939308363304099E-2</v>
      </c>
      <c r="M860" s="14"/>
      <c r="N860" s="14">
        <v>8.4012627505969398E-2</v>
      </c>
      <c r="O860" s="14">
        <v>0.11410469466973901</v>
      </c>
      <c r="P860" s="14">
        <v>9.5453990801368099E-2</v>
      </c>
      <c r="Q860" s="14">
        <v>0.116680304664457</v>
      </c>
      <c r="R860" s="14"/>
      <c r="S860" s="14">
        <v>0.114926803740083</v>
      </c>
      <c r="T860" s="14">
        <v>7.6848434106016605E-2</v>
      </c>
      <c r="U860" s="14">
        <v>0.10468570113794599</v>
      </c>
      <c r="V860" s="14">
        <v>0.107584990301394</v>
      </c>
      <c r="W860" s="14">
        <v>9.0405676744789595E-2</v>
      </c>
      <c r="X860" s="14">
        <v>9.1472685269697304E-2</v>
      </c>
      <c r="Y860" s="14">
        <v>0.100656254493906</v>
      </c>
      <c r="Z860" s="14">
        <v>9.8561857872456402E-2</v>
      </c>
      <c r="AA860" s="14">
        <v>0.101843316155642</v>
      </c>
      <c r="AB860" s="14">
        <v>0.129647516727185</v>
      </c>
      <c r="AC860" s="14">
        <v>0.11230469773528499</v>
      </c>
      <c r="AD860" s="14">
        <v>0.109321388785266</v>
      </c>
      <c r="AE860" s="14"/>
      <c r="AF860" s="14">
        <v>7.5523212571466006E-2</v>
      </c>
      <c r="AG860" s="14">
        <v>0.116852970975602</v>
      </c>
      <c r="AH860" s="14">
        <v>9.2499183681692201E-2</v>
      </c>
      <c r="AI860" s="14">
        <v>0.174618574167027</v>
      </c>
      <c r="AJ860" s="14">
        <v>9.2883185458602302E-2</v>
      </c>
      <c r="AK860" s="14"/>
      <c r="AL860" s="14">
        <v>7.9123294475151901E-2</v>
      </c>
      <c r="AM860" s="14">
        <v>0.10421422917061</v>
      </c>
      <c r="AN860" s="14">
        <v>7.9767031112607398E-2</v>
      </c>
      <c r="AO860" s="14">
        <v>9.0591902101636604E-2</v>
      </c>
      <c r="AP860" s="14">
        <v>0.21456865932552399</v>
      </c>
      <c r="AQ860" s="14"/>
      <c r="AR860" s="14">
        <v>0.119474383099368</v>
      </c>
      <c r="AS860" s="14">
        <v>7.7530298267038097E-2</v>
      </c>
      <c r="AT860" s="14">
        <v>9.6018267088041107E-2</v>
      </c>
      <c r="AU860" s="14">
        <v>7.2015353475859897E-2</v>
      </c>
      <c r="AV860" s="14">
        <v>0.21028734760214299</v>
      </c>
      <c r="AW860" s="14">
        <v>7.7562642794289094E-2</v>
      </c>
      <c r="AX860" s="14"/>
      <c r="AY860" s="14">
        <v>8.9772103732423794E-2</v>
      </c>
      <c r="AZ860" s="14">
        <v>0.110072595732489</v>
      </c>
      <c r="BA860" s="14">
        <v>0.10265604080764899</v>
      </c>
      <c r="BB860" s="14">
        <v>0.114202551108757</v>
      </c>
      <c r="BC860" s="14">
        <v>0.17117327225939599</v>
      </c>
      <c r="BD860" s="14"/>
      <c r="BE860" s="14">
        <v>6.14348414962528E-2</v>
      </c>
      <c r="BF860" s="14">
        <v>0.13850593135493</v>
      </c>
      <c r="BG860" s="14">
        <v>0.106952287547633</v>
      </c>
      <c r="BH860" s="14">
        <v>0.116685861958501</v>
      </c>
      <c r="BI860" s="14">
        <v>0.12123429196404301</v>
      </c>
      <c r="BJ860" s="14">
        <v>8.8251031758622103E-2</v>
      </c>
      <c r="BK860" s="14">
        <v>8.7536924409968506E-2</v>
      </c>
      <c r="BL860" s="14">
        <v>9.4779656803749404E-2</v>
      </c>
      <c r="BM860" s="14">
        <v>8.7182262667869603E-2</v>
      </c>
      <c r="BN860" s="14">
        <v>9.3617020137224893E-2</v>
      </c>
      <c r="BO860" s="14">
        <v>0.12849010552441101</v>
      </c>
      <c r="BP860" s="14">
        <v>0.14243128526091101</v>
      </c>
      <c r="BQ860" s="14">
        <v>6.4779036114795102E-2</v>
      </c>
      <c r="BR860" s="14">
        <v>9.3326143284199706E-2</v>
      </c>
      <c r="BS860" s="14">
        <v>7.1714908618876E-2</v>
      </c>
      <c r="BT860" s="14">
        <v>0.12538609609763501</v>
      </c>
      <c r="BU860" s="14"/>
      <c r="BV860" s="14">
        <v>0.10870989385952</v>
      </c>
      <c r="BW860" s="14">
        <v>9.7537088094480001E-2</v>
      </c>
      <c r="BX860" s="14"/>
      <c r="BY860" s="14">
        <v>0.10185569126078201</v>
      </c>
      <c r="BZ860" s="14"/>
      <c r="CA860" s="14">
        <v>0.111515478394695</v>
      </c>
      <c r="CB860" s="14">
        <v>8.8111020533173504E-2</v>
      </c>
      <c r="CC860" s="14">
        <v>9.0567981814068596E-2</v>
      </c>
      <c r="CD860" s="14">
        <v>0.12741704124049899</v>
      </c>
      <c r="CE860" s="14">
        <v>0.25665267283121801</v>
      </c>
    </row>
    <row r="861" spans="2:83" x14ac:dyDescent="0.3">
      <c r="B861" t="s">
        <v>375</v>
      </c>
      <c r="C861" s="14">
        <v>0.61754968219334005</v>
      </c>
      <c r="D861" s="14">
        <v>0.64770759251075805</v>
      </c>
      <c r="E861" s="14">
        <v>0.58931310843714002</v>
      </c>
      <c r="F861" s="14"/>
      <c r="G861" s="14">
        <v>0.551956179421217</v>
      </c>
      <c r="H861" s="14">
        <v>0.57391256205466501</v>
      </c>
      <c r="I861" s="14">
        <v>0.584384943896325</v>
      </c>
      <c r="J861" s="14">
        <v>0.61656850445258704</v>
      </c>
      <c r="K861" s="14">
        <v>0.65741270226120296</v>
      </c>
      <c r="L861" s="14">
        <v>0.69733131830058803</v>
      </c>
      <c r="M861" s="14"/>
      <c r="N861" s="14">
        <v>0.67083992710894402</v>
      </c>
      <c r="O861" s="14">
        <v>0.61739299305578399</v>
      </c>
      <c r="P861" s="14">
        <v>0.60770205771196095</v>
      </c>
      <c r="Q861" s="14">
        <v>0.57271857574524798</v>
      </c>
      <c r="R861" s="14"/>
      <c r="S861" s="14">
        <v>0.56302710936329103</v>
      </c>
      <c r="T861" s="14">
        <v>0.60408721279323796</v>
      </c>
      <c r="U861" s="14">
        <v>0.64451420896568201</v>
      </c>
      <c r="V861" s="14">
        <v>0.59459373692623796</v>
      </c>
      <c r="W861" s="14">
        <v>0.58508750456047798</v>
      </c>
      <c r="X861" s="14">
        <v>0.65461070320364201</v>
      </c>
      <c r="Y861" s="14">
        <v>0.62983879537535203</v>
      </c>
      <c r="Z861" s="14">
        <v>0.6735709662653</v>
      </c>
      <c r="AA861" s="14">
        <v>0.60371027879905204</v>
      </c>
      <c r="AB861" s="14">
        <v>0.66366664217304205</v>
      </c>
      <c r="AC861" s="14">
        <v>0.67646822513826899</v>
      </c>
      <c r="AD861" s="14">
        <v>0.59869477031462504</v>
      </c>
      <c r="AE861" s="14"/>
      <c r="AF861" s="14">
        <v>0.67747026070962901</v>
      </c>
      <c r="AG861" s="14">
        <v>0.59767242951420496</v>
      </c>
      <c r="AH861" s="14">
        <v>0.67581033554358305</v>
      </c>
      <c r="AI861" s="14">
        <v>0.49781569946834903</v>
      </c>
      <c r="AJ861" s="14">
        <v>0.517364339513951</v>
      </c>
      <c r="AK861" s="14"/>
      <c r="AL861" s="14">
        <v>0.691740305982677</v>
      </c>
      <c r="AM861" s="14">
        <v>0.61162166371052396</v>
      </c>
      <c r="AN861" s="14">
        <v>0.71789793271674396</v>
      </c>
      <c r="AO861" s="14">
        <v>0.61568955662526903</v>
      </c>
      <c r="AP861" s="14">
        <v>0.56773584189176696</v>
      </c>
      <c r="AQ861" s="14"/>
      <c r="AR861" s="14">
        <v>0.60322068242594096</v>
      </c>
      <c r="AS861" s="14">
        <v>0.67359478595917799</v>
      </c>
      <c r="AT861" s="14">
        <v>0.71589859506637399</v>
      </c>
      <c r="AU861" s="14">
        <v>0.64284110298966401</v>
      </c>
      <c r="AV861" s="14">
        <v>0.54736319849433501</v>
      </c>
      <c r="AW861" s="14">
        <v>0.52360143483959298</v>
      </c>
      <c r="AX861" s="14"/>
      <c r="AY861" s="14">
        <v>0.62282594371063604</v>
      </c>
      <c r="AZ861" s="14">
        <v>0.59974134026600001</v>
      </c>
      <c r="BA861" s="14">
        <v>0.62480026350867501</v>
      </c>
      <c r="BB861" s="14">
        <v>0.61166263937847198</v>
      </c>
      <c r="BC861" s="14">
        <v>0.54746056391396902</v>
      </c>
      <c r="BD861" s="14"/>
      <c r="BE861" s="14">
        <v>0.55145420554994995</v>
      </c>
      <c r="BF861" s="14">
        <v>0.50915877404469101</v>
      </c>
      <c r="BG861" s="14">
        <v>0.55804389576392999</v>
      </c>
      <c r="BH861" s="14">
        <v>0.56439217719433299</v>
      </c>
      <c r="BI861" s="14">
        <v>0.63645844808940399</v>
      </c>
      <c r="BJ861" s="14">
        <v>0.62574041125578606</v>
      </c>
      <c r="BK861" s="14">
        <v>0.60299050330743498</v>
      </c>
      <c r="BL861" s="14">
        <v>0.61380018250922197</v>
      </c>
      <c r="BM861" s="14">
        <v>0.63697389088138001</v>
      </c>
      <c r="BN861" s="14">
        <v>0.66327896523160401</v>
      </c>
      <c r="BO861" s="14">
        <v>0.67330526919086298</v>
      </c>
      <c r="BP861" s="14">
        <v>0.647913074795748</v>
      </c>
      <c r="BQ861" s="14">
        <v>0.74715735097983704</v>
      </c>
      <c r="BR861" s="14">
        <v>0.64949746648587803</v>
      </c>
      <c r="BS861" s="14">
        <v>0.68100768641192599</v>
      </c>
      <c r="BT861" s="14">
        <v>0.55466314624365698</v>
      </c>
      <c r="BU861" s="14"/>
      <c r="BV861" s="14">
        <v>0.60968523666862395</v>
      </c>
      <c r="BW861" s="14">
        <v>0.61449772263331004</v>
      </c>
      <c r="BX861" s="14"/>
      <c r="BY861" s="14">
        <v>0.56819495511478202</v>
      </c>
      <c r="BZ861" s="14"/>
      <c r="CA861" s="14">
        <v>0.58567193433721998</v>
      </c>
      <c r="CB861" s="14">
        <v>0.67985366759949395</v>
      </c>
      <c r="CC861" s="14">
        <v>0.65377169729933404</v>
      </c>
      <c r="CD861" s="14">
        <v>0.53793250827289896</v>
      </c>
      <c r="CE861" s="14">
        <v>0.39599913238783901</v>
      </c>
    </row>
    <row r="862" spans="2:83" x14ac:dyDescent="0.3">
      <c r="B862" t="s">
        <v>376</v>
      </c>
      <c r="C862" s="14">
        <v>0.13865201573657099</v>
      </c>
      <c r="D862" s="14">
        <v>0.16177366679806901</v>
      </c>
      <c r="E862" s="14">
        <v>0.116346925858719</v>
      </c>
      <c r="F862" s="14"/>
      <c r="G862" s="14">
        <v>0.14626176553328801</v>
      </c>
      <c r="H862" s="14">
        <v>0.18777350074770899</v>
      </c>
      <c r="I862" s="14">
        <v>0.15949364452172299</v>
      </c>
      <c r="J862" s="14">
        <v>0.13455614902850299</v>
      </c>
      <c r="K862" s="14">
        <v>0.11458265699207</v>
      </c>
      <c r="L862" s="14">
        <v>9.6233907209518799E-2</v>
      </c>
      <c r="M862" s="14"/>
      <c r="N862" s="14">
        <v>0.14561186272009599</v>
      </c>
      <c r="O862" s="14">
        <v>0.140017195976926</v>
      </c>
      <c r="P862" s="14">
        <v>0.13330229740461999</v>
      </c>
      <c r="Q862" s="14">
        <v>0.131556834394949</v>
      </c>
      <c r="R862" s="14"/>
      <c r="S862" s="14">
        <v>0.193403893457153</v>
      </c>
      <c r="T862" s="14">
        <v>0.16064791905943299</v>
      </c>
      <c r="U862" s="14">
        <v>9.3291515634477296E-2</v>
      </c>
      <c r="V862" s="14">
        <v>0.15811924149109899</v>
      </c>
      <c r="W862" s="14">
        <v>0.14715701769419001</v>
      </c>
      <c r="X862" s="14">
        <v>0.136947042549174</v>
      </c>
      <c r="Y862" s="14">
        <v>0.111337051030596</v>
      </c>
      <c r="Z862" s="14">
        <v>0.104551171287237</v>
      </c>
      <c r="AA862" s="14">
        <v>0.15856973508574501</v>
      </c>
      <c r="AB862" s="14">
        <v>8.6062155429437306E-2</v>
      </c>
      <c r="AC862" s="14">
        <v>9.1076525919029205E-2</v>
      </c>
      <c r="AD862" s="14">
        <v>0.117480122084311</v>
      </c>
      <c r="AE862" s="14"/>
      <c r="AF862" s="14">
        <v>0.144598473177249</v>
      </c>
      <c r="AG862" s="14">
        <v>0.17833832122604401</v>
      </c>
      <c r="AH862" s="14">
        <v>8.4169904176631297E-2</v>
      </c>
      <c r="AI862" s="14">
        <v>0.23930282119246701</v>
      </c>
      <c r="AJ862" s="14">
        <v>0.109831928065047</v>
      </c>
      <c r="AK862" s="14"/>
      <c r="AL862" s="14">
        <v>0.126893042263968</v>
      </c>
      <c r="AM862" s="14">
        <v>0.17092955399950899</v>
      </c>
      <c r="AN862" s="14">
        <v>8.3790081171049594E-2</v>
      </c>
      <c r="AO862" s="14">
        <v>0.155285961527212</v>
      </c>
      <c r="AP862" s="14">
        <v>6.0615834033702298E-2</v>
      </c>
      <c r="AQ862" s="14"/>
      <c r="AR862" s="14">
        <v>0.18087267371148499</v>
      </c>
      <c r="AS862" s="14">
        <v>0.14851497775102701</v>
      </c>
      <c r="AT862" s="14">
        <v>9.7883577925556201E-2</v>
      </c>
      <c r="AU862" s="14">
        <v>0.16448913908017601</v>
      </c>
      <c r="AV862" s="14">
        <v>8.92599555992558E-2</v>
      </c>
      <c r="AW862" s="14">
        <v>9.5925445037721199E-2</v>
      </c>
      <c r="AX862" s="14"/>
      <c r="AY862" s="14">
        <v>0.14292145571069201</v>
      </c>
      <c r="AZ862" s="14">
        <v>0.114627307878993</v>
      </c>
      <c r="BA862" s="14">
        <v>0.16633216644455601</v>
      </c>
      <c r="BB862" s="14">
        <v>0.14748186048005199</v>
      </c>
      <c r="BC862" s="14">
        <v>0.17909077528143699</v>
      </c>
      <c r="BD862" s="14"/>
      <c r="BE862" s="14">
        <v>0.32147763110331901</v>
      </c>
      <c r="BF862" s="14">
        <v>0.14326471989286699</v>
      </c>
      <c r="BG862" s="14">
        <v>0.17674517146263599</v>
      </c>
      <c r="BH862" s="14">
        <v>0.117434042390373</v>
      </c>
      <c r="BI862" s="14">
        <v>0.12730719724822201</v>
      </c>
      <c r="BJ862" s="14">
        <v>0.116169930881799</v>
      </c>
      <c r="BK862" s="14">
        <v>0.115024536616679</v>
      </c>
      <c r="BL862" s="14">
        <v>0.14357700235214699</v>
      </c>
      <c r="BM862" s="14">
        <v>0.12769872877976801</v>
      </c>
      <c r="BN862" s="14">
        <v>0.120986742464244</v>
      </c>
      <c r="BO862" s="14">
        <v>0.11544545400053299</v>
      </c>
      <c r="BP862" s="14">
        <v>0.16223112837682199</v>
      </c>
      <c r="BQ862" s="14">
        <v>0.13077914080963801</v>
      </c>
      <c r="BR862" s="14">
        <v>0.171182365342223</v>
      </c>
      <c r="BS862" s="14">
        <v>8.8260285323875795E-2</v>
      </c>
      <c r="BT862" s="14">
        <v>0.25551026993617898</v>
      </c>
      <c r="BU862" s="14"/>
      <c r="BV862" s="14">
        <v>0.18223336225931799</v>
      </c>
      <c r="BW862" s="14">
        <v>0.15414068568500899</v>
      </c>
      <c r="BX862" s="14"/>
      <c r="BY862" s="14">
        <v>0.22385464965792401</v>
      </c>
      <c r="BZ862" s="14"/>
      <c r="CA862" s="14">
        <v>0.117096273688436</v>
      </c>
      <c r="CB862" s="14">
        <v>0.115405687982609</v>
      </c>
      <c r="CC862" s="14">
        <v>0.14195701956102699</v>
      </c>
      <c r="CD862" s="14">
        <v>0.23600408713059601</v>
      </c>
      <c r="CE862" s="14">
        <v>0.237612679970615</v>
      </c>
    </row>
    <row r="863" spans="2:83" x14ac:dyDescent="0.3">
      <c r="B863" t="s">
        <v>110</v>
      </c>
      <c r="C863" s="14">
        <v>0.141337689342689</v>
      </c>
      <c r="D863" s="14">
        <v>8.8257020154993496E-2</v>
      </c>
      <c r="E863" s="14">
        <v>0.191484242655971</v>
      </c>
      <c r="F863" s="14"/>
      <c r="G863" s="14">
        <v>0.12930965954650001</v>
      </c>
      <c r="H863" s="14">
        <v>0.12989779883941699</v>
      </c>
      <c r="I863" s="14">
        <v>0.16040427867000401</v>
      </c>
      <c r="J863" s="14">
        <v>0.18268474503312099</v>
      </c>
      <c r="K863" s="14">
        <v>0.122136114670721</v>
      </c>
      <c r="L863" s="14">
        <v>0.122495466126589</v>
      </c>
      <c r="M863" s="14"/>
      <c r="N863" s="14">
        <v>9.9535582664990005E-2</v>
      </c>
      <c r="O863" s="14">
        <v>0.12848511629755099</v>
      </c>
      <c r="P863" s="14">
        <v>0.16354165408205101</v>
      </c>
      <c r="Q863" s="14">
        <v>0.17904428519534599</v>
      </c>
      <c r="R863" s="14"/>
      <c r="S863" s="14">
        <v>0.128642193439473</v>
      </c>
      <c r="T863" s="14">
        <v>0.158416434041313</v>
      </c>
      <c r="U863" s="14">
        <v>0.15750857426189499</v>
      </c>
      <c r="V863" s="14">
        <v>0.13970203128126901</v>
      </c>
      <c r="W863" s="14">
        <v>0.17734980100054201</v>
      </c>
      <c r="X863" s="14">
        <v>0.116969568977486</v>
      </c>
      <c r="Y863" s="14">
        <v>0.158167899100146</v>
      </c>
      <c r="Z863" s="14">
        <v>0.12331600457500599</v>
      </c>
      <c r="AA863" s="14">
        <v>0.13587666995955999</v>
      </c>
      <c r="AB863" s="14">
        <v>0.120623685670336</v>
      </c>
      <c r="AC863" s="14">
        <v>0.12015055120741699</v>
      </c>
      <c r="AD863" s="14">
        <v>0.17450371881579799</v>
      </c>
      <c r="AE863" s="14"/>
      <c r="AF863" s="14">
        <v>0.102408053541657</v>
      </c>
      <c r="AG863" s="14">
        <v>0.10713627828415</v>
      </c>
      <c r="AH863" s="14">
        <v>0.14752057659809401</v>
      </c>
      <c r="AI863" s="14">
        <v>8.8262905172157402E-2</v>
      </c>
      <c r="AJ863" s="14">
        <v>0.27992054696239999</v>
      </c>
      <c r="AK863" s="14"/>
      <c r="AL863" s="14">
        <v>0.10224335727820399</v>
      </c>
      <c r="AM863" s="14">
        <v>0.113234553119358</v>
      </c>
      <c r="AN863" s="14">
        <v>0.11854495499959899</v>
      </c>
      <c r="AO863" s="14">
        <v>0.138432579745882</v>
      </c>
      <c r="AP863" s="14">
        <v>0.157079664749007</v>
      </c>
      <c r="AQ863" s="14"/>
      <c r="AR863" s="14">
        <v>9.6432260763205796E-2</v>
      </c>
      <c r="AS863" s="14">
        <v>0.100359938022757</v>
      </c>
      <c r="AT863" s="14">
        <v>9.0199559920028399E-2</v>
      </c>
      <c r="AU863" s="14">
        <v>0.12065440445429999</v>
      </c>
      <c r="AV863" s="14">
        <v>0.15308949830426599</v>
      </c>
      <c r="AW863" s="14">
        <v>0.30291047732839699</v>
      </c>
      <c r="AX863" s="14"/>
      <c r="AY863" s="14">
        <v>0.144480496846249</v>
      </c>
      <c r="AZ863" s="14">
        <v>0.17555875612251701</v>
      </c>
      <c r="BA863" s="14">
        <v>0.10621152923912</v>
      </c>
      <c r="BB863" s="14">
        <v>0.12665294903271901</v>
      </c>
      <c r="BC863" s="14">
        <v>0.10227538854519801</v>
      </c>
      <c r="BD863" s="14"/>
      <c r="BE863" s="14">
        <v>6.5633321850478196E-2</v>
      </c>
      <c r="BF863" s="14">
        <v>0.209070574707512</v>
      </c>
      <c r="BG863" s="14">
        <v>0.15825864522579999</v>
      </c>
      <c r="BH863" s="14">
        <v>0.20148791845679201</v>
      </c>
      <c r="BI863" s="14">
        <v>0.115000062698331</v>
      </c>
      <c r="BJ863" s="14">
        <v>0.16983862610379299</v>
      </c>
      <c r="BK863" s="14">
        <v>0.19444803566591801</v>
      </c>
      <c r="BL863" s="14">
        <v>0.14784315833488099</v>
      </c>
      <c r="BM863" s="14">
        <v>0.14814511767098201</v>
      </c>
      <c r="BN863" s="14">
        <v>0.122117272166927</v>
      </c>
      <c r="BO863" s="14">
        <v>8.2759171284192606E-2</v>
      </c>
      <c r="BP863" s="14">
        <v>4.7424511566518501E-2</v>
      </c>
      <c r="BQ863" s="14">
        <v>5.7284472095729497E-2</v>
      </c>
      <c r="BR863" s="14">
        <v>8.5994024887698806E-2</v>
      </c>
      <c r="BS863" s="14">
        <v>0.159017119645323</v>
      </c>
      <c r="BT863" s="14">
        <v>6.4440487722528902E-2</v>
      </c>
      <c r="BU863" s="14"/>
      <c r="BV863" s="14">
        <v>9.9371507212537805E-2</v>
      </c>
      <c r="BW863" s="14">
        <v>0.13382450358720099</v>
      </c>
      <c r="BX863" s="14"/>
      <c r="BY863" s="14">
        <v>0.10609470396651099</v>
      </c>
      <c r="BZ863" s="14"/>
      <c r="CA863" s="14">
        <v>0.18571631357964899</v>
      </c>
      <c r="CB863" s="14">
        <v>0.116629623884724</v>
      </c>
      <c r="CC863" s="14">
        <v>0.11370330132557099</v>
      </c>
      <c r="CD863" s="14">
        <v>9.86463633560061E-2</v>
      </c>
      <c r="CE863" s="14">
        <v>0.109735514810329</v>
      </c>
    </row>
    <row r="864" spans="2:83" x14ac:dyDescent="0.3">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c r="AS864" s="14"/>
      <c r="AT864" s="14"/>
      <c r="AU864" s="14"/>
      <c r="AV864" s="14"/>
      <c r="AW864" s="14"/>
      <c r="AX864" s="14"/>
      <c r="AY864" s="14"/>
      <c r="AZ864" s="14"/>
      <c r="BA864" s="14"/>
      <c r="BB864" s="14"/>
      <c r="BC864" s="14"/>
      <c r="BD864" s="14"/>
      <c r="BE864" s="14"/>
      <c r="BF864" s="14"/>
      <c r="BG864" s="14"/>
      <c r="BH864" s="14"/>
      <c r="BI864" s="14"/>
      <c r="BJ864" s="14"/>
      <c r="BK864" s="14"/>
      <c r="BL864" s="14"/>
      <c r="BM864" s="14"/>
      <c r="BN864" s="14"/>
      <c r="BO864" s="14"/>
      <c r="BP864" s="14"/>
      <c r="BQ864" s="14"/>
      <c r="BR864" s="14"/>
      <c r="BS864" s="14"/>
      <c r="BT864" s="14"/>
      <c r="BU864" s="14"/>
      <c r="BV864" s="14"/>
      <c r="BW864" s="14"/>
      <c r="BX864" s="14"/>
      <c r="BY864" s="14"/>
      <c r="BZ864" s="14"/>
      <c r="CA864" s="14"/>
      <c r="CB864" s="14"/>
      <c r="CC864" s="14"/>
      <c r="CD864" s="14"/>
      <c r="CE864" s="14"/>
    </row>
    <row r="865" spans="2:83" x14ac:dyDescent="0.3">
      <c r="B865" s="6" t="s">
        <v>126</v>
      </c>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c r="AR865" s="14"/>
      <c r="AS865" s="14"/>
      <c r="AT865" s="14"/>
      <c r="AU865" s="14"/>
      <c r="AV865" s="14"/>
      <c r="AW865" s="14"/>
      <c r="AX865" s="14"/>
      <c r="AY865" s="14"/>
      <c r="AZ865" s="14"/>
      <c r="BA865" s="14"/>
      <c r="BB865" s="14"/>
      <c r="BC865" s="14"/>
      <c r="BD865" s="14"/>
      <c r="BE865" s="14"/>
      <c r="BF865" s="14"/>
      <c r="BG865" s="14"/>
      <c r="BH865" s="14"/>
      <c r="BI865" s="14"/>
      <c r="BJ865" s="14"/>
      <c r="BK865" s="14"/>
      <c r="BL865" s="14"/>
      <c r="BM865" s="14"/>
      <c r="BN865" s="14"/>
      <c r="BO865" s="14"/>
      <c r="BP865" s="14"/>
      <c r="BQ865" s="14"/>
      <c r="BR865" s="14"/>
      <c r="BS865" s="14"/>
      <c r="BT865" s="14"/>
      <c r="BU865" s="14"/>
      <c r="BV865" s="14"/>
      <c r="BW865" s="14"/>
      <c r="BX865" s="14"/>
      <c r="BY865" s="14"/>
      <c r="BZ865" s="14"/>
      <c r="CA865" s="14"/>
      <c r="CB865" s="14"/>
      <c r="CC865" s="14"/>
      <c r="CD865" s="14"/>
      <c r="CE865" s="14"/>
    </row>
    <row r="866" spans="2:83" x14ac:dyDescent="0.3">
      <c r="B866" s="24" t="s">
        <v>114</v>
      </c>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c r="AR866" s="14"/>
      <c r="AS866" s="14"/>
      <c r="AT866" s="14"/>
      <c r="AU866" s="14"/>
      <c r="AV866" s="14"/>
      <c r="AW866" s="14"/>
      <c r="AX866" s="14"/>
      <c r="AY866" s="14"/>
      <c r="AZ866" s="14"/>
      <c r="BA866" s="14"/>
      <c r="BB866" s="14"/>
      <c r="BC866" s="14"/>
      <c r="BD866" s="14"/>
      <c r="BE866" s="14"/>
      <c r="BF866" s="14"/>
      <c r="BG866" s="14"/>
      <c r="BH866" s="14"/>
      <c r="BI866" s="14"/>
      <c r="BJ866" s="14"/>
      <c r="BK866" s="14"/>
      <c r="BL866" s="14"/>
      <c r="BM866" s="14"/>
      <c r="BN866" s="14"/>
      <c r="BO866" s="14"/>
      <c r="BP866" s="14"/>
      <c r="BQ866" s="14"/>
      <c r="BR866" s="14"/>
      <c r="BS866" s="14"/>
      <c r="BT866" s="14"/>
      <c r="BU866" s="14"/>
      <c r="BV866" s="14"/>
      <c r="BW866" s="14"/>
      <c r="BX866" s="14"/>
      <c r="BY866" s="14"/>
      <c r="BZ866" s="14"/>
      <c r="CA866" s="14"/>
      <c r="CB866" s="14"/>
      <c r="CC866" s="14"/>
      <c r="CD866" s="14"/>
      <c r="CE866" s="14"/>
    </row>
    <row r="867" spans="2:83" x14ac:dyDescent="0.3">
      <c r="B867" t="s">
        <v>377</v>
      </c>
      <c r="C867" s="14">
        <v>0.30743304256440002</v>
      </c>
      <c r="D867" s="14">
        <v>0.38405303831231702</v>
      </c>
      <c r="E867" s="14">
        <v>0.23322085214909699</v>
      </c>
      <c r="F867" s="14"/>
      <c r="G867" s="14">
        <v>0.37481939208755399</v>
      </c>
      <c r="H867" s="14">
        <v>0.42844723717428701</v>
      </c>
      <c r="I867" s="14">
        <v>0.33740264011753701</v>
      </c>
      <c r="J867" s="14">
        <v>0.249549573316451</v>
      </c>
      <c r="K867" s="14">
        <v>0.25811884871018198</v>
      </c>
      <c r="L867" s="14">
        <v>0.220196160399871</v>
      </c>
      <c r="M867" s="14"/>
      <c r="N867" s="14">
        <v>0.35427303854710801</v>
      </c>
      <c r="O867" s="14">
        <v>0.26796920880217301</v>
      </c>
      <c r="P867" s="14">
        <v>0.31488170239361302</v>
      </c>
      <c r="Q867" s="14">
        <v>0.29240265390396097</v>
      </c>
      <c r="R867" s="14"/>
      <c r="S867" s="14">
        <v>0.40847548137894302</v>
      </c>
      <c r="T867" s="14">
        <v>0.25410266760954903</v>
      </c>
      <c r="U867" s="14">
        <v>0.328915043052598</v>
      </c>
      <c r="V867" s="14">
        <v>0.32501245287983299</v>
      </c>
      <c r="W867" s="14">
        <v>0.286157200808481</v>
      </c>
      <c r="X867" s="14">
        <v>0.27604780943864698</v>
      </c>
      <c r="Y867" s="14">
        <v>0.29222616799414802</v>
      </c>
      <c r="Z867" s="14">
        <v>0.31561314617172698</v>
      </c>
      <c r="AA867" s="14">
        <v>0.29049142842341302</v>
      </c>
      <c r="AB867" s="14">
        <v>0.30787879377730398</v>
      </c>
      <c r="AC867" s="14">
        <v>0.25805629965210303</v>
      </c>
      <c r="AD867" s="14">
        <v>0.27367553947198098</v>
      </c>
      <c r="AE867" s="14"/>
      <c r="AF867" s="14">
        <v>0.38006258440921897</v>
      </c>
      <c r="AG867" s="14">
        <v>0.29889726494199498</v>
      </c>
      <c r="AH867" s="14">
        <v>0.165828819964637</v>
      </c>
      <c r="AI867" s="14">
        <v>0.51004199687113305</v>
      </c>
      <c r="AJ867" s="14">
        <v>0.25280233785390699</v>
      </c>
      <c r="AK867" s="14"/>
      <c r="AL867" s="14">
        <v>0.36890220221011699</v>
      </c>
      <c r="AM867" s="14">
        <v>0.30855428052950801</v>
      </c>
      <c r="AN867" s="14">
        <v>0.18372143316959499</v>
      </c>
      <c r="AO867" s="14">
        <v>0.52293383200124599</v>
      </c>
      <c r="AP867" s="14">
        <v>0.13191937016197999</v>
      </c>
      <c r="AQ867" s="14"/>
      <c r="AR867" s="14">
        <v>0.31163651331279402</v>
      </c>
      <c r="AS867" s="14">
        <v>0.369859386506528</v>
      </c>
      <c r="AT867" s="14">
        <v>0.201271492906891</v>
      </c>
      <c r="AU867" s="14">
        <v>0.49576916148496902</v>
      </c>
      <c r="AV867" s="14">
        <v>0.17166489873011001</v>
      </c>
      <c r="AW867" s="14">
        <v>0.137728423874349</v>
      </c>
      <c r="AX867" s="14"/>
      <c r="AY867" s="14">
        <v>0.31035373809421202</v>
      </c>
      <c r="AZ867" s="14">
        <v>0.31088980327396498</v>
      </c>
      <c r="BA867" s="14">
        <v>0.32421539953734801</v>
      </c>
      <c r="BB867" s="14">
        <v>0.31166437148566301</v>
      </c>
      <c r="BC867" s="14">
        <v>0.48962532855527502</v>
      </c>
      <c r="BD867" s="14"/>
      <c r="BE867" s="14">
        <v>0.222527203347646</v>
      </c>
      <c r="BF867" s="14">
        <v>0.295480658078903</v>
      </c>
      <c r="BG867" s="14">
        <v>0.26000931400877197</v>
      </c>
      <c r="BH867" s="14">
        <v>0.28131763963137402</v>
      </c>
      <c r="BI867" s="14">
        <v>0.333722488185906</v>
      </c>
      <c r="BJ867" s="14">
        <v>0.26185813936248098</v>
      </c>
      <c r="BK867" s="14">
        <v>0.28778657699107502</v>
      </c>
      <c r="BL867" s="14">
        <v>0.24453415058054701</v>
      </c>
      <c r="BM867" s="14">
        <v>0.297129486770012</v>
      </c>
      <c r="BN867" s="14">
        <v>0.30506482923095302</v>
      </c>
      <c r="BO867" s="14">
        <v>0.32640116157335902</v>
      </c>
      <c r="BP867" s="14">
        <v>0.30963641181992302</v>
      </c>
      <c r="BQ867" s="14">
        <v>0.36428222266598498</v>
      </c>
      <c r="BR867" s="14">
        <v>0.39560702141084297</v>
      </c>
      <c r="BS867" s="14">
        <v>0.32368932709203302</v>
      </c>
      <c r="BT867" s="14">
        <v>0.55296523273505804</v>
      </c>
      <c r="BU867" s="14"/>
      <c r="BV867" s="14">
        <v>0.31832138926805897</v>
      </c>
      <c r="BW867" s="14">
        <v>0.29404777983027403</v>
      </c>
      <c r="BX867" s="14"/>
      <c r="BY867" s="14">
        <v>0.56217113597886104</v>
      </c>
      <c r="BZ867" s="14"/>
      <c r="CA867" s="14">
        <v>0.26886058735302099</v>
      </c>
      <c r="CB867" s="14">
        <v>0.24825114811677201</v>
      </c>
      <c r="CC867" s="14">
        <v>0.31616556975177001</v>
      </c>
      <c r="CD867" s="14">
        <v>0.48993525018557199</v>
      </c>
      <c r="CE867" s="14">
        <v>0.65647357474270396</v>
      </c>
    </row>
    <row r="868" spans="2:83" x14ac:dyDescent="0.3">
      <c r="B868" t="s">
        <v>378</v>
      </c>
      <c r="C868" s="14">
        <v>0.58237237536203901</v>
      </c>
      <c r="D868" s="14">
        <v>0.53969388447237299</v>
      </c>
      <c r="E868" s="14">
        <v>0.62425565859586796</v>
      </c>
      <c r="F868" s="14"/>
      <c r="G868" s="14">
        <v>0.48095850537183599</v>
      </c>
      <c r="H868" s="14">
        <v>0.48087926146564403</v>
      </c>
      <c r="I868" s="14">
        <v>0.54170538337775098</v>
      </c>
      <c r="J868" s="14">
        <v>0.62784997198918802</v>
      </c>
      <c r="K868" s="14">
        <v>0.64683917956339698</v>
      </c>
      <c r="L868" s="14">
        <v>0.68475686066949604</v>
      </c>
      <c r="M868" s="14"/>
      <c r="N868" s="14">
        <v>0.56956744186199004</v>
      </c>
      <c r="O868" s="14">
        <v>0.64185602771651096</v>
      </c>
      <c r="P868" s="14">
        <v>0.53647963645923002</v>
      </c>
      <c r="Q868" s="14">
        <v>0.57553142269719204</v>
      </c>
      <c r="R868" s="14"/>
      <c r="S868" s="14">
        <v>0.48438635560349502</v>
      </c>
      <c r="T868" s="14">
        <v>0.63202502901503099</v>
      </c>
      <c r="U868" s="14">
        <v>0.60610047261802802</v>
      </c>
      <c r="V868" s="14">
        <v>0.58255513408323301</v>
      </c>
      <c r="W868" s="14">
        <v>0.56709865064753595</v>
      </c>
      <c r="X868" s="14">
        <v>0.53282129093684805</v>
      </c>
      <c r="Y868" s="14">
        <v>0.59717947563179397</v>
      </c>
      <c r="Z868" s="14">
        <v>0.553307846817918</v>
      </c>
      <c r="AA868" s="14">
        <v>0.60078875901664297</v>
      </c>
      <c r="AB868" s="14">
        <v>0.61770601046914497</v>
      </c>
      <c r="AC868" s="14">
        <v>0.67454133204299005</v>
      </c>
      <c r="AD868" s="14">
        <v>0.61724712332411302</v>
      </c>
      <c r="AE868" s="14"/>
      <c r="AF868" s="14">
        <v>0.52789834702413097</v>
      </c>
      <c r="AG868" s="14">
        <v>0.63565937270623196</v>
      </c>
      <c r="AH868" s="14">
        <v>0.742239232604604</v>
      </c>
      <c r="AI868" s="14">
        <v>0.40543115324349199</v>
      </c>
      <c r="AJ868" s="14">
        <v>0.51761815212501805</v>
      </c>
      <c r="AK868" s="14"/>
      <c r="AL868" s="14">
        <v>0.523487983930501</v>
      </c>
      <c r="AM868" s="14">
        <v>0.62598097992815704</v>
      </c>
      <c r="AN868" s="14">
        <v>0.74757566005303799</v>
      </c>
      <c r="AO868" s="14">
        <v>0.35980003735348998</v>
      </c>
      <c r="AP868" s="14">
        <v>0.79641810779248501</v>
      </c>
      <c r="AQ868" s="14"/>
      <c r="AR868" s="14">
        <v>0.63722933142296001</v>
      </c>
      <c r="AS868" s="14">
        <v>0.55425560375104499</v>
      </c>
      <c r="AT868" s="14">
        <v>0.72509445783880899</v>
      </c>
      <c r="AU868" s="14">
        <v>0.38889781841718102</v>
      </c>
      <c r="AV868" s="14">
        <v>0.75407652820715898</v>
      </c>
      <c r="AW868" s="14">
        <v>0.60226835967255798</v>
      </c>
      <c r="AX868" s="14"/>
      <c r="AY868" s="14">
        <v>0.54839936793174604</v>
      </c>
      <c r="AZ868" s="14">
        <v>0.56743568091659902</v>
      </c>
      <c r="BA868" s="14">
        <v>0.58013009804995697</v>
      </c>
      <c r="BB868" s="14">
        <v>0.61650280033474103</v>
      </c>
      <c r="BC868" s="14">
        <v>0.393333073925202</v>
      </c>
      <c r="BD868" s="14"/>
      <c r="BE868" s="14">
        <v>0.57002926290956901</v>
      </c>
      <c r="BF868" s="14">
        <v>0.465150324346493</v>
      </c>
      <c r="BG868" s="14">
        <v>0.60690584023254701</v>
      </c>
      <c r="BH868" s="14">
        <v>0.55100256023369099</v>
      </c>
      <c r="BI868" s="14">
        <v>0.57962201825826598</v>
      </c>
      <c r="BJ868" s="14">
        <v>0.64298642217443402</v>
      </c>
      <c r="BK868" s="14">
        <v>0.57452914656796095</v>
      </c>
      <c r="BL868" s="14">
        <v>0.66963621489012004</v>
      </c>
      <c r="BM868" s="14">
        <v>0.64609206338997105</v>
      </c>
      <c r="BN868" s="14">
        <v>0.62235787241139195</v>
      </c>
      <c r="BO868" s="14">
        <v>0.59966687782215</v>
      </c>
      <c r="BP868" s="14">
        <v>0.63058334912988501</v>
      </c>
      <c r="BQ868" s="14">
        <v>0.52740706042164598</v>
      </c>
      <c r="BR868" s="14">
        <v>0.48328517519046799</v>
      </c>
      <c r="BS868" s="14">
        <v>0.55291099522962195</v>
      </c>
      <c r="BT868" s="14">
        <v>0.40886346961231301</v>
      </c>
      <c r="BU868" s="14"/>
      <c r="BV868" s="14">
        <v>0.63153550343249698</v>
      </c>
      <c r="BW868" s="14">
        <v>0.61773117937238098</v>
      </c>
      <c r="BX868" s="14"/>
      <c r="BY868" s="14">
        <v>0.356280178955652</v>
      </c>
      <c r="BZ868" s="14"/>
      <c r="CA868" s="14">
        <v>0.59958311219344895</v>
      </c>
      <c r="CB868" s="14">
        <v>0.66255649561458196</v>
      </c>
      <c r="CC868" s="14">
        <v>0.58865414559460905</v>
      </c>
      <c r="CD868" s="14">
        <v>0.42555882085449898</v>
      </c>
      <c r="CE868" s="14">
        <v>0.273306018527469</v>
      </c>
    </row>
    <row r="869" spans="2:83" x14ac:dyDescent="0.3">
      <c r="B869" t="s">
        <v>110</v>
      </c>
      <c r="C869" s="14">
        <v>0.110194582073561</v>
      </c>
      <c r="D869" s="14">
        <v>7.6253077215309994E-2</v>
      </c>
      <c r="E869" s="14">
        <v>0.142523489255035</v>
      </c>
      <c r="F869" s="14"/>
      <c r="G869" s="14">
        <v>0.14422210254060999</v>
      </c>
      <c r="H869" s="14">
        <v>9.0673501360069395E-2</v>
      </c>
      <c r="I869" s="14">
        <v>0.12089197650471201</v>
      </c>
      <c r="J869" s="14">
        <v>0.12260045469436</v>
      </c>
      <c r="K869" s="14">
        <v>9.5041971726420704E-2</v>
      </c>
      <c r="L869" s="14">
        <v>9.5046978930633297E-2</v>
      </c>
      <c r="M869" s="14"/>
      <c r="N869" s="14">
        <v>7.6159519590901795E-2</v>
      </c>
      <c r="O869" s="14">
        <v>9.0174763481316894E-2</v>
      </c>
      <c r="P869" s="14">
        <v>0.14863866114715699</v>
      </c>
      <c r="Q869" s="14">
        <v>0.13206592339884701</v>
      </c>
      <c r="R869" s="14"/>
      <c r="S869" s="14">
        <v>0.107138163017562</v>
      </c>
      <c r="T869" s="14">
        <v>0.11387230337541999</v>
      </c>
      <c r="U869" s="14">
        <v>6.4984484329374606E-2</v>
      </c>
      <c r="V869" s="14">
        <v>9.2432413036933794E-2</v>
      </c>
      <c r="W869" s="14">
        <v>0.14674414854398299</v>
      </c>
      <c r="X869" s="14">
        <v>0.191130899624505</v>
      </c>
      <c r="Y869" s="14">
        <v>0.110594356374058</v>
      </c>
      <c r="Z869" s="14">
        <v>0.13107900701035599</v>
      </c>
      <c r="AA869" s="14">
        <v>0.10871981255994401</v>
      </c>
      <c r="AB869" s="14">
        <v>7.4415195753550906E-2</v>
      </c>
      <c r="AC869" s="14">
        <v>6.74023683049077E-2</v>
      </c>
      <c r="AD869" s="14">
        <v>0.109077337203907</v>
      </c>
      <c r="AE869" s="14"/>
      <c r="AF869" s="14">
        <v>9.2039068566650797E-2</v>
      </c>
      <c r="AG869" s="14">
        <v>6.5443362351773005E-2</v>
      </c>
      <c r="AH869" s="14">
        <v>9.1931947430758804E-2</v>
      </c>
      <c r="AI869" s="14">
        <v>8.4526849885375205E-2</v>
      </c>
      <c r="AJ869" s="14">
        <v>0.22957951002107499</v>
      </c>
      <c r="AK869" s="14"/>
      <c r="AL869" s="14">
        <v>0.10760981385938199</v>
      </c>
      <c r="AM869" s="14">
        <v>6.5464739542334893E-2</v>
      </c>
      <c r="AN869" s="14">
        <v>6.8702906777366804E-2</v>
      </c>
      <c r="AO869" s="14">
        <v>0.11726613064526401</v>
      </c>
      <c r="AP869" s="14">
        <v>7.1662522045534402E-2</v>
      </c>
      <c r="AQ869" s="14"/>
      <c r="AR869" s="14">
        <v>5.1134155264245501E-2</v>
      </c>
      <c r="AS869" s="14">
        <v>7.5885009742426707E-2</v>
      </c>
      <c r="AT869" s="14">
        <v>7.3634049254300005E-2</v>
      </c>
      <c r="AU869" s="14">
        <v>0.11533302009785</v>
      </c>
      <c r="AV869" s="14">
        <v>7.4258573062731703E-2</v>
      </c>
      <c r="AW869" s="14">
        <v>0.26000321645309299</v>
      </c>
      <c r="AX869" s="14"/>
      <c r="AY869" s="14">
        <v>0.141246893974042</v>
      </c>
      <c r="AZ869" s="14">
        <v>0.121674515809436</v>
      </c>
      <c r="BA869" s="14">
        <v>9.5654502412694797E-2</v>
      </c>
      <c r="BB869" s="14">
        <v>7.1832828179595701E-2</v>
      </c>
      <c r="BC869" s="14">
        <v>0.11704159751952301</v>
      </c>
      <c r="BD869" s="14"/>
      <c r="BE869" s="14">
        <v>0.20744353374278501</v>
      </c>
      <c r="BF869" s="14">
        <v>0.23936901757460399</v>
      </c>
      <c r="BG869" s="14">
        <v>0.13308484575868099</v>
      </c>
      <c r="BH869" s="14">
        <v>0.167679800134935</v>
      </c>
      <c r="BI869" s="14">
        <v>8.6655493555827398E-2</v>
      </c>
      <c r="BJ869" s="14">
        <v>9.5155438463085107E-2</v>
      </c>
      <c r="BK869" s="14">
        <v>0.13768427644096401</v>
      </c>
      <c r="BL869" s="14">
        <v>8.5829634529332802E-2</v>
      </c>
      <c r="BM869" s="14">
        <v>5.67784498400161E-2</v>
      </c>
      <c r="BN869" s="14">
        <v>7.2577298357656E-2</v>
      </c>
      <c r="BO869" s="14">
        <v>7.3931960604491406E-2</v>
      </c>
      <c r="BP869" s="14">
        <v>5.9780239050191003E-2</v>
      </c>
      <c r="BQ869" s="14">
        <v>0.108310716912369</v>
      </c>
      <c r="BR869" s="14">
        <v>0.121107803398689</v>
      </c>
      <c r="BS869" s="14">
        <v>0.123399677678345</v>
      </c>
      <c r="BT869" s="14">
        <v>3.81712976526285E-2</v>
      </c>
      <c r="BU869" s="14"/>
      <c r="BV869" s="14">
        <v>5.0143107299444503E-2</v>
      </c>
      <c r="BW869" s="14">
        <v>8.8221040797344399E-2</v>
      </c>
      <c r="BX869" s="14"/>
      <c r="BY869" s="14">
        <v>8.1548685065487597E-2</v>
      </c>
      <c r="BZ869" s="14"/>
      <c r="CA869" s="14">
        <v>0.13155630045353101</v>
      </c>
      <c r="CB869" s="14">
        <v>8.9192356268645398E-2</v>
      </c>
      <c r="CC869" s="14">
        <v>9.5180284653621106E-2</v>
      </c>
      <c r="CD869" s="14">
        <v>8.4505928959928103E-2</v>
      </c>
      <c r="CE869" s="14">
        <v>7.0220406729827406E-2</v>
      </c>
    </row>
    <row r="870" spans="2:83" x14ac:dyDescent="0.3">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c r="AR870" s="14"/>
      <c r="AS870" s="14"/>
      <c r="AT870" s="14"/>
      <c r="AU870" s="14"/>
      <c r="AV870" s="14"/>
      <c r="AW870" s="14"/>
      <c r="AX870" s="14"/>
      <c r="AY870" s="14"/>
      <c r="AZ870" s="14"/>
      <c r="BA870" s="14"/>
      <c r="BB870" s="14"/>
      <c r="BC870" s="14"/>
      <c r="BD870" s="14"/>
      <c r="BE870" s="14"/>
      <c r="BF870" s="14"/>
      <c r="BG870" s="14"/>
      <c r="BH870" s="14"/>
      <c r="BI870" s="14"/>
      <c r="BJ870" s="14"/>
      <c r="BK870" s="14"/>
      <c r="BL870" s="14"/>
      <c r="BM870" s="14"/>
      <c r="BN870" s="14"/>
      <c r="BO870" s="14"/>
      <c r="BP870" s="14"/>
      <c r="BQ870" s="14"/>
      <c r="BR870" s="14"/>
      <c r="BS870" s="14"/>
      <c r="BT870" s="14"/>
      <c r="BU870" s="14"/>
      <c r="BV870" s="14"/>
      <c r="BW870" s="14"/>
      <c r="BX870" s="14"/>
      <c r="BY870" s="14"/>
      <c r="BZ870" s="14"/>
      <c r="CA870" s="14"/>
      <c r="CB870" s="14"/>
      <c r="CC870" s="14"/>
      <c r="CD870" s="14"/>
      <c r="CE870" s="14"/>
    </row>
    <row r="871" spans="2:83" x14ac:dyDescent="0.3">
      <c r="B871" s="6" t="s">
        <v>126</v>
      </c>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c r="AR871" s="14"/>
      <c r="AS871" s="14"/>
      <c r="AT871" s="14"/>
      <c r="AU871" s="14"/>
      <c r="AV871" s="14"/>
      <c r="AW871" s="14"/>
      <c r="AX871" s="14"/>
      <c r="AY871" s="14"/>
      <c r="AZ871" s="14"/>
      <c r="BA871" s="14"/>
      <c r="BB871" s="14"/>
      <c r="BC871" s="14"/>
      <c r="BD871" s="14"/>
      <c r="BE871" s="14"/>
      <c r="BF871" s="14"/>
      <c r="BG871" s="14"/>
      <c r="BH871" s="14"/>
      <c r="BI871" s="14"/>
      <c r="BJ871" s="14"/>
      <c r="BK871" s="14"/>
      <c r="BL871" s="14"/>
      <c r="BM871" s="14"/>
      <c r="BN871" s="14"/>
      <c r="BO871" s="14"/>
      <c r="BP871" s="14"/>
      <c r="BQ871" s="14"/>
      <c r="BR871" s="14"/>
      <c r="BS871" s="14"/>
      <c r="BT871" s="14"/>
      <c r="BU871" s="14"/>
      <c r="BV871" s="14"/>
      <c r="BW871" s="14"/>
      <c r="BX871" s="14"/>
      <c r="BY871" s="14"/>
      <c r="BZ871" s="14"/>
      <c r="CA871" s="14"/>
      <c r="CB871" s="14"/>
      <c r="CC871" s="14"/>
      <c r="CD871" s="14"/>
      <c r="CE871" s="14"/>
    </row>
    <row r="872" spans="2:83" x14ac:dyDescent="0.3">
      <c r="B872" s="24" t="s">
        <v>114</v>
      </c>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c r="AS872" s="14"/>
      <c r="AT872" s="14"/>
      <c r="AU872" s="14"/>
      <c r="AV872" s="14"/>
      <c r="AW872" s="14"/>
      <c r="AX872" s="14"/>
      <c r="AY872" s="14"/>
      <c r="AZ872" s="14"/>
      <c r="BA872" s="14"/>
      <c r="BB872" s="14"/>
      <c r="BC872" s="14"/>
      <c r="BD872" s="14"/>
      <c r="BE872" s="14"/>
      <c r="BF872" s="14"/>
      <c r="BG872" s="14"/>
      <c r="BH872" s="14"/>
      <c r="BI872" s="14"/>
      <c r="BJ872" s="14"/>
      <c r="BK872" s="14"/>
      <c r="BL872" s="14"/>
      <c r="BM872" s="14"/>
      <c r="BN872" s="14"/>
      <c r="BO872" s="14"/>
      <c r="BP872" s="14"/>
      <c r="BQ872" s="14"/>
      <c r="BR872" s="14"/>
      <c r="BS872" s="14"/>
      <c r="BT872" s="14"/>
      <c r="BU872" s="14"/>
      <c r="BV872" s="14"/>
      <c r="BW872" s="14"/>
      <c r="BX872" s="14"/>
      <c r="BY872" s="14"/>
      <c r="BZ872" s="14"/>
      <c r="CA872" s="14"/>
      <c r="CB872" s="14"/>
      <c r="CC872" s="14"/>
      <c r="CD872" s="14"/>
      <c r="CE872" s="14"/>
    </row>
    <row r="873" spans="2:83" x14ac:dyDescent="0.3">
      <c r="B873" t="s">
        <v>379</v>
      </c>
      <c r="C873" s="14">
        <v>0.61022731839944899</v>
      </c>
      <c r="D873" s="14">
        <v>0.65374973334264297</v>
      </c>
      <c r="E873" s="14">
        <v>0.56892671998045097</v>
      </c>
      <c r="F873" s="14"/>
      <c r="G873" s="14">
        <v>0.59926208001255499</v>
      </c>
      <c r="H873" s="14">
        <v>0.69881988104352599</v>
      </c>
      <c r="I873" s="14">
        <v>0.583443425936923</v>
      </c>
      <c r="J873" s="14">
        <v>0.57424480729515703</v>
      </c>
      <c r="K873" s="14">
        <v>0.62916062661655103</v>
      </c>
      <c r="L873" s="14">
        <v>0.58347765490000503</v>
      </c>
      <c r="M873" s="14"/>
      <c r="N873" s="14">
        <v>0.75031814987193102</v>
      </c>
      <c r="O873" s="14">
        <v>0.62622007803054003</v>
      </c>
      <c r="P873" s="14">
        <v>0.54682868371105497</v>
      </c>
      <c r="Q873" s="14">
        <v>0.507655397891834</v>
      </c>
      <c r="R873" s="14"/>
      <c r="S873" s="14">
        <v>0.68369993904133997</v>
      </c>
      <c r="T873" s="14">
        <v>0.55129894760715503</v>
      </c>
      <c r="U873" s="14">
        <v>0.62720998228736902</v>
      </c>
      <c r="V873" s="14">
        <v>0.60835707685905305</v>
      </c>
      <c r="W873" s="14">
        <v>0.52406890481046198</v>
      </c>
      <c r="X873" s="14">
        <v>0.58570285118255505</v>
      </c>
      <c r="Y873" s="14">
        <v>0.59944635908620203</v>
      </c>
      <c r="Z873" s="14">
        <v>0.63447845557157501</v>
      </c>
      <c r="AA873" s="14">
        <v>0.63792293696254199</v>
      </c>
      <c r="AB873" s="14">
        <v>0.59910098885233298</v>
      </c>
      <c r="AC873" s="14">
        <v>0.62475032826297205</v>
      </c>
      <c r="AD873" s="14">
        <v>0.66119150222198997</v>
      </c>
      <c r="AE873" s="14"/>
      <c r="AF873" s="14">
        <v>0.60365840863968001</v>
      </c>
      <c r="AG873" s="14">
        <v>0.72544401742937603</v>
      </c>
      <c r="AH873" s="14">
        <v>0.70089240117414797</v>
      </c>
      <c r="AI873" s="14">
        <v>0.45353667645758899</v>
      </c>
      <c r="AJ873" s="14">
        <v>0.43031659864014299</v>
      </c>
      <c r="AK873" s="14"/>
      <c r="AL873" s="14">
        <v>0.62659068888333902</v>
      </c>
      <c r="AM873" s="14">
        <v>0.75010302820153396</v>
      </c>
      <c r="AN873" s="14">
        <v>0.71006315591292402</v>
      </c>
      <c r="AO873" s="14">
        <v>0.42035723046364698</v>
      </c>
      <c r="AP873" s="14">
        <v>0.52916291712895702</v>
      </c>
      <c r="AQ873" s="14"/>
      <c r="AR873" s="14">
        <v>0.83774571909492201</v>
      </c>
      <c r="AS873" s="14">
        <v>0.63560761610345695</v>
      </c>
      <c r="AT873" s="14">
        <v>0.71759592304375597</v>
      </c>
      <c r="AU873" s="14">
        <v>0.43220897135540898</v>
      </c>
      <c r="AV873" s="14">
        <v>0.58346177118653997</v>
      </c>
      <c r="AW873" s="14">
        <v>0.47347854063650202</v>
      </c>
      <c r="AX873" s="14"/>
      <c r="AY873" s="14">
        <v>0.518722867038242</v>
      </c>
      <c r="AZ873" s="14">
        <v>0.54102490750454701</v>
      </c>
      <c r="BA873" s="14">
        <v>0.69756740468432898</v>
      </c>
      <c r="BB873" s="14">
        <v>0.74556354216272502</v>
      </c>
      <c r="BC873" s="14">
        <v>0.82285283353658301</v>
      </c>
      <c r="BD873" s="14"/>
      <c r="BE873" s="14">
        <v>0.53312284676495902</v>
      </c>
      <c r="BF873" s="14">
        <v>0.40241321979872402</v>
      </c>
      <c r="BG873" s="14">
        <v>0.483142873825186</v>
      </c>
      <c r="BH873" s="14">
        <v>0.58342648606774805</v>
      </c>
      <c r="BI873" s="14">
        <v>0.51026244462512704</v>
      </c>
      <c r="BJ873" s="14">
        <v>0.61198913657788401</v>
      </c>
      <c r="BK873" s="14">
        <v>0.61746256589156401</v>
      </c>
      <c r="BL873" s="14">
        <v>0.56977259082237897</v>
      </c>
      <c r="BM873" s="14">
        <v>0.61582174344637297</v>
      </c>
      <c r="BN873" s="14">
        <v>0.67067886325001902</v>
      </c>
      <c r="BO873" s="14">
        <v>0.67819344078065702</v>
      </c>
      <c r="BP873" s="14">
        <v>0.73402093635725696</v>
      </c>
      <c r="BQ873" s="14">
        <v>0.71844983022809705</v>
      </c>
      <c r="BR873" s="14">
        <v>0.72949119099596904</v>
      </c>
      <c r="BS873" s="14">
        <v>0.77544865709106503</v>
      </c>
      <c r="BT873" s="14">
        <v>0.766496013036566</v>
      </c>
      <c r="BU873" s="14"/>
      <c r="BV873" s="14">
        <v>0.84441827158206595</v>
      </c>
      <c r="BW873" s="14">
        <v>0.61002225499913099</v>
      </c>
      <c r="BX873" s="14"/>
      <c r="BY873" s="14">
        <v>0.68565943018241504</v>
      </c>
      <c r="BZ873" s="14"/>
      <c r="CA873" s="14">
        <v>0.52373719387810203</v>
      </c>
      <c r="CB873" s="14">
        <v>0.62656306057683997</v>
      </c>
      <c r="CC873" s="14">
        <v>0.65755378360322503</v>
      </c>
      <c r="CD873" s="14">
        <v>0.72089363230276204</v>
      </c>
      <c r="CE873" s="14">
        <v>0.77018503854840903</v>
      </c>
    </row>
    <row r="874" spans="2:83" x14ac:dyDescent="0.3">
      <c r="B874" t="s">
        <v>380</v>
      </c>
      <c r="C874" s="14">
        <v>0.222834883984352</v>
      </c>
      <c r="D874" s="14">
        <v>0.22084200464217599</v>
      </c>
      <c r="E874" s="14">
        <v>0.22521774764188801</v>
      </c>
      <c r="F874" s="14"/>
      <c r="G874" s="14">
        <v>0.218556980411726</v>
      </c>
      <c r="H874" s="14">
        <v>0.169834615223102</v>
      </c>
      <c r="I874" s="14">
        <v>0.24919954904719299</v>
      </c>
      <c r="J874" s="14">
        <v>0.232004961468084</v>
      </c>
      <c r="K874" s="14">
        <v>0.21248287598198201</v>
      </c>
      <c r="L874" s="14">
        <v>0.24701339575825301</v>
      </c>
      <c r="M874" s="14"/>
      <c r="N874" s="14">
        <v>0.146182291374401</v>
      </c>
      <c r="O874" s="14">
        <v>0.21034643225758801</v>
      </c>
      <c r="P874" s="14">
        <v>0.27148896662893801</v>
      </c>
      <c r="Q874" s="14">
        <v>0.27298185484426801</v>
      </c>
      <c r="R874" s="14"/>
      <c r="S874" s="14">
        <v>0.158807156901971</v>
      </c>
      <c r="T874" s="14">
        <v>0.24016636749870399</v>
      </c>
      <c r="U874" s="14">
        <v>0.21475702675264499</v>
      </c>
      <c r="V874" s="14">
        <v>0.243503853426146</v>
      </c>
      <c r="W874" s="14">
        <v>0.275710719206675</v>
      </c>
      <c r="X874" s="14">
        <v>0.23394814768012701</v>
      </c>
      <c r="Y874" s="14">
        <v>0.213979263262112</v>
      </c>
      <c r="Z874" s="14">
        <v>0.244113854717916</v>
      </c>
      <c r="AA874" s="14">
        <v>0.20829312085781401</v>
      </c>
      <c r="AB874" s="14">
        <v>0.25266325963181302</v>
      </c>
      <c r="AC874" s="14">
        <v>0.25576020675252997</v>
      </c>
      <c r="AD874" s="14">
        <v>0.15390539042683399</v>
      </c>
      <c r="AE874" s="14"/>
      <c r="AF874" s="14">
        <v>0.25115224209228698</v>
      </c>
      <c r="AG874" s="14">
        <v>0.16677265514294701</v>
      </c>
      <c r="AH874" s="14">
        <v>0.16659091990657199</v>
      </c>
      <c r="AI874" s="14">
        <v>0.313613270157938</v>
      </c>
      <c r="AJ874" s="14">
        <v>0.26384618422463602</v>
      </c>
      <c r="AK874" s="14"/>
      <c r="AL874" s="14">
        <v>0.22740865956350301</v>
      </c>
      <c r="AM874" s="14">
        <v>0.148269502188561</v>
      </c>
      <c r="AN874" s="14">
        <v>0.18534578400696899</v>
      </c>
      <c r="AO874" s="14">
        <v>0.39934037835300601</v>
      </c>
      <c r="AP874" s="14">
        <v>0.232178227288486</v>
      </c>
      <c r="AQ874" s="14"/>
      <c r="AR874" s="14">
        <v>9.8409641692542904E-2</v>
      </c>
      <c r="AS874" s="14">
        <v>0.215033105223883</v>
      </c>
      <c r="AT874" s="14">
        <v>0.167575767832603</v>
      </c>
      <c r="AU874" s="14">
        <v>0.42974855670552398</v>
      </c>
      <c r="AV874" s="14">
        <v>0.20332033712596001</v>
      </c>
      <c r="AW874" s="14">
        <v>0.15417841541907801</v>
      </c>
      <c r="AX874" s="14"/>
      <c r="AY874" s="14">
        <v>0.27114028353327702</v>
      </c>
      <c r="AZ874" s="14">
        <v>0.26232042811193401</v>
      </c>
      <c r="BA874" s="14">
        <v>0.16034784694871901</v>
      </c>
      <c r="BB874" s="14">
        <v>0.15834303667195401</v>
      </c>
      <c r="BC874" s="14">
        <v>9.0511723123950394E-2</v>
      </c>
      <c r="BD874" s="14"/>
      <c r="BE874" s="14">
        <v>0.20791231046566999</v>
      </c>
      <c r="BF874" s="14">
        <v>0.34079275588777502</v>
      </c>
      <c r="BG874" s="14">
        <v>0.25529722237337599</v>
      </c>
      <c r="BH874" s="14">
        <v>0.22874288068621601</v>
      </c>
      <c r="BI874" s="14">
        <v>0.28869632016512198</v>
      </c>
      <c r="BJ874" s="14">
        <v>0.238111428662348</v>
      </c>
      <c r="BK874" s="14">
        <v>0.17260827610329199</v>
      </c>
      <c r="BL874" s="14">
        <v>0.24922042890656601</v>
      </c>
      <c r="BM874" s="14">
        <v>0.27171290669484599</v>
      </c>
      <c r="BN874" s="14">
        <v>0.20932526823537601</v>
      </c>
      <c r="BO874" s="14">
        <v>0.21795455333651201</v>
      </c>
      <c r="BP874" s="14">
        <v>0.146209678556532</v>
      </c>
      <c r="BQ874" s="14">
        <v>0.192968121324636</v>
      </c>
      <c r="BR874" s="14">
        <v>0.18330311919770001</v>
      </c>
      <c r="BS874" s="14">
        <v>0.10066679813989</v>
      </c>
      <c r="BT874" s="14">
        <v>0.154575572310891</v>
      </c>
      <c r="BU874" s="14"/>
      <c r="BV874" s="14">
        <v>9.1036273014132099E-2</v>
      </c>
      <c r="BW874" s="14">
        <v>0.233274584169606</v>
      </c>
      <c r="BX874" s="14"/>
      <c r="BY874" s="14">
        <v>0.20744759358592901</v>
      </c>
      <c r="BZ874" s="14"/>
      <c r="CA874" s="14">
        <v>0.261263807454099</v>
      </c>
      <c r="CB874" s="14">
        <v>0.22075721435875401</v>
      </c>
      <c r="CC874" s="14">
        <v>0.20565022641514499</v>
      </c>
      <c r="CD874" s="14">
        <v>0.19364775285790001</v>
      </c>
      <c r="CE874" s="14">
        <v>0.12888241993844099</v>
      </c>
    </row>
    <row r="875" spans="2:83" x14ac:dyDescent="0.3">
      <c r="B875" t="s">
        <v>110</v>
      </c>
      <c r="C875" s="14">
        <v>0.16693779761619901</v>
      </c>
      <c r="D875" s="14">
        <v>0.12540826201518099</v>
      </c>
      <c r="E875" s="14">
        <v>0.20585553237766099</v>
      </c>
      <c r="F875" s="14"/>
      <c r="G875" s="14">
        <v>0.18218093957571899</v>
      </c>
      <c r="H875" s="14">
        <v>0.131345503733372</v>
      </c>
      <c r="I875" s="14">
        <v>0.16735702501588501</v>
      </c>
      <c r="J875" s="14">
        <v>0.193750231236759</v>
      </c>
      <c r="K875" s="14">
        <v>0.15835649740146601</v>
      </c>
      <c r="L875" s="14">
        <v>0.16950894934174199</v>
      </c>
      <c r="M875" s="14"/>
      <c r="N875" s="14">
        <v>0.10349955875366799</v>
      </c>
      <c r="O875" s="14">
        <v>0.16343348971187199</v>
      </c>
      <c r="P875" s="14">
        <v>0.18168234966000699</v>
      </c>
      <c r="Q875" s="14">
        <v>0.21936274726389801</v>
      </c>
      <c r="R875" s="14"/>
      <c r="S875" s="14">
        <v>0.157492904056689</v>
      </c>
      <c r="T875" s="14">
        <v>0.20853468489414101</v>
      </c>
      <c r="U875" s="14">
        <v>0.15803299095998499</v>
      </c>
      <c r="V875" s="14">
        <v>0.14813906971480101</v>
      </c>
      <c r="W875" s="14">
        <v>0.20022037598286199</v>
      </c>
      <c r="X875" s="14">
        <v>0.180349001137319</v>
      </c>
      <c r="Y875" s="14">
        <v>0.186574377651686</v>
      </c>
      <c r="Z875" s="14">
        <v>0.121407689710509</v>
      </c>
      <c r="AA875" s="14">
        <v>0.153783942179644</v>
      </c>
      <c r="AB875" s="14">
        <v>0.148235751515854</v>
      </c>
      <c r="AC875" s="14">
        <v>0.119489464984498</v>
      </c>
      <c r="AD875" s="14">
        <v>0.18490310735117599</v>
      </c>
      <c r="AE875" s="14"/>
      <c r="AF875" s="14">
        <v>0.14518934926803301</v>
      </c>
      <c r="AG875" s="14">
        <v>0.107783327427677</v>
      </c>
      <c r="AH875" s="14">
        <v>0.13251667891928001</v>
      </c>
      <c r="AI875" s="14">
        <v>0.23285005338447301</v>
      </c>
      <c r="AJ875" s="14">
        <v>0.305837217135221</v>
      </c>
      <c r="AK875" s="14"/>
      <c r="AL875" s="14">
        <v>0.146000651553158</v>
      </c>
      <c r="AM875" s="14">
        <v>0.101627469609905</v>
      </c>
      <c r="AN875" s="14">
        <v>0.104591060080107</v>
      </c>
      <c r="AO875" s="14">
        <v>0.18030239118334801</v>
      </c>
      <c r="AP875" s="14">
        <v>0.23865885558255701</v>
      </c>
      <c r="AQ875" s="14"/>
      <c r="AR875" s="14">
        <v>6.3844639212534901E-2</v>
      </c>
      <c r="AS875" s="14">
        <v>0.14935927867266</v>
      </c>
      <c r="AT875" s="14">
        <v>0.114828309123641</v>
      </c>
      <c r="AU875" s="14">
        <v>0.13804247193906599</v>
      </c>
      <c r="AV875" s="14">
        <v>0.21321789168749999</v>
      </c>
      <c r="AW875" s="14">
        <v>0.37234304394441903</v>
      </c>
      <c r="AX875" s="14"/>
      <c r="AY875" s="14">
        <v>0.21013684942848099</v>
      </c>
      <c r="AZ875" s="14">
        <v>0.19665466438352</v>
      </c>
      <c r="BA875" s="14">
        <v>0.14208474836695201</v>
      </c>
      <c r="BB875" s="14">
        <v>9.6093421165321505E-2</v>
      </c>
      <c r="BC875" s="14">
        <v>8.6635443339466503E-2</v>
      </c>
      <c r="BD875" s="14"/>
      <c r="BE875" s="14">
        <v>0.25896484276936999</v>
      </c>
      <c r="BF875" s="14">
        <v>0.25679402431350101</v>
      </c>
      <c r="BG875" s="14">
        <v>0.26155990380143801</v>
      </c>
      <c r="BH875" s="14">
        <v>0.18783063324603599</v>
      </c>
      <c r="BI875" s="14">
        <v>0.20104123520975101</v>
      </c>
      <c r="BJ875" s="14">
        <v>0.149899434759768</v>
      </c>
      <c r="BK875" s="14">
        <v>0.209929158005144</v>
      </c>
      <c r="BL875" s="14">
        <v>0.181006980271055</v>
      </c>
      <c r="BM875" s="14">
        <v>0.112465349858781</v>
      </c>
      <c r="BN875" s="14">
        <v>0.119995868514605</v>
      </c>
      <c r="BO875" s="14">
        <v>0.103852005882831</v>
      </c>
      <c r="BP875" s="14">
        <v>0.119769385086211</v>
      </c>
      <c r="BQ875" s="14">
        <v>8.8582048447266998E-2</v>
      </c>
      <c r="BR875" s="14">
        <v>8.7205689806331102E-2</v>
      </c>
      <c r="BS875" s="14">
        <v>0.12388454476904499</v>
      </c>
      <c r="BT875" s="14">
        <v>7.8928414652542703E-2</v>
      </c>
      <c r="BU875" s="14"/>
      <c r="BV875" s="14">
        <v>6.4545455403801494E-2</v>
      </c>
      <c r="BW875" s="14">
        <v>0.15670316083126301</v>
      </c>
      <c r="BX875" s="14"/>
      <c r="BY875" s="14">
        <v>0.106892976231656</v>
      </c>
      <c r="BZ875" s="14"/>
      <c r="CA875" s="14">
        <v>0.21499899866780001</v>
      </c>
      <c r="CB875" s="14">
        <v>0.152679725064406</v>
      </c>
      <c r="CC875" s="14">
        <v>0.13679598998163001</v>
      </c>
      <c r="CD875" s="14">
        <v>8.5458614839338101E-2</v>
      </c>
      <c r="CE875" s="14">
        <v>0.100932541513149</v>
      </c>
    </row>
    <row r="876" spans="2:83" x14ac:dyDescent="0.3">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c r="AR876" s="14"/>
      <c r="AS876" s="14"/>
      <c r="AT876" s="14"/>
      <c r="AU876" s="14"/>
      <c r="AV876" s="14"/>
      <c r="AW876" s="14"/>
      <c r="AX876" s="14"/>
      <c r="AY876" s="14"/>
      <c r="AZ876" s="14"/>
      <c r="BA876" s="14"/>
      <c r="BB876" s="14"/>
      <c r="BC876" s="14"/>
      <c r="BD876" s="14"/>
      <c r="BE876" s="14"/>
      <c r="BF876" s="14"/>
      <c r="BG876" s="14"/>
      <c r="BH876" s="14"/>
      <c r="BI876" s="14"/>
      <c r="BJ876" s="14"/>
      <c r="BK876" s="14"/>
      <c r="BL876" s="14"/>
      <c r="BM876" s="14"/>
      <c r="BN876" s="14"/>
      <c r="BO876" s="14"/>
      <c r="BP876" s="14"/>
      <c r="BQ876" s="14"/>
      <c r="BR876" s="14"/>
      <c r="BS876" s="14"/>
      <c r="BT876" s="14"/>
      <c r="BU876" s="14"/>
      <c r="BV876" s="14"/>
      <c r="BW876" s="14"/>
      <c r="BX876" s="14"/>
      <c r="BY876" s="14"/>
      <c r="BZ876" s="14"/>
      <c r="CA876" s="14"/>
      <c r="CB876" s="14"/>
      <c r="CC876" s="14"/>
      <c r="CD876" s="14"/>
      <c r="CE876" s="14"/>
    </row>
    <row r="877" spans="2:83" x14ac:dyDescent="0.3">
      <c r="B877" s="6" t="s">
        <v>385</v>
      </c>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c r="AR877" s="14"/>
      <c r="AS877" s="14"/>
      <c r="AT877" s="14"/>
      <c r="AU877" s="14"/>
      <c r="AV877" s="14"/>
      <c r="AW877" s="14"/>
      <c r="AX877" s="14"/>
      <c r="AY877" s="14"/>
      <c r="AZ877" s="14"/>
      <c r="BA877" s="14"/>
      <c r="BB877" s="14"/>
      <c r="BC877" s="14"/>
      <c r="BD877" s="14"/>
      <c r="BE877" s="14"/>
      <c r="BF877" s="14"/>
      <c r="BG877" s="14"/>
      <c r="BH877" s="14"/>
      <c r="BI877" s="14"/>
      <c r="BJ877" s="14"/>
      <c r="BK877" s="14"/>
      <c r="BL877" s="14"/>
      <c r="BM877" s="14"/>
      <c r="BN877" s="14"/>
      <c r="BO877" s="14"/>
      <c r="BP877" s="14"/>
      <c r="BQ877" s="14"/>
      <c r="BR877" s="14"/>
      <c r="BS877" s="14"/>
      <c r="BT877" s="14"/>
      <c r="BU877" s="14"/>
      <c r="BV877" s="14"/>
      <c r="BW877" s="14"/>
      <c r="BX877" s="14"/>
      <c r="BY877" s="14"/>
      <c r="BZ877" s="14"/>
      <c r="CA877" s="14"/>
      <c r="CB877" s="14"/>
      <c r="CC877" s="14"/>
      <c r="CD877" s="14"/>
      <c r="CE877" s="14"/>
    </row>
    <row r="878" spans="2:83" x14ac:dyDescent="0.3">
      <c r="B878" s="24" t="s">
        <v>114</v>
      </c>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c r="AR878" s="14"/>
      <c r="AS878" s="14"/>
      <c r="AT878" s="14"/>
      <c r="AU878" s="14"/>
      <c r="AV878" s="14"/>
      <c r="AW878" s="14"/>
      <c r="AX878" s="14"/>
      <c r="AY878" s="14"/>
      <c r="AZ878" s="14"/>
      <c r="BA878" s="14"/>
      <c r="BB878" s="14"/>
      <c r="BC878" s="14"/>
      <c r="BD878" s="14"/>
      <c r="BE878" s="14"/>
      <c r="BF878" s="14"/>
      <c r="BG878" s="14"/>
      <c r="BH878" s="14"/>
      <c r="BI878" s="14"/>
      <c r="BJ878" s="14"/>
      <c r="BK878" s="14"/>
      <c r="BL878" s="14"/>
      <c r="BM878" s="14"/>
      <c r="BN878" s="14"/>
      <c r="BO878" s="14"/>
      <c r="BP878" s="14"/>
      <c r="BQ878" s="14"/>
      <c r="BR878" s="14"/>
      <c r="BS878" s="14"/>
      <c r="BT878" s="14"/>
      <c r="BU878" s="14"/>
      <c r="BV878" s="14"/>
      <c r="BW878" s="14"/>
      <c r="BX878" s="14"/>
      <c r="BY878" s="14"/>
      <c r="BZ878" s="14"/>
      <c r="CA878" s="14"/>
      <c r="CB878" s="14"/>
      <c r="CC878" s="14"/>
      <c r="CD878" s="14"/>
      <c r="CE878" s="14"/>
    </row>
    <row r="879" spans="2:83" x14ac:dyDescent="0.3">
      <c r="B879" t="s">
        <v>381</v>
      </c>
      <c r="C879" s="14">
        <v>0.36205578120933501</v>
      </c>
      <c r="D879" s="14">
        <v>0.392152195835339</v>
      </c>
      <c r="E879" s="14">
        <v>0.33244657724661297</v>
      </c>
      <c r="F879" s="14"/>
      <c r="G879" s="14">
        <v>0.35591137990299698</v>
      </c>
      <c r="H879" s="14">
        <v>0.38723851365170198</v>
      </c>
      <c r="I879" s="14">
        <v>0.34061511472107198</v>
      </c>
      <c r="J879" s="14">
        <v>0.30005193627467802</v>
      </c>
      <c r="K879" s="14">
        <v>0.35008138968179497</v>
      </c>
      <c r="L879" s="14">
        <v>0.42141996814958399</v>
      </c>
      <c r="M879" s="14"/>
      <c r="N879" s="14">
        <v>0.42242038355830003</v>
      </c>
      <c r="O879" s="14">
        <v>0.39034640662152698</v>
      </c>
      <c r="P879" s="14">
        <v>0.30195327820507201</v>
      </c>
      <c r="Q879" s="14">
        <v>0.32446537605883202</v>
      </c>
      <c r="R879" s="14"/>
      <c r="S879" s="14">
        <v>0.36586084915747502</v>
      </c>
      <c r="T879" s="14">
        <v>0.35759204481618101</v>
      </c>
      <c r="U879" s="14">
        <v>0.39768250213232698</v>
      </c>
      <c r="V879" s="14">
        <v>0.33542204792140501</v>
      </c>
      <c r="W879" s="14">
        <v>0.399511485623955</v>
      </c>
      <c r="X879" s="14">
        <v>0.34415423109472598</v>
      </c>
      <c r="Y879" s="14">
        <v>0.37460842492054802</v>
      </c>
      <c r="Z879" s="14">
        <v>0.38890738451707402</v>
      </c>
      <c r="AA879" s="14">
        <v>0.344123749621007</v>
      </c>
      <c r="AB879" s="14">
        <v>0.34147170083175399</v>
      </c>
      <c r="AC879" s="14">
        <v>0.38651630186171498</v>
      </c>
      <c r="AD879" s="14">
        <v>0.33328893935509601</v>
      </c>
      <c r="AE879" s="14"/>
      <c r="AF879" s="14">
        <v>0.40865123754864602</v>
      </c>
      <c r="AG879" s="14">
        <v>0.36810238097646403</v>
      </c>
      <c r="AH879" s="14">
        <v>0.38355563979129198</v>
      </c>
      <c r="AI879" s="14">
        <v>0.40182970603817503</v>
      </c>
      <c r="AJ879" s="14">
        <v>0.26826980726301197</v>
      </c>
      <c r="AK879" s="14"/>
      <c r="AL879" s="14">
        <v>0.41579896438464198</v>
      </c>
      <c r="AM879" s="14">
        <v>0.38878507563054698</v>
      </c>
      <c r="AN879" s="14">
        <v>0.40631678010560501</v>
      </c>
      <c r="AO879" s="14">
        <v>0.31991098421466102</v>
      </c>
      <c r="AP879" s="14">
        <v>0.345323699162838</v>
      </c>
      <c r="AQ879" s="14"/>
      <c r="AR879" s="14">
        <v>0.391441620067777</v>
      </c>
      <c r="AS879" s="14">
        <v>0.39584453613735499</v>
      </c>
      <c r="AT879" s="14">
        <v>0.394085051567513</v>
      </c>
      <c r="AU879" s="14">
        <v>0.37628360700402702</v>
      </c>
      <c r="AV879" s="14">
        <v>0.31998200800719301</v>
      </c>
      <c r="AW879" s="14">
        <v>0.30712917472593698</v>
      </c>
      <c r="AX879" s="14"/>
      <c r="AY879" s="14">
        <v>0.34123623359060201</v>
      </c>
      <c r="AZ879" s="14">
        <v>0.32211394839885599</v>
      </c>
      <c r="BA879" s="14">
        <v>0.400135343234791</v>
      </c>
      <c r="BB879" s="14">
        <v>0.39022132438051799</v>
      </c>
      <c r="BC879" s="14">
        <v>0.32221534163524701</v>
      </c>
      <c r="BD879" s="14"/>
      <c r="BE879" s="14">
        <v>0.43214896226326499</v>
      </c>
      <c r="BF879" s="14">
        <v>0.31902688912954302</v>
      </c>
      <c r="BG879" s="14">
        <v>0.34830523858423301</v>
      </c>
      <c r="BH879" s="14">
        <v>0.31955247405682702</v>
      </c>
      <c r="BI879" s="14">
        <v>0.35463055877490601</v>
      </c>
      <c r="BJ879" s="14">
        <v>0.29259307271489199</v>
      </c>
      <c r="BK879" s="14">
        <v>0.31110525857127602</v>
      </c>
      <c r="BL879" s="14">
        <v>0.32235446575590898</v>
      </c>
      <c r="BM879" s="14">
        <v>0.33812401621112698</v>
      </c>
      <c r="BN879" s="14">
        <v>0.42665665551479798</v>
      </c>
      <c r="BO879" s="14">
        <v>0.40447004799097003</v>
      </c>
      <c r="BP879" s="14">
        <v>0.381907002988152</v>
      </c>
      <c r="BQ879" s="14">
        <v>0.47056587479363898</v>
      </c>
      <c r="BR879" s="14">
        <v>0.47575052252757599</v>
      </c>
      <c r="BS879" s="14">
        <v>0.42864527422819498</v>
      </c>
      <c r="BT879" s="14">
        <v>0.43541970594124202</v>
      </c>
      <c r="BU879" s="14"/>
      <c r="BV879" s="14">
        <v>0.39703026554662102</v>
      </c>
      <c r="BW879" s="14">
        <v>0.37653898966134502</v>
      </c>
      <c r="BX879" s="14"/>
      <c r="BY879" s="14">
        <v>0.40496213338648701</v>
      </c>
      <c r="BZ879" s="14"/>
      <c r="CA879" s="14">
        <v>0.34307599878522699</v>
      </c>
      <c r="CB879" s="14">
        <v>0.37009371039070998</v>
      </c>
      <c r="CC879" s="14">
        <v>0.37075644305642202</v>
      </c>
      <c r="CD879" s="14">
        <v>0.393598924449576</v>
      </c>
      <c r="CE879" s="14">
        <v>0.372784608543831</v>
      </c>
    </row>
    <row r="880" spans="2:83" x14ac:dyDescent="0.3">
      <c r="B880" t="s">
        <v>382</v>
      </c>
      <c r="C880" s="14">
        <v>0.36470200002341702</v>
      </c>
      <c r="D880" s="14">
        <v>0.39892312399706698</v>
      </c>
      <c r="E880" s="14">
        <v>0.33200215195339999</v>
      </c>
      <c r="F880" s="14"/>
      <c r="G880" s="14">
        <v>0.29011596695754699</v>
      </c>
      <c r="H880" s="14">
        <v>0.34389065980790001</v>
      </c>
      <c r="I880" s="14">
        <v>0.34460009731561198</v>
      </c>
      <c r="J880" s="14">
        <v>0.40485813035781298</v>
      </c>
      <c r="K880" s="14">
        <v>0.40479637419765502</v>
      </c>
      <c r="L880" s="14">
        <v>0.38765968939828799</v>
      </c>
      <c r="M880" s="14"/>
      <c r="N880" s="14">
        <v>0.40445930339726699</v>
      </c>
      <c r="O880" s="14">
        <v>0.33464174123388202</v>
      </c>
      <c r="P880" s="14">
        <v>0.37640459786137997</v>
      </c>
      <c r="Q880" s="14">
        <v>0.34285150552633498</v>
      </c>
      <c r="R880" s="14"/>
      <c r="S880" s="14">
        <v>0.35602442268564699</v>
      </c>
      <c r="T880" s="14">
        <v>0.36941519885706198</v>
      </c>
      <c r="U880" s="14">
        <v>0.374171827471865</v>
      </c>
      <c r="V880" s="14">
        <v>0.38206619189825097</v>
      </c>
      <c r="W880" s="14">
        <v>0.34177180787936901</v>
      </c>
      <c r="X880" s="14">
        <v>0.31418713992771702</v>
      </c>
      <c r="Y880" s="14">
        <v>0.39293687793356202</v>
      </c>
      <c r="Z880" s="14">
        <v>0.38843318273917199</v>
      </c>
      <c r="AA880" s="14">
        <v>0.33362479577332899</v>
      </c>
      <c r="AB880" s="14">
        <v>0.402116538628011</v>
      </c>
      <c r="AC880" s="14">
        <v>0.40601738105234197</v>
      </c>
      <c r="AD880" s="14">
        <v>0.33855815243402199</v>
      </c>
      <c r="AE880" s="14"/>
      <c r="AF880" s="14">
        <v>0.390098733737544</v>
      </c>
      <c r="AG880" s="14">
        <v>0.36203826460251298</v>
      </c>
      <c r="AH880" s="14">
        <v>0.37400942648629398</v>
      </c>
      <c r="AI880" s="14">
        <v>0.325703948983878</v>
      </c>
      <c r="AJ880" s="14">
        <v>0.31324575534373</v>
      </c>
      <c r="AK880" s="14"/>
      <c r="AL880" s="14">
        <v>0.37356767268267399</v>
      </c>
      <c r="AM880" s="14">
        <v>0.35708609112316197</v>
      </c>
      <c r="AN880" s="14">
        <v>0.37731119134534702</v>
      </c>
      <c r="AO880" s="14">
        <v>0.41619756244120898</v>
      </c>
      <c r="AP880" s="14">
        <v>0.37647233050948398</v>
      </c>
      <c r="AQ880" s="14"/>
      <c r="AR880" s="14">
        <v>0.38775977508231901</v>
      </c>
      <c r="AS880" s="14">
        <v>0.35817301297599702</v>
      </c>
      <c r="AT880" s="14">
        <v>0.35806855606209698</v>
      </c>
      <c r="AU880" s="14">
        <v>0.39487768400846601</v>
      </c>
      <c r="AV880" s="14">
        <v>0.34356104096914902</v>
      </c>
      <c r="AW880" s="14">
        <v>0.293690952614659</v>
      </c>
      <c r="AX880" s="14"/>
      <c r="AY880" s="14">
        <v>0.373163062376</v>
      </c>
      <c r="AZ880" s="14">
        <v>0.35167156658070098</v>
      </c>
      <c r="BA880" s="14">
        <v>0.34878044050636398</v>
      </c>
      <c r="BB880" s="14">
        <v>0.39916550881635399</v>
      </c>
      <c r="BC880" s="14">
        <v>0.36301795687823002</v>
      </c>
      <c r="BD880" s="14"/>
      <c r="BE880" s="14">
        <v>0.29473167057401201</v>
      </c>
      <c r="BF880" s="14">
        <v>0.31818444127850498</v>
      </c>
      <c r="BG880" s="14">
        <v>0.30456259033307198</v>
      </c>
      <c r="BH880" s="14">
        <v>0.409649916073489</v>
      </c>
      <c r="BI880" s="14">
        <v>0.38415918112199399</v>
      </c>
      <c r="BJ880" s="14">
        <v>0.38143841991900002</v>
      </c>
      <c r="BK880" s="14">
        <v>0.32266090175780698</v>
      </c>
      <c r="BL880" s="14">
        <v>0.43565129001448299</v>
      </c>
      <c r="BM880" s="14">
        <v>0.43064153474189798</v>
      </c>
      <c r="BN880" s="14">
        <v>0.32693075483693401</v>
      </c>
      <c r="BO880" s="14">
        <v>0.34733413592451001</v>
      </c>
      <c r="BP880" s="14">
        <v>0.34151247959846298</v>
      </c>
      <c r="BQ880" s="14">
        <v>0.35470914700207001</v>
      </c>
      <c r="BR880" s="14">
        <v>0.36463674101571802</v>
      </c>
      <c r="BS880" s="14">
        <v>0.36654646916446199</v>
      </c>
      <c r="BT880" s="14">
        <v>0.39899594736411798</v>
      </c>
      <c r="BU880" s="14"/>
      <c r="BV880" s="14">
        <v>0.38422721561830198</v>
      </c>
      <c r="BW880" s="14">
        <v>0.31677500705457501</v>
      </c>
      <c r="BX880" s="14"/>
      <c r="BY880" s="14">
        <v>0.30176114630860501</v>
      </c>
      <c r="BZ880" s="14"/>
      <c r="CA880" s="14">
        <v>0.37435161880573398</v>
      </c>
      <c r="CB880" s="14">
        <v>0.36864628796911098</v>
      </c>
      <c r="CC880" s="14">
        <v>0.38018940240285798</v>
      </c>
      <c r="CD880" s="14">
        <v>0.31294489190088898</v>
      </c>
      <c r="CE880" s="14">
        <v>0.33271592919177601</v>
      </c>
    </row>
    <row r="881" spans="2:83" x14ac:dyDescent="0.3">
      <c r="B881" t="s">
        <v>383</v>
      </c>
      <c r="C881" s="14">
        <v>7.01764177098336E-2</v>
      </c>
      <c r="D881" s="14">
        <v>7.2465239525035002E-2</v>
      </c>
      <c r="E881" s="14">
        <v>6.8079116477041499E-2</v>
      </c>
      <c r="F881" s="14"/>
      <c r="G881" s="14">
        <v>0.100346481234728</v>
      </c>
      <c r="H881" s="14">
        <v>8.4656060893094506E-2</v>
      </c>
      <c r="I881" s="14">
        <v>7.7090767477443006E-2</v>
      </c>
      <c r="J881" s="14">
        <v>6.7054165756930795E-2</v>
      </c>
      <c r="K881" s="14">
        <v>5.8922882093402802E-2</v>
      </c>
      <c r="L881" s="14">
        <v>4.2930699070637901E-2</v>
      </c>
      <c r="M881" s="14"/>
      <c r="N881" s="14">
        <v>6.2961669362654002E-2</v>
      </c>
      <c r="O881" s="14">
        <v>6.0421468700374001E-2</v>
      </c>
      <c r="P881" s="14">
        <v>9.3458067546852902E-2</v>
      </c>
      <c r="Q881" s="14">
        <v>6.91504303419508E-2</v>
      </c>
      <c r="R881" s="14"/>
      <c r="S881" s="14">
        <v>4.8783072709450599E-2</v>
      </c>
      <c r="T881" s="14">
        <v>6.5385114534636496E-2</v>
      </c>
      <c r="U881" s="14">
        <v>3.2564018817772697E-2</v>
      </c>
      <c r="V881" s="14">
        <v>0.10437680209920799</v>
      </c>
      <c r="W881" s="14">
        <v>8.9504968643445204E-2</v>
      </c>
      <c r="X881" s="14">
        <v>9.2689758836737302E-2</v>
      </c>
      <c r="Y881" s="14">
        <v>5.8371565152670099E-2</v>
      </c>
      <c r="Z881" s="14">
        <v>7.6554658478929893E-2</v>
      </c>
      <c r="AA881" s="14">
        <v>9.28288023183758E-2</v>
      </c>
      <c r="AB881" s="14">
        <v>5.40381885294113E-2</v>
      </c>
      <c r="AC881" s="14">
        <v>3.1538711917995801E-2</v>
      </c>
      <c r="AD881" s="14">
        <v>0.127837765973875</v>
      </c>
      <c r="AE881" s="14"/>
      <c r="AF881" s="14">
        <v>6.1813759780380999E-2</v>
      </c>
      <c r="AG881" s="14">
        <v>7.33335880542305E-2</v>
      </c>
      <c r="AH881" s="14">
        <v>5.0125192761358101E-2</v>
      </c>
      <c r="AI881" s="14">
        <v>0.160260106921709</v>
      </c>
      <c r="AJ881" s="14">
        <v>8.5525956951178206E-2</v>
      </c>
      <c r="AK881" s="14"/>
      <c r="AL881" s="14">
        <v>6.6769662304526703E-2</v>
      </c>
      <c r="AM881" s="14">
        <v>7.1819101820612199E-2</v>
      </c>
      <c r="AN881" s="14">
        <v>5.14999921033941E-2</v>
      </c>
      <c r="AO881" s="14">
        <v>7.6476949132303199E-2</v>
      </c>
      <c r="AP881" s="14">
        <v>4.6556662766823E-2</v>
      </c>
      <c r="AQ881" s="14"/>
      <c r="AR881" s="14">
        <v>7.1654832189603501E-2</v>
      </c>
      <c r="AS881" s="14">
        <v>9.1025040983245195E-2</v>
      </c>
      <c r="AT881" s="14">
        <v>4.4700738177992298E-2</v>
      </c>
      <c r="AU881" s="14">
        <v>6.7532343263600997E-2</v>
      </c>
      <c r="AV881" s="14">
        <v>8.2526750405774896E-2</v>
      </c>
      <c r="AW881" s="14">
        <v>6.5006199295062406E-2</v>
      </c>
      <c r="AX881" s="14"/>
      <c r="AY881" s="14">
        <v>8.04247555200997E-2</v>
      </c>
      <c r="AZ881" s="14">
        <v>6.3362928283037107E-2</v>
      </c>
      <c r="BA881" s="14">
        <v>7.5117999458600496E-2</v>
      </c>
      <c r="BB881" s="14">
        <v>6.5252184709918101E-2</v>
      </c>
      <c r="BC881" s="14">
        <v>0.117387918978967</v>
      </c>
      <c r="BD881" s="14"/>
      <c r="BE881" s="14">
        <v>6.5147565576279501E-2</v>
      </c>
      <c r="BF881" s="14">
        <v>4.5603738632681801E-2</v>
      </c>
      <c r="BG881" s="14">
        <v>5.3880553786599797E-2</v>
      </c>
      <c r="BH881" s="14">
        <v>5.0133302194775201E-2</v>
      </c>
      <c r="BI881" s="14">
        <v>7.7430072319514306E-2</v>
      </c>
      <c r="BJ881" s="14">
        <v>8.5996842131607604E-2</v>
      </c>
      <c r="BK881" s="14">
        <v>0.104039858147239</v>
      </c>
      <c r="BL881" s="14">
        <v>5.7410560192604002E-2</v>
      </c>
      <c r="BM881" s="14">
        <v>6.6063715435009204E-2</v>
      </c>
      <c r="BN881" s="14">
        <v>8.6280902255853706E-2</v>
      </c>
      <c r="BO881" s="14">
        <v>7.9309901687760295E-2</v>
      </c>
      <c r="BP881" s="14">
        <v>0.100424116506438</v>
      </c>
      <c r="BQ881" s="14">
        <v>4.07761744627642E-2</v>
      </c>
      <c r="BR881" s="14">
        <v>7.0288325979023097E-2</v>
      </c>
      <c r="BS881" s="14">
        <v>3.6595119587685201E-2</v>
      </c>
      <c r="BT881" s="14">
        <v>7.9488943317326796E-2</v>
      </c>
      <c r="BU881" s="14"/>
      <c r="BV881" s="14">
        <v>6.3566947304735694E-2</v>
      </c>
      <c r="BW881" s="14">
        <v>8.4075531892108604E-2</v>
      </c>
      <c r="BX881" s="14"/>
      <c r="BY881" s="14">
        <v>9.2019717799925002E-2</v>
      </c>
      <c r="BZ881" s="14"/>
      <c r="CA881" s="14">
        <v>5.9986829355637997E-2</v>
      </c>
      <c r="CB881" s="14">
        <v>6.1358109038231898E-2</v>
      </c>
      <c r="CC881" s="14">
        <v>7.8210195912935196E-2</v>
      </c>
      <c r="CD881" s="14">
        <v>9.7696201944148006E-2</v>
      </c>
      <c r="CE881" s="14">
        <v>0.100461758989405</v>
      </c>
    </row>
    <row r="882" spans="2:83" x14ac:dyDescent="0.3">
      <c r="B882" t="s">
        <v>384</v>
      </c>
      <c r="C882" s="14">
        <v>5.9264584154616697E-2</v>
      </c>
      <c r="D882" s="14">
        <v>5.9626048044367497E-2</v>
      </c>
      <c r="E882" s="14">
        <v>5.9027840847430402E-2</v>
      </c>
      <c r="F882" s="14"/>
      <c r="G882" s="14">
        <v>0.136826869150247</v>
      </c>
      <c r="H882" s="14">
        <v>7.94625234875347E-2</v>
      </c>
      <c r="I882" s="14">
        <v>5.2369149152869901E-2</v>
      </c>
      <c r="J882" s="14">
        <v>4.90037268408028E-2</v>
      </c>
      <c r="K882" s="14">
        <v>3.6882270251155702E-2</v>
      </c>
      <c r="L882" s="14">
        <v>2.0492196842317401E-2</v>
      </c>
      <c r="M882" s="14"/>
      <c r="N882" s="14">
        <v>3.8564620175616099E-2</v>
      </c>
      <c r="O882" s="14">
        <v>7.7056023216667394E-2</v>
      </c>
      <c r="P882" s="14">
        <v>5.2719127761909103E-2</v>
      </c>
      <c r="Q882" s="14">
        <v>6.6147286311241504E-2</v>
      </c>
      <c r="R882" s="14"/>
      <c r="S882" s="14">
        <v>0.105842393593821</v>
      </c>
      <c r="T882" s="14">
        <v>3.9624568891344497E-2</v>
      </c>
      <c r="U882" s="14">
        <v>6.1693672293910297E-2</v>
      </c>
      <c r="V882" s="14">
        <v>3.1999953002040102E-2</v>
      </c>
      <c r="W882" s="14">
        <v>7.24276394664774E-2</v>
      </c>
      <c r="X882" s="14">
        <v>7.9562144457999195E-2</v>
      </c>
      <c r="Y882" s="14">
        <v>5.1175149340385598E-2</v>
      </c>
      <c r="Z882" s="14">
        <v>1.15528983330642E-2</v>
      </c>
      <c r="AA882" s="14">
        <v>7.5893806248699805E-2</v>
      </c>
      <c r="AB882" s="14">
        <v>4.3488998614131497E-2</v>
      </c>
      <c r="AC882" s="14">
        <v>3.3476538160002199E-2</v>
      </c>
      <c r="AD882" s="14">
        <v>2.5797331532878699E-2</v>
      </c>
      <c r="AE882" s="14"/>
      <c r="AF882" s="14">
        <v>3.5065255807714198E-2</v>
      </c>
      <c r="AG882" s="14">
        <v>9.3064832822601001E-2</v>
      </c>
      <c r="AH882" s="14">
        <v>5.3827003722745098E-2</v>
      </c>
      <c r="AI882" s="14">
        <v>2.9313462293832901E-2</v>
      </c>
      <c r="AJ882" s="14">
        <v>4.7284412009946798E-2</v>
      </c>
      <c r="AK882" s="14"/>
      <c r="AL882" s="14">
        <v>2.91818193608494E-2</v>
      </c>
      <c r="AM882" s="14">
        <v>6.8863685559715906E-2</v>
      </c>
      <c r="AN882" s="14">
        <v>5.2603972909445101E-2</v>
      </c>
      <c r="AO882" s="14">
        <v>5.93915159729895E-2</v>
      </c>
      <c r="AP882" s="14">
        <v>6.5397854699913494E-2</v>
      </c>
      <c r="AQ882" s="14"/>
      <c r="AR882" s="14">
        <v>6.4053501789072695E-2</v>
      </c>
      <c r="AS882" s="14">
        <v>4.8556118268123602E-2</v>
      </c>
      <c r="AT882" s="14">
        <v>7.7486429196073695E-2</v>
      </c>
      <c r="AU882" s="14">
        <v>5.3416807157751302E-2</v>
      </c>
      <c r="AV882" s="14">
        <v>9.5635250960878299E-2</v>
      </c>
      <c r="AW882" s="14">
        <v>3.8063341304071699E-2</v>
      </c>
      <c r="AX882" s="14"/>
      <c r="AY882" s="14">
        <v>4.2126891242152097E-2</v>
      </c>
      <c r="AZ882" s="14">
        <v>7.10062601655716E-2</v>
      </c>
      <c r="BA882" s="14">
        <v>7.5658424238797206E-2</v>
      </c>
      <c r="BB882" s="14">
        <v>6.2147588477524801E-2</v>
      </c>
      <c r="BC882" s="14">
        <v>7.9144749312750604E-2</v>
      </c>
      <c r="BD882" s="14"/>
      <c r="BE882" s="14">
        <v>7.7982368142829994E-2</v>
      </c>
      <c r="BF882" s="14">
        <v>7.3809537494016794E-2</v>
      </c>
      <c r="BG882" s="14">
        <v>8.7874953181332496E-2</v>
      </c>
      <c r="BH882" s="14">
        <v>8.1881306694225497E-2</v>
      </c>
      <c r="BI882" s="14">
        <v>4.0998269833416298E-2</v>
      </c>
      <c r="BJ882" s="14">
        <v>9.5476276389076395E-2</v>
      </c>
      <c r="BK882" s="14">
        <v>7.2914582395310401E-2</v>
      </c>
      <c r="BL882" s="14">
        <v>4.1873567445409397E-2</v>
      </c>
      <c r="BM882" s="14">
        <v>5.0418445672020397E-2</v>
      </c>
      <c r="BN882" s="14">
        <v>6.4900805623029606E-2</v>
      </c>
      <c r="BO882" s="14">
        <v>2.8643085025995999E-2</v>
      </c>
      <c r="BP882" s="14">
        <v>8.7243676986756599E-2</v>
      </c>
      <c r="BQ882" s="14">
        <v>5.0906780818002699E-2</v>
      </c>
      <c r="BR882" s="14">
        <v>1.7406041299047499E-2</v>
      </c>
      <c r="BS882" s="14">
        <v>4.57556758299884E-2</v>
      </c>
      <c r="BT882" s="14">
        <v>3.6481352270635703E-2</v>
      </c>
      <c r="BU882" s="14"/>
      <c r="BV882" s="14">
        <v>6.17189200857493E-2</v>
      </c>
      <c r="BW882" s="14">
        <v>7.9475377117410095E-2</v>
      </c>
      <c r="BX882" s="14"/>
      <c r="BY882" s="14">
        <v>0.103917725987714</v>
      </c>
      <c r="BZ882" s="14"/>
      <c r="CA882" s="14">
        <v>4.92130729496102E-2</v>
      </c>
      <c r="CB882" s="14">
        <v>5.5422341892756299E-2</v>
      </c>
      <c r="CC882" s="14">
        <v>5.9199396617067898E-2</v>
      </c>
      <c r="CD882" s="14">
        <v>0.109936421495194</v>
      </c>
      <c r="CE882" s="14">
        <v>0.12381729654515999</v>
      </c>
    </row>
    <row r="883" spans="2:83" x14ac:dyDescent="0.3">
      <c r="B883" t="s">
        <v>110</v>
      </c>
      <c r="C883" s="14">
        <v>0.14380121690279801</v>
      </c>
      <c r="D883" s="14">
        <v>7.6833392598191802E-2</v>
      </c>
      <c r="E883" s="14">
        <v>0.20844431347551501</v>
      </c>
      <c r="F883" s="14"/>
      <c r="G883" s="14">
        <v>0.11679930275448</v>
      </c>
      <c r="H883" s="14">
        <v>0.104752242159769</v>
      </c>
      <c r="I883" s="14">
        <v>0.18532487133300399</v>
      </c>
      <c r="J883" s="14">
        <v>0.179032040769775</v>
      </c>
      <c r="K883" s="14">
        <v>0.14931708377599101</v>
      </c>
      <c r="L883" s="14">
        <v>0.127497446539173</v>
      </c>
      <c r="M883" s="14"/>
      <c r="N883" s="14">
        <v>7.1594023506162702E-2</v>
      </c>
      <c r="O883" s="14">
        <v>0.137534360227549</v>
      </c>
      <c r="P883" s="14">
        <v>0.17546492862478499</v>
      </c>
      <c r="Q883" s="14">
        <v>0.19738540176163999</v>
      </c>
      <c r="R883" s="14"/>
      <c r="S883" s="14">
        <v>0.12348926185360699</v>
      </c>
      <c r="T883" s="14">
        <v>0.16798307290077599</v>
      </c>
      <c r="U883" s="14">
        <v>0.13388797928412499</v>
      </c>
      <c r="V883" s="14">
        <v>0.14613500507909699</v>
      </c>
      <c r="W883" s="14">
        <v>9.67840983867536E-2</v>
      </c>
      <c r="X883" s="14">
        <v>0.169406725682821</v>
      </c>
      <c r="Y883" s="14">
        <v>0.12290798265283499</v>
      </c>
      <c r="Z883" s="14">
        <v>0.13455187593175999</v>
      </c>
      <c r="AA883" s="14">
        <v>0.15352884603858899</v>
      </c>
      <c r="AB883" s="14">
        <v>0.15888457339669201</v>
      </c>
      <c r="AC883" s="14">
        <v>0.14245106700794499</v>
      </c>
      <c r="AD883" s="14">
        <v>0.174517810704129</v>
      </c>
      <c r="AE883" s="14"/>
      <c r="AF883" s="14">
        <v>0.10437101312571501</v>
      </c>
      <c r="AG883" s="14">
        <v>0.103460933544192</v>
      </c>
      <c r="AH883" s="14">
        <v>0.138482737238311</v>
      </c>
      <c r="AI883" s="14">
        <v>8.2892775762405405E-2</v>
      </c>
      <c r="AJ883" s="14">
        <v>0.285674068432133</v>
      </c>
      <c r="AK883" s="14"/>
      <c r="AL883" s="14">
        <v>0.11468188126730799</v>
      </c>
      <c r="AM883" s="14">
        <v>0.113446045865963</v>
      </c>
      <c r="AN883" s="14">
        <v>0.112268063536209</v>
      </c>
      <c r="AO883" s="14">
        <v>0.12802298823883701</v>
      </c>
      <c r="AP883" s="14">
        <v>0.166249452860942</v>
      </c>
      <c r="AQ883" s="14"/>
      <c r="AR883" s="14">
        <v>8.5090270871228404E-2</v>
      </c>
      <c r="AS883" s="14">
        <v>0.10640129163527801</v>
      </c>
      <c r="AT883" s="14">
        <v>0.12565922499632501</v>
      </c>
      <c r="AU883" s="14">
        <v>0.10788955856615499</v>
      </c>
      <c r="AV883" s="14">
        <v>0.158294949657005</v>
      </c>
      <c r="AW883" s="14">
        <v>0.29611033206026999</v>
      </c>
      <c r="AX883" s="14"/>
      <c r="AY883" s="14">
        <v>0.16304905727114599</v>
      </c>
      <c r="AZ883" s="14">
        <v>0.19184529657183499</v>
      </c>
      <c r="BA883" s="14">
        <v>0.10030779256144701</v>
      </c>
      <c r="BB883" s="14">
        <v>8.3213393615685902E-2</v>
      </c>
      <c r="BC883" s="14">
        <v>0.11823403319480601</v>
      </c>
      <c r="BD883" s="14"/>
      <c r="BE883" s="14">
        <v>0.12998943344361399</v>
      </c>
      <c r="BF883" s="14">
        <v>0.243375393465254</v>
      </c>
      <c r="BG883" s="14">
        <v>0.20537666411476299</v>
      </c>
      <c r="BH883" s="14">
        <v>0.138783000980683</v>
      </c>
      <c r="BI883" s="14">
        <v>0.14278191795017001</v>
      </c>
      <c r="BJ883" s="14">
        <v>0.14449538884542401</v>
      </c>
      <c r="BK883" s="14">
        <v>0.189279399128368</v>
      </c>
      <c r="BL883" s="14">
        <v>0.14271011659159499</v>
      </c>
      <c r="BM883" s="14">
        <v>0.114752287939946</v>
      </c>
      <c r="BN883" s="14">
        <v>9.5230881769384906E-2</v>
      </c>
      <c r="BO883" s="14">
        <v>0.14024282937076399</v>
      </c>
      <c r="BP883" s="14">
        <v>8.8912723920190395E-2</v>
      </c>
      <c r="BQ883" s="14">
        <v>8.3042022923524306E-2</v>
      </c>
      <c r="BR883" s="14">
        <v>7.1918369178635602E-2</v>
      </c>
      <c r="BS883" s="14">
        <v>0.12245746118966901</v>
      </c>
      <c r="BT883" s="14">
        <v>4.9614051106678103E-2</v>
      </c>
      <c r="BU883" s="14"/>
      <c r="BV883" s="14">
        <v>9.3456651444592406E-2</v>
      </c>
      <c r="BW883" s="14">
        <v>0.143135094274561</v>
      </c>
      <c r="BX883" s="14"/>
      <c r="BY883" s="14">
        <v>9.7339276517269202E-2</v>
      </c>
      <c r="BZ883" s="14"/>
      <c r="CA883" s="14">
        <v>0.17337248010379</v>
      </c>
      <c r="CB883" s="14">
        <v>0.144479550709191</v>
      </c>
      <c r="CC883" s="14">
        <v>0.111644562010717</v>
      </c>
      <c r="CD883" s="14">
        <v>8.5823560210193203E-2</v>
      </c>
      <c r="CE883" s="14">
        <v>7.0220406729827406E-2</v>
      </c>
    </row>
    <row r="884" spans="2:83" x14ac:dyDescent="0.3">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c r="AR884" s="14"/>
      <c r="AS884" s="14"/>
      <c r="AT884" s="14"/>
      <c r="AU884" s="14"/>
      <c r="AV884" s="14"/>
      <c r="AW884" s="14"/>
      <c r="AX884" s="14"/>
      <c r="AY884" s="14"/>
      <c r="AZ884" s="14"/>
      <c r="BA884" s="14"/>
      <c r="BB884" s="14"/>
      <c r="BC884" s="14"/>
      <c r="BD884" s="14"/>
      <c r="BE884" s="14"/>
      <c r="BF884" s="14"/>
      <c r="BG884" s="14"/>
      <c r="BH884" s="14"/>
      <c r="BI884" s="14"/>
      <c r="BJ884" s="14"/>
      <c r="BK884" s="14"/>
      <c r="BL884" s="14"/>
      <c r="BM884" s="14"/>
      <c r="BN884" s="14"/>
      <c r="BO884" s="14"/>
      <c r="BP884" s="14"/>
      <c r="BQ884" s="14"/>
      <c r="BR884" s="14"/>
      <c r="BS884" s="14"/>
      <c r="BT884" s="14"/>
      <c r="BU884" s="14"/>
      <c r="BV884" s="14"/>
      <c r="BW884" s="14"/>
      <c r="BX884" s="14"/>
      <c r="BY884" s="14"/>
      <c r="BZ884" s="14"/>
      <c r="CA884" s="14"/>
      <c r="CB884" s="14"/>
      <c r="CC884" s="14"/>
      <c r="CD884" s="14"/>
      <c r="CE884" s="14"/>
    </row>
    <row r="885" spans="2:83" x14ac:dyDescent="0.3">
      <c r="B885" s="6" t="s">
        <v>390</v>
      </c>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c r="AR885" s="14"/>
      <c r="AS885" s="14"/>
      <c r="AT885" s="14"/>
      <c r="AU885" s="14"/>
      <c r="AV885" s="14"/>
      <c r="AW885" s="14"/>
      <c r="AX885" s="14"/>
      <c r="AY885" s="14"/>
      <c r="AZ885" s="14"/>
      <c r="BA885" s="14"/>
      <c r="BB885" s="14"/>
      <c r="BC885" s="14"/>
      <c r="BD885" s="14"/>
      <c r="BE885" s="14"/>
      <c r="BF885" s="14"/>
      <c r="BG885" s="14"/>
      <c r="BH885" s="14"/>
      <c r="BI885" s="14"/>
      <c r="BJ885" s="14"/>
      <c r="BK885" s="14"/>
      <c r="BL885" s="14"/>
      <c r="BM885" s="14"/>
      <c r="BN885" s="14"/>
      <c r="BO885" s="14"/>
      <c r="BP885" s="14"/>
      <c r="BQ885" s="14"/>
      <c r="BR885" s="14"/>
      <c r="BS885" s="14"/>
      <c r="BT885" s="14"/>
      <c r="BU885" s="14"/>
      <c r="BV885" s="14"/>
      <c r="BW885" s="14"/>
      <c r="BX885" s="14"/>
      <c r="BY885" s="14"/>
      <c r="BZ885" s="14"/>
      <c r="CA885" s="14"/>
      <c r="CB885" s="14"/>
      <c r="CC885" s="14"/>
      <c r="CD885" s="14"/>
      <c r="CE885" s="14"/>
    </row>
    <row r="886" spans="2:83" x14ac:dyDescent="0.3">
      <c r="B886" s="24" t="s">
        <v>114</v>
      </c>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c r="AR886" s="14"/>
      <c r="AS886" s="14"/>
      <c r="AT886" s="14"/>
      <c r="AU886" s="14"/>
      <c r="AV886" s="14"/>
      <c r="AW886" s="14"/>
      <c r="AX886" s="14"/>
      <c r="AY886" s="14"/>
      <c r="AZ886" s="14"/>
      <c r="BA886" s="14"/>
      <c r="BB886" s="14"/>
      <c r="BC886" s="14"/>
      <c r="BD886" s="14"/>
      <c r="BE886" s="14"/>
      <c r="BF886" s="14"/>
      <c r="BG886" s="14"/>
      <c r="BH886" s="14"/>
      <c r="BI886" s="14"/>
      <c r="BJ886" s="14"/>
      <c r="BK886" s="14"/>
      <c r="BL886" s="14"/>
      <c r="BM886" s="14"/>
      <c r="BN886" s="14"/>
      <c r="BO886" s="14"/>
      <c r="BP886" s="14"/>
      <c r="BQ886" s="14"/>
      <c r="BR886" s="14"/>
      <c r="BS886" s="14"/>
      <c r="BT886" s="14"/>
      <c r="BU886" s="14"/>
      <c r="BV886" s="14"/>
      <c r="BW886" s="14"/>
      <c r="BX886" s="14"/>
      <c r="BY886" s="14"/>
      <c r="BZ886" s="14"/>
      <c r="CA886" s="14"/>
      <c r="CB886" s="14"/>
      <c r="CC886" s="14"/>
      <c r="CD886" s="14"/>
      <c r="CE886" s="14"/>
    </row>
    <row r="887" spans="2:83" x14ac:dyDescent="0.3">
      <c r="B887" t="s">
        <v>386</v>
      </c>
      <c r="C887" s="14">
        <v>0.259728833049093</v>
      </c>
      <c r="D887" s="14">
        <v>0.30571544753277302</v>
      </c>
      <c r="E887" s="14">
        <v>0.21533483270602499</v>
      </c>
      <c r="F887" s="14"/>
      <c r="G887" s="14">
        <v>0.24005044589657401</v>
      </c>
      <c r="H887" s="14">
        <v>0.31321220183799497</v>
      </c>
      <c r="I887" s="14">
        <v>0.24684473937851301</v>
      </c>
      <c r="J887" s="14">
        <v>0.26810583151561801</v>
      </c>
      <c r="K887" s="14">
        <v>0.23106600123712301</v>
      </c>
      <c r="L887" s="14">
        <v>0.25208917475635101</v>
      </c>
      <c r="M887" s="14"/>
      <c r="N887" s="14">
        <v>0.26250694343178999</v>
      </c>
      <c r="O887" s="14">
        <v>0.25020388331494597</v>
      </c>
      <c r="P887" s="14">
        <v>0.26428566172277401</v>
      </c>
      <c r="Q887" s="14">
        <v>0.26051392458855599</v>
      </c>
      <c r="R887" s="14"/>
      <c r="S887" s="14">
        <v>0.27819147962251001</v>
      </c>
      <c r="T887" s="14">
        <v>0.24051169233288699</v>
      </c>
      <c r="U887" s="14">
        <v>0.195393072958787</v>
      </c>
      <c r="V887" s="14">
        <v>0.29311896597328402</v>
      </c>
      <c r="W887" s="14">
        <v>0.24164122332398499</v>
      </c>
      <c r="X887" s="14">
        <v>0.27495013600799401</v>
      </c>
      <c r="Y887" s="14">
        <v>0.28172785871957601</v>
      </c>
      <c r="Z887" s="14">
        <v>0.35266854072677001</v>
      </c>
      <c r="AA887" s="14">
        <v>0.25699729713137498</v>
      </c>
      <c r="AB887" s="14">
        <v>0.22563989865949299</v>
      </c>
      <c r="AC887" s="14">
        <v>0.22564507344799201</v>
      </c>
      <c r="AD887" s="14">
        <v>0.310137455556177</v>
      </c>
      <c r="AE887" s="14"/>
      <c r="AF887" s="14">
        <v>0.32443307396758497</v>
      </c>
      <c r="AG887" s="14">
        <v>0.24686980280627999</v>
      </c>
      <c r="AH887" s="14">
        <v>0.137007890599703</v>
      </c>
      <c r="AI887" s="14">
        <v>0.41104770534673901</v>
      </c>
      <c r="AJ887" s="14">
        <v>0.24609439404056299</v>
      </c>
      <c r="AK887" s="14"/>
      <c r="AL887" s="14">
        <v>0.31885620744006299</v>
      </c>
      <c r="AM887" s="14">
        <v>0.25556213137056399</v>
      </c>
      <c r="AN887" s="14">
        <v>0.15282801704905499</v>
      </c>
      <c r="AO887" s="14">
        <v>0.39031990084353202</v>
      </c>
      <c r="AP887" s="14">
        <v>0.17006719645020199</v>
      </c>
      <c r="AQ887" s="14"/>
      <c r="AR887" s="14">
        <v>0.240916567410531</v>
      </c>
      <c r="AS887" s="14">
        <v>0.30979981906234799</v>
      </c>
      <c r="AT887" s="14">
        <v>0.186792215616052</v>
      </c>
      <c r="AU887" s="14">
        <v>0.403024082705007</v>
      </c>
      <c r="AV887" s="14">
        <v>0.20204311319020701</v>
      </c>
      <c r="AW887" s="14">
        <v>0.170176370752738</v>
      </c>
      <c r="AX887" s="14"/>
      <c r="AY887" s="14">
        <v>0.30308831475450798</v>
      </c>
      <c r="AZ887" s="14">
        <v>0.220104040980523</v>
      </c>
      <c r="BA887" s="14">
        <v>0.27435410773655899</v>
      </c>
      <c r="BB887" s="14">
        <v>0.25209572653083301</v>
      </c>
      <c r="BC887" s="14">
        <v>0.35442212825877401</v>
      </c>
      <c r="BD887" s="14"/>
      <c r="BE887" s="14">
        <v>0.19771387658294001</v>
      </c>
      <c r="BF887" s="14">
        <v>0.184074499394242</v>
      </c>
      <c r="BG887" s="14">
        <v>0.222374071591701</v>
      </c>
      <c r="BH887" s="14">
        <v>0.25404285003486399</v>
      </c>
      <c r="BI887" s="14">
        <v>0.25679108362514103</v>
      </c>
      <c r="BJ887" s="14">
        <v>0.26307434555917703</v>
      </c>
      <c r="BK887" s="14">
        <v>0.25387572726747798</v>
      </c>
      <c r="BL887" s="14">
        <v>0.199495037950049</v>
      </c>
      <c r="BM887" s="14">
        <v>0.244664051907069</v>
      </c>
      <c r="BN887" s="14">
        <v>0.220645619888207</v>
      </c>
      <c r="BO887" s="14">
        <v>0.223169522809917</v>
      </c>
      <c r="BP887" s="14">
        <v>0.33805028623133898</v>
      </c>
      <c r="BQ887" s="14">
        <v>0.35920786351720002</v>
      </c>
      <c r="BR887" s="14">
        <v>0.28924255982569402</v>
      </c>
      <c r="BS887" s="14">
        <v>0.29685033638018399</v>
      </c>
      <c r="BT887" s="14">
        <v>0.37886692577261599</v>
      </c>
      <c r="BU887" s="14"/>
      <c r="BV887" s="14">
        <v>0.24703196484341799</v>
      </c>
      <c r="BW887" s="14">
        <v>0.26823147600499297</v>
      </c>
      <c r="BX887" s="14"/>
      <c r="BY887" s="14">
        <v>0.36957971275121598</v>
      </c>
      <c r="BZ887" s="14"/>
      <c r="CA887" s="14">
        <v>0.23677026923668301</v>
      </c>
      <c r="CB887" s="14">
        <v>0.231753410430311</v>
      </c>
      <c r="CC887" s="14">
        <v>0.277420499887926</v>
      </c>
      <c r="CD887" s="14">
        <v>0.315722759246989</v>
      </c>
      <c r="CE887" s="14">
        <v>0.40973126433442397</v>
      </c>
    </row>
    <row r="888" spans="2:83" x14ac:dyDescent="0.3">
      <c r="B888" t="s">
        <v>387</v>
      </c>
      <c r="C888" s="14">
        <v>0.36325659284688999</v>
      </c>
      <c r="D888" s="14">
        <v>0.39140978680585597</v>
      </c>
      <c r="E888" s="14">
        <v>0.33647889391644598</v>
      </c>
      <c r="F888" s="14"/>
      <c r="G888" s="14">
        <v>0.400533637488106</v>
      </c>
      <c r="H888" s="14">
        <v>0.40540981654512398</v>
      </c>
      <c r="I888" s="14">
        <v>0.35136831991919598</v>
      </c>
      <c r="J888" s="14">
        <v>0.33171460626567301</v>
      </c>
      <c r="K888" s="14">
        <v>0.33936071042628202</v>
      </c>
      <c r="L888" s="14">
        <v>0.35559907449524703</v>
      </c>
      <c r="M888" s="14"/>
      <c r="N888" s="14">
        <v>0.42389981977258201</v>
      </c>
      <c r="O888" s="14">
        <v>0.379524484020408</v>
      </c>
      <c r="P888" s="14">
        <v>0.339505255000975</v>
      </c>
      <c r="Q888" s="14">
        <v>0.30580965352507899</v>
      </c>
      <c r="R888" s="14"/>
      <c r="S888" s="14">
        <v>0.376203007347234</v>
      </c>
      <c r="T888" s="14">
        <v>0.36198165416616501</v>
      </c>
      <c r="U888" s="14">
        <v>0.40800966875981498</v>
      </c>
      <c r="V888" s="14">
        <v>0.30611081922160999</v>
      </c>
      <c r="W888" s="14">
        <v>0.37326251733144</v>
      </c>
      <c r="X888" s="14">
        <v>0.34194274360031102</v>
      </c>
      <c r="Y888" s="14">
        <v>0.38324680778046799</v>
      </c>
      <c r="Z888" s="14">
        <v>0.33791563776758798</v>
      </c>
      <c r="AA888" s="14">
        <v>0.35334216851824501</v>
      </c>
      <c r="AB888" s="14">
        <v>0.35621963908407001</v>
      </c>
      <c r="AC888" s="14">
        <v>0.45984190837768402</v>
      </c>
      <c r="AD888" s="14">
        <v>0.27958634794163201</v>
      </c>
      <c r="AE888" s="14"/>
      <c r="AF888" s="14">
        <v>0.36463858798413001</v>
      </c>
      <c r="AG888" s="14">
        <v>0.41651996889829901</v>
      </c>
      <c r="AH888" s="14">
        <v>0.43689633223659902</v>
      </c>
      <c r="AI888" s="14">
        <v>0.38403562537075397</v>
      </c>
      <c r="AJ888" s="14">
        <v>0.25806245031327302</v>
      </c>
      <c r="AK888" s="14"/>
      <c r="AL888" s="14">
        <v>0.35602277286934603</v>
      </c>
      <c r="AM888" s="14">
        <v>0.42708712070301003</v>
      </c>
      <c r="AN888" s="14">
        <v>0.38858061771744501</v>
      </c>
      <c r="AO888" s="14">
        <v>0.27419609268946299</v>
      </c>
      <c r="AP888" s="14">
        <v>0.37629003150781098</v>
      </c>
      <c r="AQ888" s="14"/>
      <c r="AR888" s="14">
        <v>0.441999702517205</v>
      </c>
      <c r="AS888" s="14">
        <v>0.36962769138941798</v>
      </c>
      <c r="AT888" s="14">
        <v>0.41686439906156603</v>
      </c>
      <c r="AU888" s="14">
        <v>0.30321927430111101</v>
      </c>
      <c r="AV888" s="14">
        <v>0.37736174036561398</v>
      </c>
      <c r="AW888" s="14">
        <v>0.28271568670059199</v>
      </c>
      <c r="AX888" s="14"/>
      <c r="AY888" s="14">
        <v>0.308071293921165</v>
      </c>
      <c r="AZ888" s="14">
        <v>0.32987675858808702</v>
      </c>
      <c r="BA888" s="14">
        <v>0.40497643606349898</v>
      </c>
      <c r="BB888" s="14">
        <v>0.40302852270567302</v>
      </c>
      <c r="BC888" s="14">
        <v>0.30738282191648397</v>
      </c>
      <c r="BD888" s="14"/>
      <c r="BE888" s="14">
        <v>0.46098232850469401</v>
      </c>
      <c r="BF888" s="14">
        <v>0.280373995573093</v>
      </c>
      <c r="BG888" s="14">
        <v>0.35797362630528801</v>
      </c>
      <c r="BH888" s="14">
        <v>0.310806862268314</v>
      </c>
      <c r="BI888" s="14">
        <v>0.31918041407680597</v>
      </c>
      <c r="BJ888" s="14">
        <v>0.343517409262454</v>
      </c>
      <c r="BK888" s="14">
        <v>0.30801099489285699</v>
      </c>
      <c r="BL888" s="14">
        <v>0.403683375560902</v>
      </c>
      <c r="BM888" s="14">
        <v>0.37546386819697097</v>
      </c>
      <c r="BN888" s="14">
        <v>0.49635269153947897</v>
      </c>
      <c r="BO888" s="14">
        <v>0.46295332731366101</v>
      </c>
      <c r="BP888" s="14">
        <v>0.36708051609195602</v>
      </c>
      <c r="BQ888" s="14">
        <v>0.36124298592093601</v>
      </c>
      <c r="BR888" s="14">
        <v>0.43033987516893102</v>
      </c>
      <c r="BS888" s="14">
        <v>0.439572906657128</v>
      </c>
      <c r="BT888" s="14">
        <v>0.39252134059863703</v>
      </c>
      <c r="BU888" s="14"/>
      <c r="BV888" s="14">
        <v>0.44120242303157597</v>
      </c>
      <c r="BW888" s="14">
        <v>0.406122508904326</v>
      </c>
      <c r="BX888" s="14"/>
      <c r="BY888" s="14">
        <v>0.40671299845452602</v>
      </c>
      <c r="BZ888" s="14"/>
      <c r="CA888" s="14">
        <v>0.34973949423633299</v>
      </c>
      <c r="CB888" s="14">
        <v>0.35438847797892498</v>
      </c>
      <c r="CC888" s="14">
        <v>0.37333468310109202</v>
      </c>
      <c r="CD888" s="14">
        <v>0.46062374450045901</v>
      </c>
      <c r="CE888" s="14">
        <v>0.35092033660792799</v>
      </c>
    </row>
    <row r="889" spans="2:83" x14ac:dyDescent="0.3">
      <c r="B889" t="s">
        <v>388</v>
      </c>
      <c r="C889" s="14">
        <v>0.13400852516060699</v>
      </c>
      <c r="D889" s="14">
        <v>0.13337412516605199</v>
      </c>
      <c r="E889" s="14">
        <v>0.13489074248437899</v>
      </c>
      <c r="F889" s="14"/>
      <c r="G889" s="14">
        <v>0.14944988594881001</v>
      </c>
      <c r="H889" s="14">
        <v>9.9451751892527904E-2</v>
      </c>
      <c r="I889" s="14">
        <v>0.13046749193061799</v>
      </c>
      <c r="J889" s="14">
        <v>0.151787291842606</v>
      </c>
      <c r="K889" s="14">
        <v>0.173943831747153</v>
      </c>
      <c r="L889" s="14">
        <v>0.113489517450099</v>
      </c>
      <c r="M889" s="14"/>
      <c r="N889" s="14">
        <v>0.13121679249732701</v>
      </c>
      <c r="O889" s="14">
        <v>0.14280174452425301</v>
      </c>
      <c r="P889" s="14">
        <v>0.14748451144459401</v>
      </c>
      <c r="Q889" s="14">
        <v>0.11898022781452</v>
      </c>
      <c r="R889" s="14"/>
      <c r="S889" s="14">
        <v>0.14911999669920301</v>
      </c>
      <c r="T889" s="14">
        <v>0.11627900965221399</v>
      </c>
      <c r="U889" s="14">
        <v>0.144358028607844</v>
      </c>
      <c r="V889" s="14">
        <v>0.13890702602699401</v>
      </c>
      <c r="W889" s="14">
        <v>0.147828024186998</v>
      </c>
      <c r="X889" s="14">
        <v>0.13289179239739299</v>
      </c>
      <c r="Y889" s="14">
        <v>0.13102733950704001</v>
      </c>
      <c r="Z889" s="14">
        <v>0.14078523962480299</v>
      </c>
      <c r="AA889" s="14">
        <v>0.104950510637548</v>
      </c>
      <c r="AB889" s="14">
        <v>0.156613503870625</v>
      </c>
      <c r="AC889" s="14">
        <v>0.120432648910048</v>
      </c>
      <c r="AD889" s="14">
        <v>0.12945294177580499</v>
      </c>
      <c r="AE889" s="14"/>
      <c r="AF889" s="14">
        <v>0.116296996833735</v>
      </c>
      <c r="AG889" s="14">
        <v>0.141212819281966</v>
      </c>
      <c r="AH889" s="14">
        <v>0.169043979009387</v>
      </c>
      <c r="AI889" s="14">
        <v>6.7397969752684195E-2</v>
      </c>
      <c r="AJ889" s="14">
        <v>0.119759490924983</v>
      </c>
      <c r="AK889" s="14"/>
      <c r="AL889" s="14">
        <v>0.13803256277305201</v>
      </c>
      <c r="AM889" s="14">
        <v>0.123689138526048</v>
      </c>
      <c r="AN889" s="14">
        <v>0.20899137034110499</v>
      </c>
      <c r="AO889" s="14">
        <v>0.101633257716142</v>
      </c>
      <c r="AP889" s="14">
        <v>0.15669205931212499</v>
      </c>
      <c r="AQ889" s="14"/>
      <c r="AR889" s="14">
        <v>0.149146284892513</v>
      </c>
      <c r="AS889" s="14">
        <v>0.14387718789564399</v>
      </c>
      <c r="AT889" s="14">
        <v>0.170765886309344</v>
      </c>
      <c r="AU889" s="14">
        <v>9.8456029655802302E-2</v>
      </c>
      <c r="AV889" s="14">
        <v>0.138240914512159</v>
      </c>
      <c r="AW889" s="14">
        <v>9.4906900140071707E-2</v>
      </c>
      <c r="AX889" s="14"/>
      <c r="AY889" s="14">
        <v>0.128736732398301</v>
      </c>
      <c r="AZ889" s="14">
        <v>0.158957614795529</v>
      </c>
      <c r="BA889" s="14">
        <v>0.11728253287000399</v>
      </c>
      <c r="BB889" s="14">
        <v>0.14045761454014399</v>
      </c>
      <c r="BC889" s="14">
        <v>0.202415352412563</v>
      </c>
      <c r="BD889" s="14"/>
      <c r="BE889" s="14">
        <v>6.9504149576444907E-2</v>
      </c>
      <c r="BF889" s="14">
        <v>0.15759840190185401</v>
      </c>
      <c r="BG889" s="14">
        <v>0.14835268850003899</v>
      </c>
      <c r="BH889" s="14">
        <v>0.137999292909849</v>
      </c>
      <c r="BI889" s="14">
        <v>0.120876702293178</v>
      </c>
      <c r="BJ889" s="14">
        <v>0.13636132817608901</v>
      </c>
      <c r="BK889" s="14">
        <v>0.14997873288562799</v>
      </c>
      <c r="BL889" s="14">
        <v>0.17308872390552199</v>
      </c>
      <c r="BM889" s="14">
        <v>0.15357681929115</v>
      </c>
      <c r="BN889" s="14">
        <v>0.13755131304270399</v>
      </c>
      <c r="BO889" s="14">
        <v>0.133890417949768</v>
      </c>
      <c r="BP889" s="14">
        <v>0.127943924918688</v>
      </c>
      <c r="BQ889" s="14">
        <v>0.13677109593084399</v>
      </c>
      <c r="BR889" s="14">
        <v>7.1098394536290105E-2</v>
      </c>
      <c r="BS889" s="14">
        <v>6.2134140930222098E-2</v>
      </c>
      <c r="BT889" s="14">
        <v>0.12031838919672</v>
      </c>
      <c r="BU889" s="14"/>
      <c r="BV889" s="14">
        <v>0.145010317115498</v>
      </c>
      <c r="BW889" s="14">
        <v>9.20220709837829E-2</v>
      </c>
      <c r="BX889" s="14"/>
      <c r="BY889" s="14">
        <v>0.105014702683653</v>
      </c>
      <c r="BZ889" s="14"/>
      <c r="CA889" s="14">
        <v>0.107678877599005</v>
      </c>
      <c r="CB889" s="14">
        <v>0.15795715504986499</v>
      </c>
      <c r="CC889" s="14">
        <v>0.15906122858333899</v>
      </c>
      <c r="CD889" s="14">
        <v>9.1286218316393497E-2</v>
      </c>
      <c r="CE889" s="14">
        <v>0.14572411939573399</v>
      </c>
    </row>
    <row r="890" spans="2:83" x14ac:dyDescent="0.3">
      <c r="B890" t="s">
        <v>389</v>
      </c>
      <c r="C890" s="14">
        <v>4.81806259867942E-2</v>
      </c>
      <c r="D890" s="14">
        <v>4.8749186967074601E-2</v>
      </c>
      <c r="E890" s="14">
        <v>4.6788223311274003E-2</v>
      </c>
      <c r="F890" s="14"/>
      <c r="G890" s="14">
        <v>3.0979073851455301E-2</v>
      </c>
      <c r="H890" s="14">
        <v>2.9536988655897399E-2</v>
      </c>
      <c r="I890" s="14">
        <v>4.09164483773614E-2</v>
      </c>
      <c r="J890" s="14">
        <v>3.8920579953615003E-2</v>
      </c>
      <c r="K890" s="14">
        <v>6.3264207247597307E-2</v>
      </c>
      <c r="L890" s="14">
        <v>7.8008588100084E-2</v>
      </c>
      <c r="M890" s="14"/>
      <c r="N890" s="14">
        <v>3.9766437681140701E-2</v>
      </c>
      <c r="O890" s="14">
        <v>5.4719686087546598E-2</v>
      </c>
      <c r="P890" s="14">
        <v>4.9855673181152797E-2</v>
      </c>
      <c r="Q890" s="14">
        <v>4.8203355261471702E-2</v>
      </c>
      <c r="R890" s="14"/>
      <c r="S890" s="14">
        <v>3.5379278916766302E-2</v>
      </c>
      <c r="T890" s="14">
        <v>5.2599292482744101E-2</v>
      </c>
      <c r="U890" s="14">
        <v>6.3070882570303799E-2</v>
      </c>
      <c r="V890" s="14">
        <v>7.6176222199448404E-2</v>
      </c>
      <c r="W890" s="14">
        <v>5.35177301238682E-2</v>
      </c>
      <c r="X890" s="14">
        <v>6.1503790775520803E-3</v>
      </c>
      <c r="Y890" s="14">
        <v>2.5177527760779798E-2</v>
      </c>
      <c r="Z890" s="14">
        <v>4.5080913488433502E-2</v>
      </c>
      <c r="AA890" s="14">
        <v>6.6598732289740295E-2</v>
      </c>
      <c r="AB890" s="14">
        <v>5.9500670537172597E-2</v>
      </c>
      <c r="AC890" s="14">
        <v>3.7394024135124299E-2</v>
      </c>
      <c r="AD890" s="14">
        <v>6.0618659139914301E-2</v>
      </c>
      <c r="AE890" s="14"/>
      <c r="AF890" s="14">
        <v>4.2981746478376902E-2</v>
      </c>
      <c r="AG890" s="14">
        <v>4.5994076173238398E-2</v>
      </c>
      <c r="AH890" s="14">
        <v>6.7520732306306702E-2</v>
      </c>
      <c r="AI890" s="14">
        <v>2.7574637179605298E-2</v>
      </c>
      <c r="AJ890" s="14">
        <v>4.2205575314462403E-2</v>
      </c>
      <c r="AK890" s="14"/>
      <c r="AL890" s="14">
        <v>3.1247694563717301E-2</v>
      </c>
      <c r="AM890" s="14">
        <v>3.5843823188661202E-2</v>
      </c>
      <c r="AN890" s="14">
        <v>7.0351201655925094E-2</v>
      </c>
      <c r="AO890" s="14">
        <v>4.0070433208779503E-2</v>
      </c>
      <c r="AP890" s="14">
        <v>0.105474434007321</v>
      </c>
      <c r="AQ890" s="14"/>
      <c r="AR890" s="14">
        <v>3.6516343884508397E-2</v>
      </c>
      <c r="AS890" s="14">
        <v>3.6486799980445697E-2</v>
      </c>
      <c r="AT890" s="14">
        <v>6.8509504941198104E-2</v>
      </c>
      <c r="AU890" s="14">
        <v>3.5534174738156898E-2</v>
      </c>
      <c r="AV890" s="14">
        <v>8.0829667401353694E-2</v>
      </c>
      <c r="AW890" s="14">
        <v>5.1715482984461998E-2</v>
      </c>
      <c r="AX890" s="14"/>
      <c r="AY890" s="14">
        <v>4.22405732076531E-2</v>
      </c>
      <c r="AZ890" s="14">
        <v>4.8511291491931598E-2</v>
      </c>
      <c r="BA890" s="14">
        <v>3.2863730884006397E-2</v>
      </c>
      <c r="BB890" s="14">
        <v>7.0694543762770595E-2</v>
      </c>
      <c r="BC890" s="14">
        <v>2.2326190708215701E-2</v>
      </c>
      <c r="BD890" s="14"/>
      <c r="BE890" s="14">
        <v>7.7982368142829994E-2</v>
      </c>
      <c r="BF890" s="14">
        <v>6.7824462103937999E-2</v>
      </c>
      <c r="BG890" s="14">
        <v>3.2517709218746103E-2</v>
      </c>
      <c r="BH890" s="14">
        <v>6.3647490329082401E-2</v>
      </c>
      <c r="BI890" s="14">
        <v>5.6142312042225397E-2</v>
      </c>
      <c r="BJ890" s="14">
        <v>8.9955555666205403E-2</v>
      </c>
      <c r="BK890" s="14">
        <v>7.4902057676294695E-2</v>
      </c>
      <c r="BL890" s="14">
        <v>6.2134389527982302E-2</v>
      </c>
      <c r="BM890" s="14">
        <v>5.6330070700161099E-2</v>
      </c>
      <c r="BN890" s="14">
        <v>1.75081440819333E-2</v>
      </c>
      <c r="BO890" s="14">
        <v>3.6878712861453902E-2</v>
      </c>
      <c r="BP890" s="14">
        <v>1.81458965986117E-2</v>
      </c>
      <c r="BQ890" s="14">
        <v>1.4902890386538799E-2</v>
      </c>
      <c r="BR890" s="14">
        <v>1.80025680417987E-2</v>
      </c>
      <c r="BS890" s="14">
        <v>3.8207049253151999E-2</v>
      </c>
      <c r="BT890" s="14">
        <v>1.62522626626894E-2</v>
      </c>
      <c r="BU890" s="14"/>
      <c r="BV890" s="14">
        <v>2.8181432853645001E-2</v>
      </c>
      <c r="BW890" s="14">
        <v>4.7224311901148897E-2</v>
      </c>
      <c r="BX890" s="14"/>
      <c r="BY890" s="14">
        <v>1.1795014520517001E-2</v>
      </c>
      <c r="BZ890" s="14"/>
      <c r="CA890" s="14">
        <v>5.9014355201235102E-2</v>
      </c>
      <c r="CB890" s="14">
        <v>6.6220785608852195E-2</v>
      </c>
      <c r="CC890" s="14">
        <v>4.3032685593929802E-2</v>
      </c>
      <c r="CD890" s="14">
        <v>6.1995019429100101E-3</v>
      </c>
      <c r="CE890" s="14">
        <v>2.3501727693882299E-2</v>
      </c>
    </row>
    <row r="891" spans="2:83" x14ac:dyDescent="0.3">
      <c r="B891" t="s">
        <v>110</v>
      </c>
      <c r="C891" s="14">
        <v>0.19482542295661601</v>
      </c>
      <c r="D891" s="14">
        <v>0.120751453528244</v>
      </c>
      <c r="E891" s="14">
        <v>0.26650730758187602</v>
      </c>
      <c r="F891" s="14"/>
      <c r="G891" s="14">
        <v>0.178986956815055</v>
      </c>
      <c r="H891" s="14">
        <v>0.152389241068456</v>
      </c>
      <c r="I891" s="14">
        <v>0.230403000394312</v>
      </c>
      <c r="J891" s="14">
        <v>0.209471690422488</v>
      </c>
      <c r="K891" s="14">
        <v>0.19236524934184401</v>
      </c>
      <c r="L891" s="14">
        <v>0.20081364519821901</v>
      </c>
      <c r="M891" s="14"/>
      <c r="N891" s="14">
        <v>0.14261000661716</v>
      </c>
      <c r="O891" s="14">
        <v>0.172750202052846</v>
      </c>
      <c r="P891" s="14">
        <v>0.198868898650504</v>
      </c>
      <c r="Q891" s="14">
        <v>0.266492838810374</v>
      </c>
      <c r="R891" s="14"/>
      <c r="S891" s="14">
        <v>0.16110623741428601</v>
      </c>
      <c r="T891" s="14">
        <v>0.22862835136599</v>
      </c>
      <c r="U891" s="14">
        <v>0.18916834710325101</v>
      </c>
      <c r="V891" s="14">
        <v>0.18568696657866399</v>
      </c>
      <c r="W891" s="14">
        <v>0.18375050503370899</v>
      </c>
      <c r="X891" s="14">
        <v>0.24406494891675001</v>
      </c>
      <c r="Y891" s="14">
        <v>0.17882046623213599</v>
      </c>
      <c r="Z891" s="14">
        <v>0.123549668392406</v>
      </c>
      <c r="AA891" s="14">
        <v>0.21811129142309199</v>
      </c>
      <c r="AB891" s="14">
        <v>0.20202628784863899</v>
      </c>
      <c r="AC891" s="14">
        <v>0.156686345129151</v>
      </c>
      <c r="AD891" s="14">
        <v>0.22020459558647101</v>
      </c>
      <c r="AE891" s="14"/>
      <c r="AF891" s="14">
        <v>0.15164959473617401</v>
      </c>
      <c r="AG891" s="14">
        <v>0.14940333284021601</v>
      </c>
      <c r="AH891" s="14">
        <v>0.189531065848005</v>
      </c>
      <c r="AI891" s="14">
        <v>0.109944062350217</v>
      </c>
      <c r="AJ891" s="14">
        <v>0.33387808940671898</v>
      </c>
      <c r="AK891" s="14"/>
      <c r="AL891" s="14">
        <v>0.15584076235382199</v>
      </c>
      <c r="AM891" s="14">
        <v>0.15781778621171599</v>
      </c>
      <c r="AN891" s="14">
        <v>0.17924879323647</v>
      </c>
      <c r="AO891" s="14">
        <v>0.193780315542084</v>
      </c>
      <c r="AP891" s="14">
        <v>0.19147627872254</v>
      </c>
      <c r="AQ891" s="14"/>
      <c r="AR891" s="14">
        <v>0.13142110129524301</v>
      </c>
      <c r="AS891" s="14">
        <v>0.14020850167214499</v>
      </c>
      <c r="AT891" s="14">
        <v>0.15706799407183999</v>
      </c>
      <c r="AU891" s="14">
        <v>0.15976643859992301</v>
      </c>
      <c r="AV891" s="14">
        <v>0.201524564530666</v>
      </c>
      <c r="AW891" s="14">
        <v>0.40048555942213598</v>
      </c>
      <c r="AX891" s="14"/>
      <c r="AY891" s="14">
        <v>0.21786308571837301</v>
      </c>
      <c r="AZ891" s="14">
        <v>0.24255029414392901</v>
      </c>
      <c r="BA891" s="14">
        <v>0.170523192445932</v>
      </c>
      <c r="BB891" s="14">
        <v>0.13372359246057999</v>
      </c>
      <c r="BC891" s="14">
        <v>0.11345350670396299</v>
      </c>
      <c r="BD891" s="14"/>
      <c r="BE891" s="14">
        <v>0.193817277193091</v>
      </c>
      <c r="BF891" s="14">
        <v>0.31012864102687299</v>
      </c>
      <c r="BG891" s="14">
        <v>0.238781904384226</v>
      </c>
      <c r="BH891" s="14">
        <v>0.233503504457891</v>
      </c>
      <c r="BI891" s="14">
        <v>0.24700948796264899</v>
      </c>
      <c r="BJ891" s="14">
        <v>0.167091361336074</v>
      </c>
      <c r="BK891" s="14">
        <v>0.21323248727774199</v>
      </c>
      <c r="BL891" s="14">
        <v>0.16159847305554401</v>
      </c>
      <c r="BM891" s="14">
        <v>0.16996518990464801</v>
      </c>
      <c r="BN891" s="14">
        <v>0.127942231447676</v>
      </c>
      <c r="BO891" s="14">
        <v>0.14310801906519999</v>
      </c>
      <c r="BP891" s="14">
        <v>0.14877937615940601</v>
      </c>
      <c r="BQ891" s="14">
        <v>0.127875164244481</v>
      </c>
      <c r="BR891" s="14">
        <v>0.19131660242728599</v>
      </c>
      <c r="BS891" s="14">
        <v>0.163235566779314</v>
      </c>
      <c r="BT891" s="14">
        <v>9.2041081769337896E-2</v>
      </c>
      <c r="BU891" s="14"/>
      <c r="BV891" s="14">
        <v>0.13857386215586301</v>
      </c>
      <c r="BW891" s="14">
        <v>0.18639963220575001</v>
      </c>
      <c r="BX891" s="14"/>
      <c r="BY891" s="14">
        <v>0.106897571590088</v>
      </c>
      <c r="BZ891" s="14"/>
      <c r="CA891" s="14">
        <v>0.24679700372674401</v>
      </c>
      <c r="CB891" s="14">
        <v>0.189680170932047</v>
      </c>
      <c r="CC891" s="14">
        <v>0.14715090283371299</v>
      </c>
      <c r="CD891" s="14">
        <v>0.12616777599324899</v>
      </c>
      <c r="CE891" s="14">
        <v>7.0122551968031799E-2</v>
      </c>
    </row>
    <row r="892" spans="2:83" x14ac:dyDescent="0.3">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c r="AR892" s="14"/>
      <c r="AS892" s="14"/>
      <c r="AT892" s="14"/>
      <c r="AU892" s="14"/>
      <c r="AV892" s="14"/>
      <c r="AW892" s="14"/>
      <c r="AX892" s="14"/>
      <c r="AY892" s="14"/>
      <c r="AZ892" s="14"/>
      <c r="BA892" s="14"/>
      <c r="BB892" s="14"/>
      <c r="BC892" s="14"/>
      <c r="BD892" s="14"/>
      <c r="BE892" s="14"/>
      <c r="BF892" s="14"/>
      <c r="BG892" s="14"/>
      <c r="BH892" s="14"/>
      <c r="BI892" s="14"/>
      <c r="BJ892" s="14"/>
      <c r="BK892" s="14"/>
      <c r="BL892" s="14"/>
      <c r="BM892" s="14"/>
      <c r="BN892" s="14"/>
      <c r="BO892" s="14"/>
      <c r="BP892" s="14"/>
      <c r="BQ892" s="14"/>
      <c r="BR892" s="14"/>
      <c r="BS892" s="14"/>
      <c r="BT892" s="14"/>
      <c r="BU892" s="14"/>
      <c r="BV892" s="14"/>
      <c r="BW892" s="14"/>
      <c r="BX892" s="14"/>
      <c r="BY892" s="14"/>
      <c r="BZ892" s="14"/>
      <c r="CA892" s="14"/>
      <c r="CB892" s="14"/>
      <c r="CC892" s="14"/>
      <c r="CD892" s="14"/>
      <c r="CE892" s="14"/>
    </row>
    <row r="893" spans="2:83" x14ac:dyDescent="0.3">
      <c r="B893" s="6" t="s">
        <v>393</v>
      </c>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c r="AR893" s="14"/>
      <c r="AS893" s="14"/>
      <c r="AT893" s="14"/>
      <c r="AU893" s="14"/>
      <c r="AV893" s="14"/>
      <c r="AW893" s="14"/>
      <c r="AX893" s="14"/>
      <c r="AY893" s="14"/>
      <c r="AZ893" s="14"/>
      <c r="BA893" s="14"/>
      <c r="BB893" s="14"/>
      <c r="BC893" s="14"/>
      <c r="BD893" s="14"/>
      <c r="BE893" s="14"/>
      <c r="BF893" s="14"/>
      <c r="BG893" s="14"/>
      <c r="BH893" s="14"/>
      <c r="BI893" s="14"/>
      <c r="BJ893" s="14"/>
      <c r="BK893" s="14"/>
      <c r="BL893" s="14"/>
      <c r="BM893" s="14"/>
      <c r="BN893" s="14"/>
      <c r="BO893" s="14"/>
      <c r="BP893" s="14"/>
      <c r="BQ893" s="14"/>
      <c r="BR893" s="14"/>
      <c r="BS893" s="14"/>
      <c r="BT893" s="14"/>
      <c r="BU893" s="14"/>
      <c r="BV893" s="14"/>
      <c r="BW893" s="14"/>
      <c r="BX893" s="14"/>
      <c r="BY893" s="14"/>
      <c r="BZ893" s="14"/>
      <c r="CA893" s="14"/>
      <c r="CB893" s="14"/>
      <c r="CC893" s="14"/>
      <c r="CD893" s="14"/>
      <c r="CE893" s="14"/>
    </row>
    <row r="894" spans="2:83" x14ac:dyDescent="0.3">
      <c r="B894" s="24" t="s">
        <v>114</v>
      </c>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c r="AR894" s="14"/>
      <c r="AS894" s="14"/>
      <c r="AT894" s="14"/>
      <c r="AU894" s="14"/>
      <c r="AV894" s="14"/>
      <c r="AW894" s="14"/>
      <c r="AX894" s="14"/>
      <c r="AY894" s="14"/>
      <c r="AZ894" s="14"/>
      <c r="BA894" s="14"/>
      <c r="BB894" s="14"/>
      <c r="BC894" s="14"/>
      <c r="BD894" s="14"/>
      <c r="BE894" s="14"/>
      <c r="BF894" s="14"/>
      <c r="BG894" s="14"/>
      <c r="BH894" s="14"/>
      <c r="BI894" s="14"/>
      <c r="BJ894" s="14"/>
      <c r="BK894" s="14"/>
      <c r="BL894" s="14"/>
      <c r="BM894" s="14"/>
      <c r="BN894" s="14"/>
      <c r="BO894" s="14"/>
      <c r="BP894" s="14"/>
      <c r="BQ894" s="14"/>
      <c r="BR894" s="14"/>
      <c r="BS894" s="14"/>
      <c r="BT894" s="14"/>
      <c r="BU894" s="14"/>
      <c r="BV894" s="14"/>
      <c r="BW894" s="14"/>
      <c r="BX894" s="14"/>
      <c r="BY894" s="14"/>
      <c r="BZ894" s="14"/>
      <c r="CA894" s="14"/>
      <c r="CB894" s="14"/>
      <c r="CC894" s="14"/>
      <c r="CD894" s="14"/>
      <c r="CE894" s="14"/>
    </row>
    <row r="895" spans="2:83" x14ac:dyDescent="0.3">
      <c r="B895" t="s">
        <v>391</v>
      </c>
      <c r="C895" s="14">
        <v>0.773738830396836</v>
      </c>
      <c r="D895" s="14">
        <v>0.80570528002725506</v>
      </c>
      <c r="E895" s="14">
        <v>0.74404257630222603</v>
      </c>
      <c r="F895" s="14"/>
      <c r="G895" s="14">
        <v>0.63410149712739905</v>
      </c>
      <c r="H895" s="14">
        <v>0.72848129582246102</v>
      </c>
      <c r="I895" s="14">
        <v>0.74547148446667599</v>
      </c>
      <c r="J895" s="14">
        <v>0.78992329698941099</v>
      </c>
      <c r="K895" s="14">
        <v>0.81355839077172398</v>
      </c>
      <c r="L895" s="14">
        <v>0.885932036265073</v>
      </c>
      <c r="M895" s="14"/>
      <c r="N895" s="14">
        <v>0.77330733489054004</v>
      </c>
      <c r="O895" s="14">
        <v>0.78909130958158002</v>
      </c>
      <c r="P895" s="14">
        <v>0.78089049111785103</v>
      </c>
      <c r="Q895" s="14">
        <v>0.75911627914520496</v>
      </c>
      <c r="R895" s="14"/>
      <c r="S895" s="14">
        <v>0.73502090204288695</v>
      </c>
      <c r="T895" s="14">
        <v>0.77609727788784</v>
      </c>
      <c r="U895" s="14">
        <v>0.727871493862292</v>
      </c>
      <c r="V895" s="14">
        <v>0.75495917764795495</v>
      </c>
      <c r="W895" s="14">
        <v>0.70633140597286703</v>
      </c>
      <c r="X895" s="14">
        <v>0.77670663296429998</v>
      </c>
      <c r="Y895" s="14">
        <v>0.85481613939827705</v>
      </c>
      <c r="Z895" s="14">
        <v>0.81597323450719905</v>
      </c>
      <c r="AA895" s="14">
        <v>0.77286198356887004</v>
      </c>
      <c r="AB895" s="14">
        <v>0.80746069938312104</v>
      </c>
      <c r="AC895" s="14">
        <v>0.85084027079763103</v>
      </c>
      <c r="AD895" s="14">
        <v>0.77208759101013102</v>
      </c>
      <c r="AE895" s="14"/>
      <c r="AF895" s="14">
        <v>0.83528169332773206</v>
      </c>
      <c r="AG895" s="14">
        <v>0.79984624954736505</v>
      </c>
      <c r="AH895" s="14">
        <v>0.76949079269001797</v>
      </c>
      <c r="AI895" s="14">
        <v>0.79297922937004695</v>
      </c>
      <c r="AJ895" s="14">
        <v>0.65941311592823004</v>
      </c>
      <c r="AK895" s="14"/>
      <c r="AL895" s="14">
        <v>0.80837965794851596</v>
      </c>
      <c r="AM895" s="14">
        <v>0.79306683800488498</v>
      </c>
      <c r="AN895" s="14">
        <v>0.78329454514975005</v>
      </c>
      <c r="AO895" s="14">
        <v>0.85026673123142704</v>
      </c>
      <c r="AP895" s="14">
        <v>0.74734363992621</v>
      </c>
      <c r="AQ895" s="14"/>
      <c r="AR895" s="14">
        <v>0.79623448806332597</v>
      </c>
      <c r="AS895" s="14">
        <v>0.81426397990610699</v>
      </c>
      <c r="AT895" s="14">
        <v>0.780341613870699</v>
      </c>
      <c r="AU895" s="14">
        <v>0.81289713432097299</v>
      </c>
      <c r="AV895" s="14">
        <v>0.72492528363092001</v>
      </c>
      <c r="AW895" s="14">
        <v>0.667555085234805</v>
      </c>
      <c r="AX895" s="14"/>
      <c r="AY895" s="14">
        <v>0.77698081056780999</v>
      </c>
      <c r="AZ895" s="14">
        <v>0.75564507668561298</v>
      </c>
      <c r="BA895" s="14">
        <v>0.761990196010353</v>
      </c>
      <c r="BB895" s="14">
        <v>0.75712135929124402</v>
      </c>
      <c r="BC895" s="14">
        <v>0.82097248405569501</v>
      </c>
      <c r="BD895" s="14"/>
      <c r="BE895" s="14">
        <v>0.34529506519070302</v>
      </c>
      <c r="BF895" s="14">
        <v>0.66677813480838499</v>
      </c>
      <c r="BG895" s="14">
        <v>0.75843261045966104</v>
      </c>
      <c r="BH895" s="14">
        <v>0.77363658543444203</v>
      </c>
      <c r="BI895" s="14">
        <v>0.80152336193577101</v>
      </c>
      <c r="BJ895" s="14">
        <v>0.72175021970379605</v>
      </c>
      <c r="BK895" s="14">
        <v>0.74420226228012598</v>
      </c>
      <c r="BL895" s="14">
        <v>0.81003450762374196</v>
      </c>
      <c r="BM895" s="14">
        <v>0.85063856264712401</v>
      </c>
      <c r="BN895" s="14">
        <v>0.75703234243064299</v>
      </c>
      <c r="BO895" s="14">
        <v>0.81101967473127201</v>
      </c>
      <c r="BP895" s="14">
        <v>0.81017859237734302</v>
      </c>
      <c r="BQ895" s="14">
        <v>0.82010724248626199</v>
      </c>
      <c r="BR895" s="14">
        <v>0.84129594999364199</v>
      </c>
      <c r="BS895" s="14">
        <v>0.75491118752341402</v>
      </c>
      <c r="BT895" s="14">
        <v>0.785662614760686</v>
      </c>
      <c r="BU895" s="14"/>
      <c r="BV895" s="14">
        <v>0.80321654216699501</v>
      </c>
      <c r="BW895" s="14">
        <v>0.77799209127420399</v>
      </c>
      <c r="BX895" s="14"/>
      <c r="BY895" s="14">
        <v>0.75101610689296705</v>
      </c>
      <c r="BZ895" s="14"/>
      <c r="CA895" s="14">
        <v>0.80270161641079196</v>
      </c>
      <c r="CB895" s="14">
        <v>0.770355472859659</v>
      </c>
      <c r="CC895" s="14">
        <v>0.76799517169338005</v>
      </c>
      <c r="CD895" s="14">
        <v>0.75387888391991897</v>
      </c>
      <c r="CE895" s="14">
        <v>0.77669682125069195</v>
      </c>
    </row>
    <row r="896" spans="2:83" x14ac:dyDescent="0.3">
      <c r="B896" t="s">
        <v>392</v>
      </c>
      <c r="C896" s="14">
        <v>0.100688063754866</v>
      </c>
      <c r="D896" s="14">
        <v>0.118138030318176</v>
      </c>
      <c r="E896" s="14">
        <v>8.3846607011259094E-2</v>
      </c>
      <c r="F896" s="14"/>
      <c r="G896" s="14">
        <v>0.19148389471119001</v>
      </c>
      <c r="H896" s="14">
        <v>0.15214295256609001</v>
      </c>
      <c r="I896" s="14">
        <v>8.7320586286363105E-2</v>
      </c>
      <c r="J896" s="14">
        <v>8.2345107676510695E-2</v>
      </c>
      <c r="K896" s="14">
        <v>7.7859536748680597E-2</v>
      </c>
      <c r="L896" s="14">
        <v>3.9801164852027698E-2</v>
      </c>
      <c r="M896" s="14"/>
      <c r="N896" s="14">
        <v>0.12202036803941201</v>
      </c>
      <c r="O896" s="14">
        <v>9.6066764172620098E-2</v>
      </c>
      <c r="P896" s="14">
        <v>0.105277779792254</v>
      </c>
      <c r="Q896" s="14">
        <v>7.8824331546384893E-2</v>
      </c>
      <c r="R896" s="14"/>
      <c r="S896" s="14">
        <v>0.107380750713721</v>
      </c>
      <c r="T896" s="14">
        <v>8.9558282327109995E-2</v>
      </c>
      <c r="U896" s="14">
        <v>0.117309298578467</v>
      </c>
      <c r="V896" s="14">
        <v>0.11348048247251299</v>
      </c>
      <c r="W896" s="14">
        <v>0.153583882832071</v>
      </c>
      <c r="X896" s="14">
        <v>0.11065688424218099</v>
      </c>
      <c r="Y896" s="14">
        <v>5.8672442341686899E-2</v>
      </c>
      <c r="Z896" s="14">
        <v>9.0358840465749699E-2</v>
      </c>
      <c r="AA896" s="14">
        <v>8.2331112559150196E-2</v>
      </c>
      <c r="AB896" s="14">
        <v>9.74141392276551E-2</v>
      </c>
      <c r="AC896" s="14">
        <v>0.102839721905298</v>
      </c>
      <c r="AD896" s="14">
        <v>8.1192595174323798E-2</v>
      </c>
      <c r="AE896" s="14"/>
      <c r="AF896" s="14">
        <v>8.5570389931196603E-2</v>
      </c>
      <c r="AG896" s="14">
        <v>0.107709517665886</v>
      </c>
      <c r="AH896" s="14">
        <v>9.1372959692312697E-2</v>
      </c>
      <c r="AI896" s="14">
        <v>0.12507029658742</v>
      </c>
      <c r="AJ896" s="14">
        <v>0.112917729234182</v>
      </c>
      <c r="AK896" s="14"/>
      <c r="AL896" s="14">
        <v>0.102950898566527</v>
      </c>
      <c r="AM896" s="14">
        <v>0.11300456530776</v>
      </c>
      <c r="AN896" s="14">
        <v>8.2808768748810199E-2</v>
      </c>
      <c r="AO896" s="14">
        <v>6.0646035926740997E-2</v>
      </c>
      <c r="AP896" s="14">
        <v>8.94371188359116E-2</v>
      </c>
      <c r="AQ896" s="14"/>
      <c r="AR896" s="14">
        <v>0.120509144598426</v>
      </c>
      <c r="AS896" s="14">
        <v>0.10521194982932</v>
      </c>
      <c r="AT896" s="14">
        <v>0.101151415210556</v>
      </c>
      <c r="AU896" s="14">
        <v>0.101068992481317</v>
      </c>
      <c r="AV896" s="14">
        <v>0.104642744273114</v>
      </c>
      <c r="AW896" s="14">
        <v>4.8502758611767102E-2</v>
      </c>
      <c r="AX896" s="14"/>
      <c r="AY896" s="14">
        <v>7.3501543578169806E-2</v>
      </c>
      <c r="AZ896" s="14">
        <v>0.107189810051333</v>
      </c>
      <c r="BA896" s="14">
        <v>0.11267311564139799</v>
      </c>
      <c r="BB896" s="14">
        <v>0.14228007006751001</v>
      </c>
      <c r="BC896" s="14">
        <v>0.113729606266378</v>
      </c>
      <c r="BD896" s="14"/>
      <c r="BE896" s="14">
        <v>0.31260968591378702</v>
      </c>
      <c r="BF896" s="14">
        <v>0.103154185891447</v>
      </c>
      <c r="BG896" s="14">
        <v>9.7119342299277295E-2</v>
      </c>
      <c r="BH896" s="14">
        <v>8.5471361841998605E-2</v>
      </c>
      <c r="BI896" s="14">
        <v>7.2938362824807298E-2</v>
      </c>
      <c r="BJ896" s="14">
        <v>0.150827732332731</v>
      </c>
      <c r="BK896" s="14">
        <v>9.6242112321241802E-2</v>
      </c>
      <c r="BL896" s="14">
        <v>9.9634382296687904E-2</v>
      </c>
      <c r="BM896" s="14">
        <v>7.0091225003601904E-2</v>
      </c>
      <c r="BN896" s="14">
        <v>0.13428545450690399</v>
      </c>
      <c r="BO896" s="14">
        <v>5.9508204721593301E-2</v>
      </c>
      <c r="BP896" s="14">
        <v>8.4962392105472503E-2</v>
      </c>
      <c r="BQ896" s="14">
        <v>8.9262029431393705E-2</v>
      </c>
      <c r="BR896" s="14">
        <v>8.9008950204794393E-2</v>
      </c>
      <c r="BS896" s="14">
        <v>0.14097866534263101</v>
      </c>
      <c r="BT896" s="14">
        <v>0.18147352864101199</v>
      </c>
      <c r="BU896" s="14"/>
      <c r="BV896" s="14">
        <v>0.119314159044921</v>
      </c>
      <c r="BW896" s="14">
        <v>0.10363330423039099</v>
      </c>
      <c r="BX896" s="14"/>
      <c r="BY896" s="14">
        <v>0.17082891560212801</v>
      </c>
      <c r="BZ896" s="14"/>
      <c r="CA896" s="14">
        <v>6.6865258338480005E-2</v>
      </c>
      <c r="CB896" s="14">
        <v>0.10895450099330101</v>
      </c>
      <c r="CC896" s="14">
        <v>0.11574463546905001</v>
      </c>
      <c r="CD896" s="14">
        <v>0.16327216954985299</v>
      </c>
      <c r="CE896" s="14">
        <v>0.13783601712368401</v>
      </c>
    </row>
    <row r="897" spans="2:83" x14ac:dyDescent="0.3">
      <c r="B897" t="s">
        <v>110</v>
      </c>
      <c r="C897" s="14">
        <v>0.12557310584829801</v>
      </c>
      <c r="D897" s="14">
        <v>7.6156689654569204E-2</v>
      </c>
      <c r="E897" s="14">
        <v>0.17211081668651401</v>
      </c>
      <c r="F897" s="14"/>
      <c r="G897" s="14">
        <v>0.17441460816141099</v>
      </c>
      <c r="H897" s="14">
        <v>0.119375751611449</v>
      </c>
      <c r="I897" s="14">
        <v>0.16720792924696101</v>
      </c>
      <c r="J897" s="14">
        <v>0.12773159533407799</v>
      </c>
      <c r="K897" s="14">
        <v>0.108582072479596</v>
      </c>
      <c r="L897" s="14">
        <v>7.4266798882899498E-2</v>
      </c>
      <c r="M897" s="14"/>
      <c r="N897" s="14">
        <v>0.10467229707004801</v>
      </c>
      <c r="O897" s="14">
        <v>0.1148419262458</v>
      </c>
      <c r="P897" s="14">
        <v>0.113831729089896</v>
      </c>
      <c r="Q897" s="14">
        <v>0.16205938930840999</v>
      </c>
      <c r="R897" s="14"/>
      <c r="S897" s="14">
        <v>0.157598347243392</v>
      </c>
      <c r="T897" s="14">
        <v>0.13434443978505001</v>
      </c>
      <c r="U897" s="14">
        <v>0.154819207559241</v>
      </c>
      <c r="V897" s="14">
        <v>0.131560339879531</v>
      </c>
      <c r="W897" s="14">
        <v>0.14008471119506199</v>
      </c>
      <c r="X897" s="14">
        <v>0.112636482793519</v>
      </c>
      <c r="Y897" s="14">
        <v>8.6511418260035805E-2</v>
      </c>
      <c r="Z897" s="14">
        <v>9.3667925027051402E-2</v>
      </c>
      <c r="AA897" s="14">
        <v>0.14480690387198</v>
      </c>
      <c r="AB897" s="14">
        <v>9.51251613892235E-2</v>
      </c>
      <c r="AC897" s="14">
        <v>4.6320007297071197E-2</v>
      </c>
      <c r="AD897" s="14">
        <v>0.146719813815545</v>
      </c>
      <c r="AE897" s="14"/>
      <c r="AF897" s="14">
        <v>7.9147916741071106E-2</v>
      </c>
      <c r="AG897" s="14">
        <v>9.2444232786748695E-2</v>
      </c>
      <c r="AH897" s="14">
        <v>0.13913624761766899</v>
      </c>
      <c r="AI897" s="14">
        <v>8.1950474042533403E-2</v>
      </c>
      <c r="AJ897" s="14">
        <v>0.22766915483758801</v>
      </c>
      <c r="AK897" s="14"/>
      <c r="AL897" s="14">
        <v>8.8669443484957006E-2</v>
      </c>
      <c r="AM897" s="14">
        <v>9.3928596687355106E-2</v>
      </c>
      <c r="AN897" s="14">
        <v>0.13389668610144001</v>
      </c>
      <c r="AO897" s="14">
        <v>8.9087232841832106E-2</v>
      </c>
      <c r="AP897" s="14">
        <v>0.16321924123787901</v>
      </c>
      <c r="AQ897" s="14"/>
      <c r="AR897" s="14">
        <v>8.3256367338248205E-2</v>
      </c>
      <c r="AS897" s="14">
        <v>8.0524070264573394E-2</v>
      </c>
      <c r="AT897" s="14">
        <v>0.118506970918745</v>
      </c>
      <c r="AU897" s="14">
        <v>8.6033873197710095E-2</v>
      </c>
      <c r="AV897" s="14">
        <v>0.170431972095965</v>
      </c>
      <c r="AW897" s="14">
        <v>0.28394215615342799</v>
      </c>
      <c r="AX897" s="14"/>
      <c r="AY897" s="14">
        <v>0.149517645854021</v>
      </c>
      <c r="AZ897" s="14">
        <v>0.137165113263054</v>
      </c>
      <c r="BA897" s="14">
        <v>0.12533668834824899</v>
      </c>
      <c r="BB897" s="14">
        <v>0.100598570641246</v>
      </c>
      <c r="BC897" s="14">
        <v>6.5297909677926994E-2</v>
      </c>
      <c r="BD897" s="14"/>
      <c r="BE897" s="14">
        <v>0.34209524889551002</v>
      </c>
      <c r="BF897" s="14">
        <v>0.230067679300169</v>
      </c>
      <c r="BG897" s="14">
        <v>0.144448047241062</v>
      </c>
      <c r="BH897" s="14">
        <v>0.14089205272356001</v>
      </c>
      <c r="BI897" s="14">
        <v>0.12553827523942199</v>
      </c>
      <c r="BJ897" s="14">
        <v>0.12742204796347401</v>
      </c>
      <c r="BK897" s="14">
        <v>0.15955562539863299</v>
      </c>
      <c r="BL897" s="14">
        <v>9.0331110079569898E-2</v>
      </c>
      <c r="BM897" s="14">
        <v>7.9270212349274199E-2</v>
      </c>
      <c r="BN897" s="14">
        <v>0.10868220306245301</v>
      </c>
      <c r="BO897" s="14">
        <v>0.129472120547135</v>
      </c>
      <c r="BP897" s="14">
        <v>0.104859015517185</v>
      </c>
      <c r="BQ897" s="14">
        <v>9.0630728082344306E-2</v>
      </c>
      <c r="BR897" s="14">
        <v>6.9695099801564006E-2</v>
      </c>
      <c r="BS897" s="14">
        <v>0.104110147133955</v>
      </c>
      <c r="BT897" s="14">
        <v>3.2863856598302099E-2</v>
      </c>
      <c r="BU897" s="14"/>
      <c r="BV897" s="14">
        <v>7.7469298788084007E-2</v>
      </c>
      <c r="BW897" s="14">
        <v>0.118374604495404</v>
      </c>
      <c r="BX897" s="14"/>
      <c r="BY897" s="14">
        <v>7.8154977504904993E-2</v>
      </c>
      <c r="BZ897" s="14"/>
      <c r="CA897" s="14">
        <v>0.130433125250728</v>
      </c>
      <c r="CB897" s="14">
        <v>0.12069002614704</v>
      </c>
      <c r="CC897" s="14">
        <v>0.11626019283757</v>
      </c>
      <c r="CD897" s="14">
        <v>8.2848946530228104E-2</v>
      </c>
      <c r="CE897" s="14">
        <v>8.5467161625624094E-2</v>
      </c>
    </row>
    <row r="898" spans="2:83" x14ac:dyDescent="0.3">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c r="AR898" s="14"/>
      <c r="AS898" s="14"/>
      <c r="AT898" s="14"/>
      <c r="AU898" s="14"/>
      <c r="AV898" s="14"/>
      <c r="AW898" s="14"/>
      <c r="AX898" s="14"/>
      <c r="AY898" s="14"/>
      <c r="AZ898" s="14"/>
      <c r="BA898" s="14"/>
      <c r="BB898" s="14"/>
      <c r="BC898" s="14"/>
      <c r="BD898" s="14"/>
      <c r="BE898" s="14"/>
      <c r="BF898" s="14"/>
      <c r="BG898" s="14"/>
      <c r="BH898" s="14"/>
      <c r="BI898" s="14"/>
      <c r="BJ898" s="14"/>
      <c r="BK898" s="14"/>
      <c r="BL898" s="14"/>
      <c r="BM898" s="14"/>
      <c r="BN898" s="14"/>
      <c r="BO898" s="14"/>
      <c r="BP898" s="14"/>
      <c r="BQ898" s="14"/>
      <c r="BR898" s="14"/>
      <c r="BS898" s="14"/>
      <c r="BT898" s="14"/>
      <c r="BU898" s="14"/>
      <c r="BV898" s="14"/>
      <c r="BW898" s="14"/>
      <c r="BX898" s="14"/>
      <c r="BY898" s="14"/>
      <c r="BZ898" s="14"/>
      <c r="CA898" s="14"/>
      <c r="CB898" s="14"/>
      <c r="CC898" s="14"/>
      <c r="CD898" s="14"/>
      <c r="CE898" s="14"/>
    </row>
    <row r="899" spans="2:83" x14ac:dyDescent="0.3">
      <c r="B899" s="6" t="s">
        <v>394</v>
      </c>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c r="AR899" s="14"/>
      <c r="AS899" s="14"/>
      <c r="AT899" s="14"/>
      <c r="AU899" s="14"/>
      <c r="AV899" s="14"/>
      <c r="AW899" s="14"/>
      <c r="AX899" s="14"/>
      <c r="AY899" s="14"/>
      <c r="AZ899" s="14"/>
      <c r="BA899" s="14"/>
      <c r="BB899" s="14"/>
      <c r="BC899" s="14"/>
      <c r="BD899" s="14"/>
      <c r="BE899" s="14"/>
      <c r="BF899" s="14"/>
      <c r="BG899" s="14"/>
      <c r="BH899" s="14"/>
      <c r="BI899" s="14"/>
      <c r="BJ899" s="14"/>
      <c r="BK899" s="14"/>
      <c r="BL899" s="14"/>
      <c r="BM899" s="14"/>
      <c r="BN899" s="14"/>
      <c r="BO899" s="14"/>
      <c r="BP899" s="14"/>
      <c r="BQ899" s="14"/>
      <c r="BR899" s="14"/>
      <c r="BS899" s="14"/>
      <c r="BT899" s="14"/>
      <c r="BU899" s="14"/>
      <c r="BV899" s="14"/>
      <c r="BW899" s="14"/>
      <c r="BX899" s="14"/>
      <c r="BY899" s="14"/>
      <c r="BZ899" s="14"/>
      <c r="CA899" s="14"/>
      <c r="CB899" s="14"/>
      <c r="CC899" s="14"/>
      <c r="CD899" s="14"/>
      <c r="CE899" s="14"/>
    </row>
    <row r="900" spans="2:83" x14ac:dyDescent="0.3">
      <c r="B900" s="24" t="s">
        <v>114</v>
      </c>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c r="AR900" s="14"/>
      <c r="AS900" s="14"/>
      <c r="AT900" s="14"/>
      <c r="AU900" s="14"/>
      <c r="AV900" s="14"/>
      <c r="AW900" s="14"/>
      <c r="AX900" s="14"/>
      <c r="AY900" s="14"/>
      <c r="AZ900" s="14"/>
      <c r="BA900" s="14"/>
      <c r="BB900" s="14"/>
      <c r="BC900" s="14"/>
      <c r="BD900" s="14"/>
      <c r="BE900" s="14"/>
      <c r="BF900" s="14"/>
      <c r="BG900" s="14"/>
      <c r="BH900" s="14"/>
      <c r="BI900" s="14"/>
      <c r="BJ900" s="14"/>
      <c r="BK900" s="14"/>
      <c r="BL900" s="14"/>
      <c r="BM900" s="14"/>
      <c r="BN900" s="14"/>
      <c r="BO900" s="14"/>
      <c r="BP900" s="14"/>
      <c r="BQ900" s="14"/>
      <c r="BR900" s="14"/>
      <c r="BS900" s="14"/>
      <c r="BT900" s="14"/>
      <c r="BU900" s="14"/>
      <c r="BV900" s="14"/>
      <c r="BW900" s="14"/>
      <c r="BX900" s="14"/>
      <c r="BY900" s="14"/>
      <c r="BZ900" s="14"/>
      <c r="CA900" s="14"/>
      <c r="CB900" s="14"/>
      <c r="CC900" s="14"/>
      <c r="CD900" s="14"/>
      <c r="CE900" s="14"/>
    </row>
    <row r="901" spans="2:83" x14ac:dyDescent="0.3">
      <c r="B901" t="s">
        <v>211</v>
      </c>
      <c r="C901" s="14">
        <v>0.28274581359373502</v>
      </c>
      <c r="D901" s="14">
        <v>0.33439519828500203</v>
      </c>
      <c r="E901" s="14">
        <v>0.23286757655826601</v>
      </c>
      <c r="F901" s="14"/>
      <c r="G901" s="14">
        <v>0.200705978915379</v>
      </c>
      <c r="H901" s="14">
        <v>0.25945223016751501</v>
      </c>
      <c r="I901" s="14">
        <v>0.26373182136015699</v>
      </c>
      <c r="J901" s="14">
        <v>0.277442366574358</v>
      </c>
      <c r="K901" s="14">
        <v>0.31679370509692201</v>
      </c>
      <c r="L901" s="14">
        <v>0.35278996545400099</v>
      </c>
      <c r="M901" s="14"/>
      <c r="N901" s="14">
        <v>0.29123389461225302</v>
      </c>
      <c r="O901" s="14">
        <v>0.26098837719768803</v>
      </c>
      <c r="P901" s="14">
        <v>0.32926535431215798</v>
      </c>
      <c r="Q901" s="14">
        <v>0.25580106861892599</v>
      </c>
      <c r="R901" s="14"/>
      <c r="S901" s="14">
        <v>0.28898136049314999</v>
      </c>
      <c r="T901" s="14">
        <v>0.29677335752007999</v>
      </c>
      <c r="U901" s="14">
        <v>0.300331003550248</v>
      </c>
      <c r="V901" s="14">
        <v>0.21447969764188801</v>
      </c>
      <c r="W901" s="14">
        <v>0.246665661235974</v>
      </c>
      <c r="X901" s="14">
        <v>0.24998085006967799</v>
      </c>
      <c r="Y901" s="14">
        <v>0.35307691258547702</v>
      </c>
      <c r="Z901" s="14">
        <v>0.39502333672494</v>
      </c>
      <c r="AA901" s="14">
        <v>0.27880707210244499</v>
      </c>
      <c r="AB901" s="14">
        <v>0.24318259938487</v>
      </c>
      <c r="AC901" s="14">
        <v>0.33429378896828599</v>
      </c>
      <c r="AD901" s="14">
        <v>0.24406780352853499</v>
      </c>
      <c r="AE901" s="14"/>
      <c r="AF901" s="14">
        <v>0.34194907633363902</v>
      </c>
      <c r="AG901" s="14">
        <v>0.30978309665584502</v>
      </c>
      <c r="AH901" s="14">
        <v>0.27594678557170499</v>
      </c>
      <c r="AI901" s="14">
        <v>0.25815529509879198</v>
      </c>
      <c r="AJ901" s="14">
        <v>0.17057604260711901</v>
      </c>
      <c r="AK901" s="14"/>
      <c r="AL901" s="14">
        <v>0.30803480946978201</v>
      </c>
      <c r="AM901" s="14">
        <v>0.33003553440801298</v>
      </c>
      <c r="AN901" s="14">
        <v>0.26535461012278799</v>
      </c>
      <c r="AO901" s="14">
        <v>0.28250036316425498</v>
      </c>
      <c r="AP901" s="14">
        <v>0.22030079472494099</v>
      </c>
      <c r="AQ901" s="14"/>
      <c r="AR901" s="14">
        <v>0.32770149389979802</v>
      </c>
      <c r="AS901" s="14">
        <v>0.29389436562422999</v>
      </c>
      <c r="AT901" s="14">
        <v>0.27203923396223201</v>
      </c>
      <c r="AU901" s="14">
        <v>0.33090958240886098</v>
      </c>
      <c r="AV901" s="14">
        <v>0.22854680946980599</v>
      </c>
      <c r="AW901" s="14">
        <v>0.20981793446588601</v>
      </c>
      <c r="AX901" s="14"/>
      <c r="AY901" s="14">
        <v>0.29385366427051002</v>
      </c>
      <c r="AZ901" s="14">
        <v>0.26977396487844801</v>
      </c>
      <c r="BA901" s="14">
        <v>0.26716948054371098</v>
      </c>
      <c r="BB901" s="14">
        <v>0.28459983022801899</v>
      </c>
      <c r="BC901" s="14">
        <v>0.41073744330312401</v>
      </c>
      <c r="BD901" s="14"/>
      <c r="BE901" s="14">
        <v>6.3827843749476906E-2</v>
      </c>
      <c r="BF901" s="14">
        <v>0.221522934933818</v>
      </c>
      <c r="BG901" s="14">
        <v>0.27041660282107299</v>
      </c>
      <c r="BH901" s="14">
        <v>0.28455400816793103</v>
      </c>
      <c r="BI901" s="14">
        <v>0.24896231523692799</v>
      </c>
      <c r="BJ901" s="14">
        <v>0.27236406542331998</v>
      </c>
      <c r="BK901" s="14">
        <v>0.30329563042234797</v>
      </c>
      <c r="BL901" s="14">
        <v>0.30749180117167202</v>
      </c>
      <c r="BM901" s="14">
        <v>0.314691957793023</v>
      </c>
      <c r="BN901" s="14">
        <v>0.28911346961648998</v>
      </c>
      <c r="BO901" s="14">
        <v>0.27398308334355598</v>
      </c>
      <c r="BP901" s="14">
        <v>0.25299489088719201</v>
      </c>
      <c r="BQ901" s="14">
        <v>0.29009525206686598</v>
      </c>
      <c r="BR901" s="14">
        <v>0.42448761664838502</v>
      </c>
      <c r="BS901" s="14">
        <v>0.372468923308653</v>
      </c>
      <c r="BT901" s="14">
        <v>0.31804773202981901</v>
      </c>
      <c r="BU901" s="14"/>
      <c r="BV901" s="14">
        <v>0.33227814132686301</v>
      </c>
      <c r="BW901" s="14">
        <v>0.326704724881137</v>
      </c>
      <c r="BX901" s="14"/>
      <c r="BY901" s="14">
        <v>0.31850311050762498</v>
      </c>
      <c r="BZ901" s="14"/>
      <c r="CA901" s="14">
        <v>0.28438954812270401</v>
      </c>
      <c r="CB901" s="14">
        <v>0.26319579488065697</v>
      </c>
      <c r="CC901" s="14">
        <v>0.295225502407161</v>
      </c>
      <c r="CD901" s="14">
        <v>0.238630374117141</v>
      </c>
      <c r="CE901" s="14">
        <v>0.41327445547376102</v>
      </c>
    </row>
    <row r="902" spans="2:83" x14ac:dyDescent="0.3">
      <c r="B902" t="s">
        <v>236</v>
      </c>
      <c r="C902" s="14">
        <v>0.44482479452184098</v>
      </c>
      <c r="D902" s="14">
        <v>0.42960472804108701</v>
      </c>
      <c r="E902" s="14">
        <v>0.46055851788025598</v>
      </c>
      <c r="F902" s="14"/>
      <c r="G902" s="14">
        <v>0.38894115070025098</v>
      </c>
      <c r="H902" s="14">
        <v>0.51185207911131003</v>
      </c>
      <c r="I902" s="14">
        <v>0.46536927096645597</v>
      </c>
      <c r="J902" s="14">
        <v>0.43472159540571598</v>
      </c>
      <c r="K902" s="14">
        <v>0.42984366924067602</v>
      </c>
      <c r="L902" s="14">
        <v>0.428818737973296</v>
      </c>
      <c r="M902" s="14"/>
      <c r="N902" s="14">
        <v>0.49650278893883298</v>
      </c>
      <c r="O902" s="14">
        <v>0.46067393824101599</v>
      </c>
      <c r="P902" s="14">
        <v>0.415357957804875</v>
      </c>
      <c r="Q902" s="14">
        <v>0.39835632156545497</v>
      </c>
      <c r="R902" s="14"/>
      <c r="S902" s="14">
        <v>0.41997980501849402</v>
      </c>
      <c r="T902" s="14">
        <v>0.40578284512429402</v>
      </c>
      <c r="U902" s="14">
        <v>0.43261460712392602</v>
      </c>
      <c r="V902" s="14">
        <v>0.47957541364772599</v>
      </c>
      <c r="W902" s="14">
        <v>0.46055828220982697</v>
      </c>
      <c r="X902" s="14">
        <v>0.448827212842283</v>
      </c>
      <c r="Y902" s="14">
        <v>0.44041102648393499</v>
      </c>
      <c r="Z902" s="14">
        <v>0.44968280894449503</v>
      </c>
      <c r="AA902" s="14">
        <v>0.449382258514822</v>
      </c>
      <c r="AB902" s="14">
        <v>0.49310694753997097</v>
      </c>
      <c r="AC902" s="14">
        <v>0.44044915106136401</v>
      </c>
      <c r="AD902" s="14">
        <v>0.46044388283966098</v>
      </c>
      <c r="AE902" s="14"/>
      <c r="AF902" s="14">
        <v>0.43822863095500197</v>
      </c>
      <c r="AG902" s="14">
        <v>0.47749385690532198</v>
      </c>
      <c r="AH902" s="14">
        <v>0.436019951906781</v>
      </c>
      <c r="AI902" s="14">
        <v>0.48653903380542002</v>
      </c>
      <c r="AJ902" s="14">
        <v>0.402548972208575</v>
      </c>
      <c r="AK902" s="14"/>
      <c r="AL902" s="14">
        <v>0.44686289283693897</v>
      </c>
      <c r="AM902" s="14">
        <v>0.48591163880709598</v>
      </c>
      <c r="AN902" s="14">
        <v>0.45127395411735799</v>
      </c>
      <c r="AO902" s="14">
        <v>0.43781990128916198</v>
      </c>
      <c r="AP902" s="14">
        <v>0.38970878516616397</v>
      </c>
      <c r="AQ902" s="14"/>
      <c r="AR902" s="14">
        <v>0.48858866604923901</v>
      </c>
      <c r="AS902" s="14">
        <v>0.48172803922200902</v>
      </c>
      <c r="AT902" s="14">
        <v>0.49140746733048501</v>
      </c>
      <c r="AU902" s="14">
        <v>0.40627209972997202</v>
      </c>
      <c r="AV902" s="14">
        <v>0.38545985109053998</v>
      </c>
      <c r="AW902" s="14">
        <v>0.38587591747551497</v>
      </c>
      <c r="AX902" s="14"/>
      <c r="AY902" s="14">
        <v>0.40878154560845897</v>
      </c>
      <c r="AZ902" s="14">
        <v>0.43187604517156503</v>
      </c>
      <c r="BA902" s="14">
        <v>0.46392056103031298</v>
      </c>
      <c r="BB902" s="14">
        <v>0.506026144321858</v>
      </c>
      <c r="BC902" s="14">
        <v>0.32940109797092898</v>
      </c>
      <c r="BD902" s="14"/>
      <c r="BE902" s="14">
        <v>0.59578635580496198</v>
      </c>
      <c r="BF902" s="14">
        <v>0.42319430710295902</v>
      </c>
      <c r="BG902" s="14">
        <v>0.39285577179592301</v>
      </c>
      <c r="BH902" s="14">
        <v>0.35728288049409201</v>
      </c>
      <c r="BI902" s="14">
        <v>0.46430844189940501</v>
      </c>
      <c r="BJ902" s="14">
        <v>0.40224597004889201</v>
      </c>
      <c r="BK902" s="14">
        <v>0.381559232317351</v>
      </c>
      <c r="BL902" s="14">
        <v>0.480435890535657</v>
      </c>
      <c r="BM902" s="14">
        <v>0.47195935342540901</v>
      </c>
      <c r="BN902" s="14">
        <v>0.48478256045833801</v>
      </c>
      <c r="BO902" s="14">
        <v>0.45930167488976098</v>
      </c>
      <c r="BP902" s="14">
        <v>0.51774247546112095</v>
      </c>
      <c r="BQ902" s="14">
        <v>0.597065822763723</v>
      </c>
      <c r="BR902" s="14">
        <v>0.34253912884321203</v>
      </c>
      <c r="BS902" s="14">
        <v>0.46466845218049302</v>
      </c>
      <c r="BT902" s="14">
        <v>0.50679457387478399</v>
      </c>
      <c r="BU902" s="14"/>
      <c r="BV902" s="14">
        <v>0.49192177792228498</v>
      </c>
      <c r="BW902" s="14">
        <v>0.47698513971603301</v>
      </c>
      <c r="BX902" s="14"/>
      <c r="BY902" s="14">
        <v>0.47963114558716302</v>
      </c>
      <c r="BZ902" s="14"/>
      <c r="CA902" s="14">
        <v>0.41822827989851302</v>
      </c>
      <c r="CB902" s="14">
        <v>0.48643695293795802</v>
      </c>
      <c r="CC902" s="14">
        <v>0.44471168156308899</v>
      </c>
      <c r="CD902" s="14">
        <v>0.50235377605362797</v>
      </c>
      <c r="CE902" s="14">
        <v>0.38767849055145998</v>
      </c>
    </row>
    <row r="903" spans="2:83" x14ac:dyDescent="0.3">
      <c r="B903" t="s">
        <v>237</v>
      </c>
      <c r="C903" s="14">
        <v>0.15542756111234701</v>
      </c>
      <c r="D903" s="14">
        <v>0.145045851502342</v>
      </c>
      <c r="E903" s="14">
        <v>0.16586946163124</v>
      </c>
      <c r="F903" s="14"/>
      <c r="G903" s="14">
        <v>0.224833114341047</v>
      </c>
      <c r="H903" s="14">
        <v>0.12684667855673001</v>
      </c>
      <c r="I903" s="14">
        <v>0.17328335063785699</v>
      </c>
      <c r="J903" s="14">
        <v>0.16634917347249101</v>
      </c>
      <c r="K903" s="14">
        <v>0.143709026032177</v>
      </c>
      <c r="L903" s="14">
        <v>0.11735496819480599</v>
      </c>
      <c r="M903" s="14"/>
      <c r="N903" s="14">
        <v>0.134921998242231</v>
      </c>
      <c r="O903" s="14">
        <v>0.15586308043730199</v>
      </c>
      <c r="P903" s="14">
        <v>0.14374010488609801</v>
      </c>
      <c r="Q903" s="14">
        <v>0.186483753252697</v>
      </c>
      <c r="R903" s="14"/>
      <c r="S903" s="14">
        <v>0.165328286650818</v>
      </c>
      <c r="T903" s="14">
        <v>0.16536051254860001</v>
      </c>
      <c r="U903" s="14">
        <v>0.15432015383032799</v>
      </c>
      <c r="V903" s="14">
        <v>0.18403036256625099</v>
      </c>
      <c r="W903" s="14">
        <v>0.18821419460310301</v>
      </c>
      <c r="X903" s="14">
        <v>0.16263409556435801</v>
      </c>
      <c r="Y903" s="14">
        <v>0.13776467766752301</v>
      </c>
      <c r="Z903" s="14">
        <v>6.7531915815901594E-2</v>
      </c>
      <c r="AA903" s="14">
        <v>0.128287910746855</v>
      </c>
      <c r="AB903" s="14">
        <v>0.16566120763624301</v>
      </c>
      <c r="AC903" s="14">
        <v>0.15073058420726099</v>
      </c>
      <c r="AD903" s="14">
        <v>0.12630521957659599</v>
      </c>
      <c r="AE903" s="14"/>
      <c r="AF903" s="14">
        <v>0.13227822140794299</v>
      </c>
      <c r="AG903" s="14">
        <v>0.12221765120134399</v>
      </c>
      <c r="AH903" s="14">
        <v>0.21147636491218</v>
      </c>
      <c r="AI903" s="14">
        <v>0.22773103391618299</v>
      </c>
      <c r="AJ903" s="14">
        <v>0.21144019941061501</v>
      </c>
      <c r="AK903" s="14"/>
      <c r="AL903" s="14">
        <v>0.13366542080187799</v>
      </c>
      <c r="AM903" s="14">
        <v>0.105301230361034</v>
      </c>
      <c r="AN903" s="14">
        <v>0.19987359708834901</v>
      </c>
      <c r="AO903" s="14">
        <v>0.19346449524314499</v>
      </c>
      <c r="AP903" s="14">
        <v>0.205012937023166</v>
      </c>
      <c r="AQ903" s="14"/>
      <c r="AR903" s="14">
        <v>0.11326106254792501</v>
      </c>
      <c r="AS903" s="14">
        <v>0.136600353162984</v>
      </c>
      <c r="AT903" s="14">
        <v>0.15232809123624899</v>
      </c>
      <c r="AU903" s="14">
        <v>0.159483234538636</v>
      </c>
      <c r="AV903" s="14">
        <v>0.19540068423141499</v>
      </c>
      <c r="AW903" s="14">
        <v>0.192710392974516</v>
      </c>
      <c r="AX903" s="14"/>
      <c r="AY903" s="14">
        <v>0.16968721962439101</v>
      </c>
      <c r="AZ903" s="14">
        <v>0.15682110040175401</v>
      </c>
      <c r="BA903" s="14">
        <v>0.16309875255349601</v>
      </c>
      <c r="BB903" s="14">
        <v>0.115570279687834</v>
      </c>
      <c r="BC903" s="14">
        <v>0.149864727017398</v>
      </c>
      <c r="BD903" s="14"/>
      <c r="BE903" s="14">
        <v>6.5147565576279501E-2</v>
      </c>
      <c r="BF903" s="14">
        <v>0.16009982289844499</v>
      </c>
      <c r="BG903" s="14">
        <v>0.17392227877126001</v>
      </c>
      <c r="BH903" s="14">
        <v>0.25551734585255798</v>
      </c>
      <c r="BI903" s="14">
        <v>0.17430256120895199</v>
      </c>
      <c r="BJ903" s="14">
        <v>0.138909069587935</v>
      </c>
      <c r="BK903" s="14">
        <v>0.214285817451</v>
      </c>
      <c r="BL903" s="14">
        <v>0.149344005692751</v>
      </c>
      <c r="BM903" s="14">
        <v>0.127806638460364</v>
      </c>
      <c r="BN903" s="14">
        <v>0.11079389960484801</v>
      </c>
      <c r="BO903" s="14">
        <v>0.14212472387953201</v>
      </c>
      <c r="BP903" s="14">
        <v>0.154166385051488</v>
      </c>
      <c r="BQ903" s="14">
        <v>5.5090228810767597E-2</v>
      </c>
      <c r="BR903" s="14">
        <v>0.161461518308015</v>
      </c>
      <c r="BS903" s="14">
        <v>8.1092216294454206E-2</v>
      </c>
      <c r="BT903" s="14">
        <v>0.13001016145990399</v>
      </c>
      <c r="BU903" s="14"/>
      <c r="BV903" s="14">
        <v>0.10358843406011201</v>
      </c>
      <c r="BW903" s="14">
        <v>0.107845143959426</v>
      </c>
      <c r="BX903" s="14"/>
      <c r="BY903" s="14">
        <v>0.12584326627369</v>
      </c>
      <c r="BZ903" s="14"/>
      <c r="CA903" s="14">
        <v>0.16400427218899299</v>
      </c>
      <c r="CB903" s="14">
        <v>0.139486163830814</v>
      </c>
      <c r="CC903" s="14">
        <v>0.15490967763237701</v>
      </c>
      <c r="CD903" s="14">
        <v>0.186352631488127</v>
      </c>
      <c r="CE903" s="14">
        <v>0.148325186699586</v>
      </c>
    </row>
    <row r="904" spans="2:83" x14ac:dyDescent="0.3">
      <c r="B904" t="s">
        <v>238</v>
      </c>
      <c r="C904" s="14">
        <v>2.59615637345036E-2</v>
      </c>
      <c r="D904" s="14">
        <v>2.8048629331898198E-2</v>
      </c>
      <c r="E904" s="14">
        <v>2.3974569825623099E-2</v>
      </c>
      <c r="F904" s="14"/>
      <c r="G904" s="14">
        <v>4.1979411504180601E-2</v>
      </c>
      <c r="H904" s="14">
        <v>1.9737487390754899E-2</v>
      </c>
      <c r="I904" s="14">
        <v>1.0503546793195101E-2</v>
      </c>
      <c r="J904" s="14">
        <v>2.88202097269805E-2</v>
      </c>
      <c r="K904" s="14">
        <v>3.49139169014804E-2</v>
      </c>
      <c r="L904" s="14">
        <v>2.4612211512485299E-2</v>
      </c>
      <c r="M904" s="14"/>
      <c r="N904" s="14">
        <v>1.6157356647576501E-2</v>
      </c>
      <c r="O904" s="14">
        <v>2.7919238995565501E-2</v>
      </c>
      <c r="P904" s="14">
        <v>2.9480946833821398E-2</v>
      </c>
      <c r="Q904" s="14">
        <v>3.1969483468144301E-2</v>
      </c>
      <c r="R904" s="14"/>
      <c r="S904" s="14">
        <v>2.8281922993461599E-2</v>
      </c>
      <c r="T904" s="14">
        <v>2.2248819450406299E-2</v>
      </c>
      <c r="U904" s="14">
        <v>3.6853629565443802E-2</v>
      </c>
      <c r="V904" s="14">
        <v>2.9684767417925501E-2</v>
      </c>
      <c r="W904" s="14">
        <v>3.3219163408131698E-2</v>
      </c>
      <c r="X904" s="14">
        <v>2.6368028598344001E-2</v>
      </c>
      <c r="Y904" s="14">
        <v>1.8340621587353601E-2</v>
      </c>
      <c r="Z904" s="14">
        <v>1.7481869250101999E-2</v>
      </c>
      <c r="AA904" s="14">
        <v>2.97947949624933E-2</v>
      </c>
      <c r="AB904" s="14">
        <v>2.28874808538253E-2</v>
      </c>
      <c r="AC904" s="14">
        <v>2.5933812735263899E-2</v>
      </c>
      <c r="AD904" s="14">
        <v>0</v>
      </c>
      <c r="AE904" s="14"/>
      <c r="AF904" s="14">
        <v>3.0819328181159799E-2</v>
      </c>
      <c r="AG904" s="14">
        <v>2.64813524915859E-2</v>
      </c>
      <c r="AH904" s="14">
        <v>1.28688221755632E-2</v>
      </c>
      <c r="AI904" s="14">
        <v>0</v>
      </c>
      <c r="AJ904" s="14">
        <v>1.52419820470423E-2</v>
      </c>
      <c r="AK904" s="14"/>
      <c r="AL904" s="14">
        <v>3.8772807468220399E-2</v>
      </c>
      <c r="AM904" s="14">
        <v>2.35650474700758E-2</v>
      </c>
      <c r="AN904" s="14">
        <v>1.2318924007509301E-2</v>
      </c>
      <c r="AO904" s="14">
        <v>1.8211820091965199E-2</v>
      </c>
      <c r="AP904" s="14">
        <v>3.2336585760817299E-2</v>
      </c>
      <c r="AQ904" s="14"/>
      <c r="AR904" s="14">
        <v>2.0404513350175801E-2</v>
      </c>
      <c r="AS904" s="14">
        <v>3.5029758041760298E-2</v>
      </c>
      <c r="AT904" s="14">
        <v>1.9413995981586898E-2</v>
      </c>
      <c r="AU904" s="14">
        <v>3.38287898331842E-2</v>
      </c>
      <c r="AV904" s="14">
        <v>2.3483267437717701E-2</v>
      </c>
      <c r="AW904" s="14">
        <v>7.68202753768857E-3</v>
      </c>
      <c r="AX904" s="14"/>
      <c r="AY904" s="14">
        <v>3.64039944063645E-2</v>
      </c>
      <c r="AZ904" s="14">
        <v>2.68110475086565E-2</v>
      </c>
      <c r="BA904" s="14">
        <v>1.7439895399287399E-2</v>
      </c>
      <c r="BB904" s="14">
        <v>6.5875763855049001E-3</v>
      </c>
      <c r="BC904" s="14">
        <v>4.0980063765176003E-2</v>
      </c>
      <c r="BD904" s="14"/>
      <c r="BE904" s="14">
        <v>0</v>
      </c>
      <c r="BF904" s="14">
        <v>1.4964548805636401E-2</v>
      </c>
      <c r="BG904" s="14">
        <v>3.8598284500453099E-2</v>
      </c>
      <c r="BH904" s="14">
        <v>1.76420882830284E-2</v>
      </c>
      <c r="BI904" s="14">
        <v>1.22413585868633E-2</v>
      </c>
      <c r="BJ904" s="14">
        <v>5.0007358389998202E-2</v>
      </c>
      <c r="BK904" s="14">
        <v>5.05990523923475E-3</v>
      </c>
      <c r="BL904" s="14">
        <v>2.4530177613180802E-2</v>
      </c>
      <c r="BM904" s="14">
        <v>1.56618246782236E-2</v>
      </c>
      <c r="BN904" s="14">
        <v>5.9551472548883898E-2</v>
      </c>
      <c r="BO904" s="14">
        <v>4.7020181711361297E-2</v>
      </c>
      <c r="BP904" s="14">
        <v>3.7885709469084802E-2</v>
      </c>
      <c r="BQ904" s="14">
        <v>0</v>
      </c>
      <c r="BR904" s="14">
        <v>0</v>
      </c>
      <c r="BS904" s="14">
        <v>0</v>
      </c>
      <c r="BT904" s="14">
        <v>2.1501819564981199E-2</v>
      </c>
      <c r="BU904" s="14"/>
      <c r="BV904" s="14">
        <v>2.2928895879413401E-2</v>
      </c>
      <c r="BW904" s="14">
        <v>2.4509885266171798E-2</v>
      </c>
      <c r="BX904" s="14"/>
      <c r="BY904" s="14">
        <v>3.7253131555022703E-2</v>
      </c>
      <c r="BZ904" s="14"/>
      <c r="CA904" s="14">
        <v>2.6411186535614899E-2</v>
      </c>
      <c r="CB904" s="14">
        <v>2.9354465703478699E-2</v>
      </c>
      <c r="CC904" s="14">
        <v>2.6927669519626302E-2</v>
      </c>
      <c r="CD904" s="14">
        <v>2.1127918762635301E-2</v>
      </c>
      <c r="CE904" s="14">
        <v>0</v>
      </c>
    </row>
    <row r="905" spans="2:83" x14ac:dyDescent="0.3">
      <c r="B905" t="s">
        <v>214</v>
      </c>
      <c r="C905" s="14">
        <v>1.42854803892262E-2</v>
      </c>
      <c r="D905" s="14">
        <v>1.5640484528274101E-2</v>
      </c>
      <c r="E905" s="14">
        <v>1.1961327216934801E-2</v>
      </c>
      <c r="F905" s="14"/>
      <c r="G905" s="14">
        <v>2.5305022849119899E-2</v>
      </c>
      <c r="H905" s="14">
        <v>8.8811072916038306E-3</v>
      </c>
      <c r="I905" s="14">
        <v>1.48942057903735E-2</v>
      </c>
      <c r="J905" s="14">
        <v>5.7919909169117803E-3</v>
      </c>
      <c r="K905" s="14">
        <v>2.4280832062128999E-2</v>
      </c>
      <c r="L905" s="14">
        <v>1.10798862846615E-2</v>
      </c>
      <c r="M905" s="14"/>
      <c r="N905" s="14">
        <v>1.27017799855403E-2</v>
      </c>
      <c r="O905" s="14">
        <v>2.2085698875290102E-2</v>
      </c>
      <c r="P905" s="14">
        <v>1.21811268128014E-2</v>
      </c>
      <c r="Q905" s="14">
        <v>1.0058673498835999E-2</v>
      </c>
      <c r="R905" s="14"/>
      <c r="S905" s="14">
        <v>1.8224449695098399E-2</v>
      </c>
      <c r="T905" s="14">
        <v>1.8361258041981701E-2</v>
      </c>
      <c r="U905" s="14">
        <v>1.31047319291798E-2</v>
      </c>
      <c r="V905" s="14">
        <v>1.6560949024475399E-2</v>
      </c>
      <c r="W905" s="14">
        <v>6.5961217326675698E-3</v>
      </c>
      <c r="X905" s="14">
        <v>1.8472026578982201E-2</v>
      </c>
      <c r="Y905" s="14">
        <v>5.81727726006018E-3</v>
      </c>
      <c r="Z905" s="14">
        <v>0</v>
      </c>
      <c r="AA905" s="14">
        <v>2.3399876579220099E-2</v>
      </c>
      <c r="AB905" s="14">
        <v>1.8259356324096601E-2</v>
      </c>
      <c r="AC905" s="14">
        <v>0</v>
      </c>
      <c r="AD905" s="14">
        <v>0</v>
      </c>
      <c r="AE905" s="14"/>
      <c r="AF905" s="14">
        <v>1.6389449338135999E-2</v>
      </c>
      <c r="AG905" s="14">
        <v>1.07238354413154E-2</v>
      </c>
      <c r="AH905" s="14">
        <v>6.7008050060904604E-3</v>
      </c>
      <c r="AI905" s="14">
        <v>2.7574637179605298E-2</v>
      </c>
      <c r="AJ905" s="14">
        <v>1.21141069687816E-2</v>
      </c>
      <c r="AK905" s="14"/>
      <c r="AL905" s="14">
        <v>1.9461426127312598E-2</v>
      </c>
      <c r="AM905" s="14">
        <v>7.4186478529362099E-3</v>
      </c>
      <c r="AN905" s="14">
        <v>1.23808890504753E-2</v>
      </c>
      <c r="AO905" s="14">
        <v>2.80235383174001E-2</v>
      </c>
      <c r="AP905" s="14">
        <v>3.0502274757708801E-2</v>
      </c>
      <c r="AQ905" s="14"/>
      <c r="AR905" s="14">
        <v>1.59668675013124E-3</v>
      </c>
      <c r="AS905" s="14">
        <v>1.8818617787841101E-2</v>
      </c>
      <c r="AT905" s="14">
        <v>9.6146570730697798E-3</v>
      </c>
      <c r="AU905" s="14">
        <v>2.1904352179616001E-2</v>
      </c>
      <c r="AV905" s="14">
        <v>2.59084774455011E-2</v>
      </c>
      <c r="AW905" s="14">
        <v>2.1174319889593299E-2</v>
      </c>
      <c r="AX905" s="14"/>
      <c r="AY905" s="14">
        <v>6.6612302825203602E-3</v>
      </c>
      <c r="AZ905" s="14">
        <v>1.54715825333398E-2</v>
      </c>
      <c r="BA905" s="14">
        <v>1.9338003145675201E-2</v>
      </c>
      <c r="BB905" s="14">
        <v>2.02106744292497E-2</v>
      </c>
      <c r="BC905" s="14">
        <v>2.4431031685991901E-2</v>
      </c>
      <c r="BD905" s="14"/>
      <c r="BE905" s="14">
        <v>0</v>
      </c>
      <c r="BF905" s="14">
        <v>0</v>
      </c>
      <c r="BG905" s="14">
        <v>1.4334223513058001E-2</v>
      </c>
      <c r="BH905" s="14">
        <v>7.7550043982439996E-3</v>
      </c>
      <c r="BI905" s="14">
        <v>6.7085198075120204E-3</v>
      </c>
      <c r="BJ905" s="14">
        <v>2.6122791681884701E-2</v>
      </c>
      <c r="BK905" s="14">
        <v>2.9389652028225698E-2</v>
      </c>
      <c r="BL905" s="14">
        <v>0</v>
      </c>
      <c r="BM905" s="14">
        <v>7.6476031294094096E-3</v>
      </c>
      <c r="BN905" s="14">
        <v>0</v>
      </c>
      <c r="BO905" s="14">
        <v>2.3697116259730901E-2</v>
      </c>
      <c r="BP905" s="14">
        <v>8.7076998290736198E-3</v>
      </c>
      <c r="BQ905" s="14">
        <v>1.7845561635382E-2</v>
      </c>
      <c r="BR905" s="14">
        <v>1.7508322271297099E-2</v>
      </c>
      <c r="BS905" s="14">
        <v>0</v>
      </c>
      <c r="BT905" s="14">
        <v>2.3645713070512098E-2</v>
      </c>
      <c r="BU905" s="14"/>
      <c r="BV905" s="14">
        <v>1.7942238375159699E-3</v>
      </c>
      <c r="BW905" s="14">
        <v>1.5772267444621998E-2</v>
      </c>
      <c r="BX905" s="14"/>
      <c r="BY905" s="14">
        <v>8.2283025916088104E-3</v>
      </c>
      <c r="BZ905" s="14"/>
      <c r="CA905" s="14">
        <v>1.26840392291313E-2</v>
      </c>
      <c r="CB905" s="14">
        <v>1.34677030244053E-2</v>
      </c>
      <c r="CC905" s="14">
        <v>1.35626307590787E-2</v>
      </c>
      <c r="CD905" s="14">
        <v>1.2691503924444601E-2</v>
      </c>
      <c r="CE905" s="14">
        <v>1.7791943092172802E-2</v>
      </c>
    </row>
    <row r="906" spans="2:83" x14ac:dyDescent="0.3">
      <c r="B906" t="s">
        <v>110</v>
      </c>
      <c r="C906" s="14">
        <v>7.6754786648346895E-2</v>
      </c>
      <c r="D906" s="14">
        <v>4.72651083113967E-2</v>
      </c>
      <c r="E906" s="14">
        <v>0.10476854688768</v>
      </c>
      <c r="F906" s="14"/>
      <c r="G906" s="14">
        <v>0.118235321690022</v>
      </c>
      <c r="H906" s="14">
        <v>7.3230417482087307E-2</v>
      </c>
      <c r="I906" s="14">
        <v>7.2217804451960896E-2</v>
      </c>
      <c r="J906" s="14">
        <v>8.6874663903542898E-2</v>
      </c>
      <c r="K906" s="14">
        <v>5.0458850666615498E-2</v>
      </c>
      <c r="L906" s="14">
        <v>6.5344230580751006E-2</v>
      </c>
      <c r="M906" s="14"/>
      <c r="N906" s="14">
        <v>4.8482181573566097E-2</v>
      </c>
      <c r="O906" s="14">
        <v>7.2469666253138498E-2</v>
      </c>
      <c r="P906" s="14">
        <v>6.9974509350246406E-2</v>
      </c>
      <c r="Q906" s="14">
        <v>0.117330699595942</v>
      </c>
      <c r="R906" s="14"/>
      <c r="S906" s="14">
        <v>7.9204175148977998E-2</v>
      </c>
      <c r="T906" s="14">
        <v>9.14732073146374E-2</v>
      </c>
      <c r="U906" s="14">
        <v>6.2775874000875004E-2</v>
      </c>
      <c r="V906" s="14">
        <v>7.5668809701733897E-2</v>
      </c>
      <c r="W906" s="14">
        <v>6.4746576810296705E-2</v>
      </c>
      <c r="X906" s="14">
        <v>9.3717786346355303E-2</v>
      </c>
      <c r="Y906" s="14">
        <v>4.4589484415651102E-2</v>
      </c>
      <c r="Z906" s="14">
        <v>7.0280069264561401E-2</v>
      </c>
      <c r="AA906" s="14">
        <v>9.0328087094164705E-2</v>
      </c>
      <c r="AB906" s="14">
        <v>5.6902408260993298E-2</v>
      </c>
      <c r="AC906" s="14">
        <v>4.8592663027825798E-2</v>
      </c>
      <c r="AD906" s="14">
        <v>0.16918309405520801</v>
      </c>
      <c r="AE906" s="14"/>
      <c r="AF906" s="14">
        <v>4.0335293784120499E-2</v>
      </c>
      <c r="AG906" s="14">
        <v>5.3300207304588801E-2</v>
      </c>
      <c r="AH906" s="14">
        <v>5.6987270427679697E-2</v>
      </c>
      <c r="AI906" s="14">
        <v>0</v>
      </c>
      <c r="AJ906" s="14">
        <v>0.18807869675786701</v>
      </c>
      <c r="AK906" s="14"/>
      <c r="AL906" s="14">
        <v>5.3202643295868303E-2</v>
      </c>
      <c r="AM906" s="14">
        <v>4.7767901100844501E-2</v>
      </c>
      <c r="AN906" s="14">
        <v>5.8798025613520703E-2</v>
      </c>
      <c r="AO906" s="14">
        <v>3.9979881894072901E-2</v>
      </c>
      <c r="AP906" s="14">
        <v>0.122138622567203</v>
      </c>
      <c r="AQ906" s="14"/>
      <c r="AR906" s="14">
        <v>4.8447577402731E-2</v>
      </c>
      <c r="AS906" s="14">
        <v>3.3928866161176498E-2</v>
      </c>
      <c r="AT906" s="14">
        <v>5.5196554416377601E-2</v>
      </c>
      <c r="AU906" s="14">
        <v>4.7601941309731201E-2</v>
      </c>
      <c r="AV906" s="14">
        <v>0.14120091032502</v>
      </c>
      <c r="AW906" s="14">
        <v>0.1827394076568</v>
      </c>
      <c r="AX906" s="14"/>
      <c r="AY906" s="14">
        <v>8.4612345807754993E-2</v>
      </c>
      <c r="AZ906" s="14">
        <v>9.9246259506236001E-2</v>
      </c>
      <c r="BA906" s="14">
        <v>6.9033307327517002E-2</v>
      </c>
      <c r="BB906" s="14">
        <v>6.7005494947533703E-2</v>
      </c>
      <c r="BC906" s="14">
        <v>4.4585636257380101E-2</v>
      </c>
      <c r="BD906" s="14"/>
      <c r="BE906" s="14">
        <v>0.27523823486928101</v>
      </c>
      <c r="BF906" s="14">
        <v>0.18021838625914099</v>
      </c>
      <c r="BG906" s="14">
        <v>0.10987283859823201</v>
      </c>
      <c r="BH906" s="14">
        <v>7.7248672804146407E-2</v>
      </c>
      <c r="BI906" s="14">
        <v>9.3476803260339802E-2</v>
      </c>
      <c r="BJ906" s="14">
        <v>0.11035074486797</v>
      </c>
      <c r="BK906" s="14">
        <v>6.6409762541840597E-2</v>
      </c>
      <c r="BL906" s="14">
        <v>3.8198124986739801E-2</v>
      </c>
      <c r="BM906" s="14">
        <v>6.22326225135705E-2</v>
      </c>
      <c r="BN906" s="14">
        <v>5.5758597771440099E-2</v>
      </c>
      <c r="BO906" s="14">
        <v>5.3873219916058201E-2</v>
      </c>
      <c r="BP906" s="14">
        <v>2.8502839302040599E-2</v>
      </c>
      <c r="BQ906" s="14">
        <v>3.9903134723261902E-2</v>
      </c>
      <c r="BR906" s="14">
        <v>5.4003413929091498E-2</v>
      </c>
      <c r="BS906" s="14">
        <v>8.1770408216399498E-2</v>
      </c>
      <c r="BT906" s="14">
        <v>0</v>
      </c>
      <c r="BU906" s="14"/>
      <c r="BV906" s="14">
        <v>4.7488526973810501E-2</v>
      </c>
      <c r="BW906" s="14">
        <v>4.8182838732609701E-2</v>
      </c>
      <c r="BX906" s="14"/>
      <c r="BY906" s="14">
        <v>3.0541043484890201E-2</v>
      </c>
      <c r="BZ906" s="14"/>
      <c r="CA906" s="14">
        <v>9.4282674025042895E-2</v>
      </c>
      <c r="CB906" s="14">
        <v>6.80589196226873E-2</v>
      </c>
      <c r="CC906" s="14">
        <v>6.4662838118667895E-2</v>
      </c>
      <c r="CD906" s="14">
        <v>3.8843795654023301E-2</v>
      </c>
      <c r="CE906" s="14">
        <v>3.2929924183019502E-2</v>
      </c>
    </row>
    <row r="907" spans="2:83" x14ac:dyDescent="0.3">
      <c r="B907" t="s">
        <v>215</v>
      </c>
      <c r="C907" s="14">
        <v>0.72757060811557595</v>
      </c>
      <c r="D907" s="14">
        <v>0.76399992632608904</v>
      </c>
      <c r="E907" s="14">
        <v>0.69342609443852199</v>
      </c>
      <c r="F907" s="14"/>
      <c r="G907" s="14">
        <v>0.58964712961563004</v>
      </c>
      <c r="H907" s="14">
        <v>0.77130430927882399</v>
      </c>
      <c r="I907" s="14">
        <v>0.72910109232661302</v>
      </c>
      <c r="J907" s="14">
        <v>0.71216396198007303</v>
      </c>
      <c r="K907" s="14">
        <v>0.74663737433759803</v>
      </c>
      <c r="L907" s="14">
        <v>0.78160870342729705</v>
      </c>
      <c r="M907" s="14"/>
      <c r="N907" s="14">
        <v>0.78773668355108595</v>
      </c>
      <c r="O907" s="14">
        <v>0.72166231543870396</v>
      </c>
      <c r="P907" s="14">
        <v>0.74462331211703303</v>
      </c>
      <c r="Q907" s="14">
        <v>0.65415739018438102</v>
      </c>
      <c r="R907" s="14"/>
      <c r="S907" s="14">
        <v>0.70896116551164401</v>
      </c>
      <c r="T907" s="14">
        <v>0.70255620264437402</v>
      </c>
      <c r="U907" s="14">
        <v>0.73294561067417396</v>
      </c>
      <c r="V907" s="14">
        <v>0.69405511128961395</v>
      </c>
      <c r="W907" s="14">
        <v>0.70722394344580097</v>
      </c>
      <c r="X907" s="14">
        <v>0.69880806291196096</v>
      </c>
      <c r="Y907" s="14">
        <v>0.79348793906941195</v>
      </c>
      <c r="Z907" s="14">
        <v>0.84470614566943503</v>
      </c>
      <c r="AA907" s="14">
        <v>0.72818933061726698</v>
      </c>
      <c r="AB907" s="14">
        <v>0.73628954692484105</v>
      </c>
      <c r="AC907" s="14">
        <v>0.77474294002965005</v>
      </c>
      <c r="AD907" s="14">
        <v>0.70451168636819606</v>
      </c>
      <c r="AE907" s="14"/>
      <c r="AF907" s="14">
        <v>0.780177707288641</v>
      </c>
      <c r="AG907" s="14">
        <v>0.787276953561166</v>
      </c>
      <c r="AH907" s="14">
        <v>0.71196673747848604</v>
      </c>
      <c r="AI907" s="14">
        <v>0.74469432890421206</v>
      </c>
      <c r="AJ907" s="14">
        <v>0.573125014815694</v>
      </c>
      <c r="AK907" s="14"/>
      <c r="AL907" s="14">
        <v>0.75489770230672104</v>
      </c>
      <c r="AM907" s="14">
        <v>0.81594717321511001</v>
      </c>
      <c r="AN907" s="14">
        <v>0.71662856424014598</v>
      </c>
      <c r="AO907" s="14">
        <v>0.72032026445341701</v>
      </c>
      <c r="AP907" s="14">
        <v>0.61000957989110505</v>
      </c>
      <c r="AQ907" s="14"/>
      <c r="AR907" s="14">
        <v>0.81629015994903698</v>
      </c>
      <c r="AS907" s="14">
        <v>0.77562240484623801</v>
      </c>
      <c r="AT907" s="14">
        <v>0.76344670129271697</v>
      </c>
      <c r="AU907" s="14">
        <v>0.73718168213883295</v>
      </c>
      <c r="AV907" s="14">
        <v>0.61400666056034603</v>
      </c>
      <c r="AW907" s="14">
        <v>0.59569385194140201</v>
      </c>
      <c r="AX907" s="14"/>
      <c r="AY907" s="14">
        <v>0.70263520987896899</v>
      </c>
      <c r="AZ907" s="14">
        <v>0.70165001005001404</v>
      </c>
      <c r="BA907" s="14">
        <v>0.73109004157402502</v>
      </c>
      <c r="BB907" s="14">
        <v>0.79062597454987704</v>
      </c>
      <c r="BC907" s="14">
        <v>0.74013854127405398</v>
      </c>
      <c r="BD907" s="14"/>
      <c r="BE907" s="14">
        <v>0.65961419955443901</v>
      </c>
      <c r="BF907" s="14">
        <v>0.64471724203677705</v>
      </c>
      <c r="BG907" s="14">
        <v>0.66327237461699595</v>
      </c>
      <c r="BH907" s="14">
        <v>0.64183688866202304</v>
      </c>
      <c r="BI907" s="14">
        <v>0.71327075713633203</v>
      </c>
      <c r="BJ907" s="14">
        <v>0.67461003547221199</v>
      </c>
      <c r="BK907" s="14">
        <v>0.68485486273969898</v>
      </c>
      <c r="BL907" s="14">
        <v>0.78792769170732802</v>
      </c>
      <c r="BM907" s="14">
        <v>0.78665131121843201</v>
      </c>
      <c r="BN907" s="14">
        <v>0.77389603007482799</v>
      </c>
      <c r="BO907" s="14">
        <v>0.73328475823331696</v>
      </c>
      <c r="BP907" s="14">
        <v>0.77073736634831302</v>
      </c>
      <c r="BQ907" s="14">
        <v>0.88716107483058904</v>
      </c>
      <c r="BR907" s="14">
        <v>0.767026745491596</v>
      </c>
      <c r="BS907" s="14">
        <v>0.83713737548914602</v>
      </c>
      <c r="BT907" s="14">
        <v>0.82484230590460295</v>
      </c>
      <c r="BU907" s="14"/>
      <c r="BV907" s="14">
        <v>0.82419991924914804</v>
      </c>
      <c r="BW907" s="14">
        <v>0.80368986459716996</v>
      </c>
      <c r="BX907" s="14"/>
      <c r="BY907" s="14">
        <v>0.79813425609478805</v>
      </c>
      <c r="BZ907" s="14"/>
      <c r="CA907" s="14">
        <v>0.70261782802121797</v>
      </c>
      <c r="CB907" s="14">
        <v>0.749632747818615</v>
      </c>
      <c r="CC907" s="14">
        <v>0.73993718397024999</v>
      </c>
      <c r="CD907" s="14">
        <v>0.74098415017077002</v>
      </c>
      <c r="CE907" s="14">
        <v>0.80095294602522205</v>
      </c>
    </row>
    <row r="908" spans="2:83" x14ac:dyDescent="0.3">
      <c r="B908" t="s">
        <v>216</v>
      </c>
      <c r="C908" s="14">
        <v>4.02470441237298E-2</v>
      </c>
      <c r="D908" s="14">
        <v>4.36891138601724E-2</v>
      </c>
      <c r="E908" s="14">
        <v>3.5935897042557903E-2</v>
      </c>
      <c r="F908" s="14"/>
      <c r="G908" s="14">
        <v>6.7284434353300504E-2</v>
      </c>
      <c r="H908" s="14">
        <v>2.8618594682358701E-2</v>
      </c>
      <c r="I908" s="14">
        <v>2.5397752583568599E-2</v>
      </c>
      <c r="J908" s="14">
        <v>3.4612200643892303E-2</v>
      </c>
      <c r="K908" s="14">
        <v>5.9194748963609399E-2</v>
      </c>
      <c r="L908" s="14">
        <v>3.5692097797146799E-2</v>
      </c>
      <c r="M908" s="14"/>
      <c r="N908" s="14">
        <v>2.8859136633116799E-2</v>
      </c>
      <c r="O908" s="14">
        <v>5.0004937870855498E-2</v>
      </c>
      <c r="P908" s="14">
        <v>4.1662073646622701E-2</v>
      </c>
      <c r="Q908" s="14">
        <v>4.2028156966980298E-2</v>
      </c>
      <c r="R908" s="14"/>
      <c r="S908" s="14">
        <v>4.6506372688559998E-2</v>
      </c>
      <c r="T908" s="14">
        <v>4.0610077492388E-2</v>
      </c>
      <c r="U908" s="14">
        <v>4.9958361494623599E-2</v>
      </c>
      <c r="V908" s="14">
        <v>4.62457164424009E-2</v>
      </c>
      <c r="W908" s="14">
        <v>3.9815285140799302E-2</v>
      </c>
      <c r="X908" s="14">
        <v>4.4840055177326199E-2</v>
      </c>
      <c r="Y908" s="14">
        <v>2.4157898847413799E-2</v>
      </c>
      <c r="Z908" s="14">
        <v>1.7481869250101999E-2</v>
      </c>
      <c r="AA908" s="14">
        <v>5.3194671541713402E-2</v>
      </c>
      <c r="AB908" s="14">
        <v>4.1146837177922002E-2</v>
      </c>
      <c r="AC908" s="14">
        <v>2.5933812735263899E-2</v>
      </c>
      <c r="AD908" s="14">
        <v>0</v>
      </c>
      <c r="AE908" s="14"/>
      <c r="AF908" s="14">
        <v>4.7208777519295801E-2</v>
      </c>
      <c r="AG908" s="14">
        <v>3.7205187932901201E-2</v>
      </c>
      <c r="AH908" s="14">
        <v>1.9569627181653702E-2</v>
      </c>
      <c r="AI908" s="14">
        <v>2.7574637179605298E-2</v>
      </c>
      <c r="AJ908" s="14">
        <v>2.7356089015823901E-2</v>
      </c>
      <c r="AK908" s="14"/>
      <c r="AL908" s="14">
        <v>5.8234233595532897E-2</v>
      </c>
      <c r="AM908" s="14">
        <v>3.0983695323012001E-2</v>
      </c>
      <c r="AN908" s="14">
        <v>2.4699813057984601E-2</v>
      </c>
      <c r="AO908" s="14">
        <v>4.6235358409365303E-2</v>
      </c>
      <c r="AP908" s="14">
        <v>6.2838860518526093E-2</v>
      </c>
      <c r="AQ908" s="14"/>
      <c r="AR908" s="14">
        <v>2.2001200100307001E-2</v>
      </c>
      <c r="AS908" s="14">
        <v>5.3848375829601398E-2</v>
      </c>
      <c r="AT908" s="14">
        <v>2.9028653054656701E-2</v>
      </c>
      <c r="AU908" s="14">
        <v>5.5733142012800198E-2</v>
      </c>
      <c r="AV908" s="14">
        <v>4.9391744883218798E-2</v>
      </c>
      <c r="AW908" s="14">
        <v>2.8856347427281801E-2</v>
      </c>
      <c r="AX908" s="14"/>
      <c r="AY908" s="14">
        <v>4.30652246888849E-2</v>
      </c>
      <c r="AZ908" s="14">
        <v>4.2282630041996297E-2</v>
      </c>
      <c r="BA908" s="14">
        <v>3.6777898544962599E-2</v>
      </c>
      <c r="BB908" s="14">
        <v>2.67982508147546E-2</v>
      </c>
      <c r="BC908" s="14">
        <v>6.5411095451167897E-2</v>
      </c>
      <c r="BD908" s="14"/>
      <c r="BE908" s="14">
        <v>0</v>
      </c>
      <c r="BF908" s="14">
        <v>1.4964548805636401E-2</v>
      </c>
      <c r="BG908" s="14">
        <v>5.2932508013511202E-2</v>
      </c>
      <c r="BH908" s="14">
        <v>2.5397092681272399E-2</v>
      </c>
      <c r="BI908" s="14">
        <v>1.89498783943753E-2</v>
      </c>
      <c r="BJ908" s="14">
        <v>7.6130150071882993E-2</v>
      </c>
      <c r="BK908" s="14">
        <v>3.4449557267460497E-2</v>
      </c>
      <c r="BL908" s="14">
        <v>2.4530177613180802E-2</v>
      </c>
      <c r="BM908" s="14">
        <v>2.3309427807632999E-2</v>
      </c>
      <c r="BN908" s="14">
        <v>5.9551472548883898E-2</v>
      </c>
      <c r="BO908" s="14">
        <v>7.0717297971092205E-2</v>
      </c>
      <c r="BP908" s="14">
        <v>4.6593409298158403E-2</v>
      </c>
      <c r="BQ908" s="14">
        <v>1.7845561635382E-2</v>
      </c>
      <c r="BR908" s="14">
        <v>1.7508322271297099E-2</v>
      </c>
      <c r="BS908" s="14">
        <v>0</v>
      </c>
      <c r="BT908" s="14">
        <v>4.5147532635493301E-2</v>
      </c>
      <c r="BU908" s="14"/>
      <c r="BV908" s="14">
        <v>2.4723119716929299E-2</v>
      </c>
      <c r="BW908" s="14">
        <v>4.0282152710793703E-2</v>
      </c>
      <c r="BX908" s="14"/>
      <c r="BY908" s="14">
        <v>4.5481434146631597E-2</v>
      </c>
      <c r="BZ908" s="14"/>
      <c r="CA908" s="14">
        <v>3.9095225764746201E-2</v>
      </c>
      <c r="CB908" s="14">
        <v>4.28221687278839E-2</v>
      </c>
      <c r="CC908" s="14">
        <v>4.0490300278704899E-2</v>
      </c>
      <c r="CD908" s="14">
        <v>3.3819422687079999E-2</v>
      </c>
      <c r="CE908" s="14">
        <v>1.7791943092172802E-2</v>
      </c>
    </row>
    <row r="909" spans="2:83" x14ac:dyDescent="0.3">
      <c r="B909" t="s">
        <v>139</v>
      </c>
      <c r="C909" s="14">
        <v>4.02470441237298E-2</v>
      </c>
      <c r="D909" s="14">
        <v>4.36891138601724E-2</v>
      </c>
      <c r="E909" s="14">
        <v>3.5935897042557903E-2</v>
      </c>
      <c r="F909" s="14"/>
      <c r="G909" s="14">
        <v>6.7284434353300504E-2</v>
      </c>
      <c r="H909" s="14">
        <v>2.8618594682358701E-2</v>
      </c>
      <c r="I909" s="14">
        <v>2.5397752583568599E-2</v>
      </c>
      <c r="J909" s="14">
        <v>3.4612200643892303E-2</v>
      </c>
      <c r="K909" s="14">
        <v>5.9194748963609399E-2</v>
      </c>
      <c r="L909" s="14">
        <v>3.5692097797146799E-2</v>
      </c>
      <c r="M909" s="14"/>
      <c r="N909" s="14">
        <v>2.8859136633116799E-2</v>
      </c>
      <c r="O909" s="14">
        <v>5.0004937870855498E-2</v>
      </c>
      <c r="P909" s="14">
        <v>4.1662073646622701E-2</v>
      </c>
      <c r="Q909" s="14">
        <v>4.2028156966980298E-2</v>
      </c>
      <c r="R909" s="14"/>
      <c r="S909" s="14">
        <v>4.6506372688559998E-2</v>
      </c>
      <c r="T909" s="14">
        <v>4.0610077492388E-2</v>
      </c>
      <c r="U909" s="14">
        <v>4.9958361494623599E-2</v>
      </c>
      <c r="V909" s="14">
        <v>4.62457164424009E-2</v>
      </c>
      <c r="W909" s="14">
        <v>3.9815285140799302E-2</v>
      </c>
      <c r="X909" s="14">
        <v>4.4840055177326199E-2</v>
      </c>
      <c r="Y909" s="14">
        <v>2.4157898847413799E-2</v>
      </c>
      <c r="Z909" s="14">
        <v>1.7481869250101999E-2</v>
      </c>
      <c r="AA909" s="14">
        <v>5.3194671541713402E-2</v>
      </c>
      <c r="AB909" s="14">
        <v>4.1146837177922002E-2</v>
      </c>
      <c r="AC909" s="14">
        <v>2.5933812735263899E-2</v>
      </c>
      <c r="AD909" s="14">
        <v>0</v>
      </c>
      <c r="AE909" s="14"/>
      <c r="AF909" s="14">
        <v>4.7208777519295801E-2</v>
      </c>
      <c r="AG909" s="14">
        <v>3.7205187932901201E-2</v>
      </c>
      <c r="AH909" s="14">
        <v>1.9569627181653702E-2</v>
      </c>
      <c r="AI909" s="14">
        <v>2.7574637179605298E-2</v>
      </c>
      <c r="AJ909" s="14">
        <v>2.7356089015823901E-2</v>
      </c>
      <c r="AK909" s="14"/>
      <c r="AL909" s="14">
        <v>5.8234233595532897E-2</v>
      </c>
      <c r="AM909" s="14">
        <v>3.0983695323012001E-2</v>
      </c>
      <c r="AN909" s="14">
        <v>2.4699813057984601E-2</v>
      </c>
      <c r="AO909" s="14">
        <v>4.6235358409365303E-2</v>
      </c>
      <c r="AP909" s="14">
        <v>6.2838860518526093E-2</v>
      </c>
      <c r="AQ909" s="14"/>
      <c r="AR909" s="14">
        <v>2.2001200100307001E-2</v>
      </c>
      <c r="AS909" s="14">
        <v>5.3848375829601398E-2</v>
      </c>
      <c r="AT909" s="14">
        <v>2.9028653054656701E-2</v>
      </c>
      <c r="AU909" s="14">
        <v>5.5733142012800198E-2</v>
      </c>
      <c r="AV909" s="14">
        <v>4.9391744883218798E-2</v>
      </c>
      <c r="AW909" s="14">
        <v>2.8856347427281801E-2</v>
      </c>
      <c r="AX909" s="14"/>
      <c r="AY909" s="14">
        <v>4.30652246888849E-2</v>
      </c>
      <c r="AZ909" s="14">
        <v>4.2282630041996297E-2</v>
      </c>
      <c r="BA909" s="14">
        <v>3.6777898544962599E-2</v>
      </c>
      <c r="BB909" s="14">
        <v>2.67982508147546E-2</v>
      </c>
      <c r="BC909" s="14">
        <v>6.5411095451167897E-2</v>
      </c>
      <c r="BD909" s="14"/>
      <c r="BE909" s="14">
        <v>0</v>
      </c>
      <c r="BF909" s="14">
        <v>1.4964548805636401E-2</v>
      </c>
      <c r="BG909" s="14">
        <v>5.2932508013511202E-2</v>
      </c>
      <c r="BH909" s="14">
        <v>2.5397092681272399E-2</v>
      </c>
      <c r="BI909" s="14">
        <v>1.89498783943753E-2</v>
      </c>
      <c r="BJ909" s="14">
        <v>7.6130150071882993E-2</v>
      </c>
      <c r="BK909" s="14">
        <v>3.4449557267460497E-2</v>
      </c>
      <c r="BL909" s="14">
        <v>2.4530177613180802E-2</v>
      </c>
      <c r="BM909" s="14">
        <v>2.3309427807632999E-2</v>
      </c>
      <c r="BN909" s="14">
        <v>5.9551472548883898E-2</v>
      </c>
      <c r="BO909" s="14">
        <v>7.0717297971092205E-2</v>
      </c>
      <c r="BP909" s="14">
        <v>4.6593409298158403E-2</v>
      </c>
      <c r="BQ909" s="14">
        <v>1.7845561635382E-2</v>
      </c>
      <c r="BR909" s="14">
        <v>1.7508322271297099E-2</v>
      </c>
      <c r="BS909" s="14">
        <v>0</v>
      </c>
      <c r="BT909" s="14">
        <v>4.5147532635493301E-2</v>
      </c>
      <c r="BU909" s="14"/>
      <c r="BV909" s="14">
        <v>2.4723119716929299E-2</v>
      </c>
      <c r="BW909" s="14">
        <v>4.0282152710793703E-2</v>
      </c>
      <c r="BX909" s="14"/>
      <c r="BY909" s="14">
        <v>4.5481434146631597E-2</v>
      </c>
      <c r="BZ909" s="14"/>
      <c r="CA909" s="14">
        <v>3.9095225764746201E-2</v>
      </c>
      <c r="CB909" s="14">
        <v>4.28221687278839E-2</v>
      </c>
      <c r="CC909" s="14">
        <v>4.0490300278704899E-2</v>
      </c>
      <c r="CD909" s="14">
        <v>3.3819422687079999E-2</v>
      </c>
      <c r="CE909" s="14">
        <v>1.7791943092172802E-2</v>
      </c>
    </row>
    <row r="910" spans="2:83" x14ac:dyDescent="0.3">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4"/>
      <c r="AS910" s="14"/>
      <c r="AT910" s="14"/>
      <c r="AU910" s="14"/>
      <c r="AV910" s="14"/>
      <c r="AW910" s="14"/>
      <c r="AX910" s="14"/>
      <c r="AY910" s="14"/>
      <c r="AZ910" s="14"/>
      <c r="BA910" s="14"/>
      <c r="BB910" s="14"/>
      <c r="BC910" s="14"/>
      <c r="BD910" s="14"/>
      <c r="BE910" s="14"/>
      <c r="BF910" s="14"/>
      <c r="BG910" s="14"/>
      <c r="BH910" s="14"/>
      <c r="BI910" s="14"/>
      <c r="BJ910" s="14"/>
      <c r="BK910" s="14"/>
      <c r="BL910" s="14"/>
      <c r="BM910" s="14"/>
      <c r="BN910" s="14"/>
      <c r="BO910" s="14"/>
      <c r="BP910" s="14"/>
      <c r="BQ910" s="14"/>
      <c r="BR910" s="14"/>
      <c r="BS910" s="14"/>
      <c r="BT910" s="14"/>
      <c r="BU910" s="14"/>
      <c r="BV910" s="14"/>
      <c r="BW910" s="14"/>
      <c r="BX910" s="14"/>
      <c r="BY910" s="14"/>
      <c r="BZ910" s="14"/>
      <c r="CA910" s="14"/>
      <c r="CB910" s="14"/>
      <c r="CC910" s="14"/>
      <c r="CD910" s="14"/>
      <c r="CE910" s="14"/>
    </row>
    <row r="911" spans="2:83" x14ac:dyDescent="0.3">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c r="AR911" s="14"/>
      <c r="AS911" s="14"/>
      <c r="AT911" s="14"/>
      <c r="AU911" s="14"/>
      <c r="AV911" s="14"/>
      <c r="AW911" s="14"/>
      <c r="AX911" s="14"/>
      <c r="AY911" s="14"/>
      <c r="AZ911" s="14"/>
      <c r="BA911" s="14"/>
      <c r="BB911" s="14"/>
      <c r="BC911" s="14"/>
      <c r="BD911" s="14"/>
      <c r="BE911" s="14"/>
      <c r="BF911" s="14"/>
      <c r="BG911" s="14"/>
      <c r="BH911" s="14"/>
      <c r="BI911" s="14"/>
      <c r="BJ911" s="14"/>
      <c r="BK911" s="14"/>
      <c r="BL911" s="14"/>
      <c r="BM911" s="14"/>
      <c r="BN911" s="14"/>
      <c r="BO911" s="14"/>
      <c r="BP911" s="14"/>
      <c r="BQ911" s="14"/>
      <c r="BR911" s="14"/>
      <c r="BS911" s="14"/>
      <c r="BT911" s="14"/>
      <c r="BU911" s="14"/>
      <c r="BV911" s="14"/>
      <c r="BW911" s="14"/>
      <c r="BX911" s="14"/>
      <c r="BY911" s="14"/>
      <c r="BZ911" s="14"/>
      <c r="CA911" s="14"/>
      <c r="CB911" s="14"/>
      <c r="CC911" s="14"/>
      <c r="CD911" s="14"/>
      <c r="CE911" s="14"/>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9" t="s">
        <v>111</v>
      </c>
      <c r="E2" s="26"/>
      <c r="F2" s="26"/>
      <c r="G2" s="26"/>
      <c r="H2" s="26"/>
      <c r="I2" s="26"/>
      <c r="J2" s="26"/>
      <c r="K2" s="26"/>
      <c r="L2" s="26"/>
    </row>
    <row r="6" spans="2:12" ht="49.95" customHeight="1" x14ac:dyDescent="0.3">
      <c r="B6" s="17" t="s">
        <v>14</v>
      </c>
      <c r="C6" s="17" t="s">
        <v>95</v>
      </c>
      <c r="D6" s="17" t="s">
        <v>96</v>
      </c>
      <c r="E6" s="17" t="s">
        <v>97</v>
      </c>
      <c r="F6" s="17" t="s">
        <v>98</v>
      </c>
      <c r="G6" s="17" t="s">
        <v>99</v>
      </c>
      <c r="H6" s="17" t="s">
        <v>100</v>
      </c>
      <c r="I6" s="17" t="s">
        <v>101</v>
      </c>
      <c r="J6" s="17" t="s">
        <v>102</v>
      </c>
      <c r="K6" s="17" t="s">
        <v>103</v>
      </c>
    </row>
    <row r="7" spans="2:12" x14ac:dyDescent="0.3">
      <c r="B7" s="15" t="s">
        <v>104</v>
      </c>
      <c r="C7" s="14">
        <v>6.2316596690665998E-2</v>
      </c>
      <c r="D7" s="14">
        <v>3.2915911855004497E-2</v>
      </c>
      <c r="E7" s="14">
        <v>6.4200055059323094E-2</v>
      </c>
      <c r="F7" s="14">
        <v>9.3028579930147501E-2</v>
      </c>
      <c r="G7" s="14">
        <v>4.5594925325010097E-2</v>
      </c>
      <c r="H7" s="14">
        <v>0.18630001589709699</v>
      </c>
      <c r="I7" s="14">
        <v>7.3740624479220598E-2</v>
      </c>
      <c r="J7" s="14">
        <v>4.4310379235514903E-2</v>
      </c>
      <c r="K7" s="14">
        <v>1.66318393564607E-2</v>
      </c>
    </row>
    <row r="8" spans="2:12" x14ac:dyDescent="0.3">
      <c r="B8" s="15" t="s">
        <v>105</v>
      </c>
      <c r="C8" s="14">
        <v>0.13280691061910599</v>
      </c>
      <c r="D8" s="14">
        <v>8.2660464577150802E-2</v>
      </c>
      <c r="E8" s="14">
        <v>0.198136340416812</v>
      </c>
      <c r="F8" s="14">
        <v>0.20383068841975199</v>
      </c>
      <c r="G8" s="14">
        <v>0.15337442388004299</v>
      </c>
      <c r="H8" s="14">
        <v>0.334489844519891</v>
      </c>
      <c r="I8" s="14">
        <v>0.224724542058065</v>
      </c>
      <c r="J8" s="14">
        <v>0.143352845218672</v>
      </c>
      <c r="K8" s="14">
        <v>5.2787648144015202E-2</v>
      </c>
    </row>
    <row r="9" spans="2:12" x14ac:dyDescent="0.3">
      <c r="B9" s="15" t="s">
        <v>106</v>
      </c>
      <c r="C9" s="14">
        <v>0.14491840383874799</v>
      </c>
      <c r="D9" s="14">
        <v>0.187343057931524</v>
      </c>
      <c r="E9" s="14">
        <v>0.19814500398707299</v>
      </c>
      <c r="F9" s="14">
        <v>0.22543463690528801</v>
      </c>
      <c r="G9" s="14">
        <v>0.319642028196643</v>
      </c>
      <c r="H9" s="14">
        <v>0.25978390201627599</v>
      </c>
      <c r="I9" s="14">
        <v>0.290903007888626</v>
      </c>
      <c r="J9" s="14">
        <v>0.31062584290637701</v>
      </c>
      <c r="K9" s="14">
        <v>0.19946092124193801</v>
      </c>
    </row>
    <row r="10" spans="2:12" x14ac:dyDescent="0.3">
      <c r="B10" s="15" t="s">
        <v>107</v>
      </c>
      <c r="C10" s="14">
        <v>0.13205042027057901</v>
      </c>
      <c r="D10" s="14">
        <v>0.129227542197215</v>
      </c>
      <c r="E10" s="14">
        <v>0.19077930601068099</v>
      </c>
      <c r="F10" s="14">
        <v>0.13115596392412299</v>
      </c>
      <c r="G10" s="14">
        <v>0.14905444248953501</v>
      </c>
      <c r="H10" s="14">
        <v>0.10833913316287</v>
      </c>
      <c r="I10" s="14">
        <v>0.18528564591593699</v>
      </c>
      <c r="J10" s="14">
        <v>0.16779602106216801</v>
      </c>
      <c r="K10" s="14">
        <v>3.3218848990162302E-2</v>
      </c>
    </row>
    <row r="11" spans="2:12" x14ac:dyDescent="0.3">
      <c r="B11" s="15" t="s">
        <v>108</v>
      </c>
      <c r="C11" s="14">
        <v>0.50078146804630796</v>
      </c>
      <c r="D11" s="14">
        <v>0.39136858198229801</v>
      </c>
      <c r="E11" s="14">
        <v>0.31964619285124901</v>
      </c>
      <c r="F11" s="14">
        <v>0.30954710258789597</v>
      </c>
      <c r="G11" s="14">
        <v>0.183592851538186</v>
      </c>
      <c r="H11" s="14">
        <v>9.1728746468242903E-2</v>
      </c>
      <c r="I11" s="14">
        <v>0.19977876897255401</v>
      </c>
      <c r="J11" s="14">
        <v>0.29970452989415203</v>
      </c>
      <c r="K11" s="14">
        <v>2.93886192738072E-2</v>
      </c>
    </row>
    <row r="12" spans="2:12" x14ac:dyDescent="0.3">
      <c r="B12" s="15" t="s">
        <v>109</v>
      </c>
      <c r="C12" s="14">
        <v>9.1417282685119696E-3</v>
      </c>
      <c r="D12" s="14">
        <v>0.11502168703719</v>
      </c>
      <c r="E12" s="14">
        <v>1.04574194984098E-2</v>
      </c>
      <c r="F12" s="14">
        <v>1.43429673718635E-2</v>
      </c>
      <c r="G12" s="14">
        <v>0.101255199350245</v>
      </c>
      <c r="H12" s="14">
        <v>3.0598496975901899E-3</v>
      </c>
      <c r="I12" s="14">
        <v>5.5316157296537204E-3</v>
      </c>
      <c r="J12" s="14">
        <v>1.20831673364234E-2</v>
      </c>
      <c r="K12" s="14">
        <v>0.53337329213407003</v>
      </c>
    </row>
    <row r="13" spans="2:12" x14ac:dyDescent="0.3">
      <c r="B13" s="15" t="s">
        <v>110</v>
      </c>
      <c r="C13" s="14">
        <v>1.79844722660817E-2</v>
      </c>
      <c r="D13" s="14">
        <v>6.1462754419617398E-2</v>
      </c>
      <c r="E13" s="14">
        <v>1.8635682176452398E-2</v>
      </c>
      <c r="F13" s="14">
        <v>2.2660060860929601E-2</v>
      </c>
      <c r="G13" s="14">
        <v>4.7486129220338097E-2</v>
      </c>
      <c r="H13" s="14">
        <v>1.6298508238033301E-2</v>
      </c>
      <c r="I13" s="14">
        <v>2.0035794955944101E-2</v>
      </c>
      <c r="J13" s="14">
        <v>2.21272143466935E-2</v>
      </c>
      <c r="K13" s="14">
        <v>0.13513883085954601</v>
      </c>
    </row>
    <row r="14" spans="2:12" x14ac:dyDescent="0.3">
      <c r="B14" s="16"/>
      <c r="C14" s="16"/>
      <c r="D14" s="16"/>
      <c r="E14" s="16"/>
      <c r="F14" s="16"/>
      <c r="G14" s="16"/>
      <c r="H14" s="16"/>
      <c r="I14" s="16"/>
      <c r="J14" s="16"/>
      <c r="K14" s="16"/>
    </row>
    <row r="15" spans="2:12" x14ac:dyDescent="0.3">
      <c r="B15" t="s">
        <v>112</v>
      </c>
    </row>
    <row r="16" spans="2:12" x14ac:dyDescent="0.3">
      <c r="B16" t="s">
        <v>113</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E20"/>
  <sheetViews>
    <sheetView showGridLines="0" workbookViewId="0">
      <pane xSplit="2" topLeftCell="C1" activePane="topRight" state="frozen"/>
      <selection pane="topRight" activeCell="B20" sqref="B20"/>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104</v>
      </c>
      <c r="C9" s="14">
        <v>6.2316596690665998E-2</v>
      </c>
      <c r="D9" s="14">
        <v>7.9975849659055201E-2</v>
      </c>
      <c r="E9" s="14">
        <v>4.5195545529931901E-2</v>
      </c>
      <c r="F9" s="14"/>
      <c r="G9" s="14">
        <v>0.10698220753888001</v>
      </c>
      <c r="H9" s="14">
        <v>0.12115600909554899</v>
      </c>
      <c r="I9" s="14">
        <v>6.9180563341006002E-2</v>
      </c>
      <c r="J9" s="14">
        <v>4.4112555868800203E-2</v>
      </c>
      <c r="K9" s="14">
        <v>3.02910882384427E-2</v>
      </c>
      <c r="L9" s="14">
        <v>1.56136503250798E-2</v>
      </c>
      <c r="M9" s="14"/>
      <c r="N9" s="14">
        <v>9.6402995978981096E-2</v>
      </c>
      <c r="O9" s="14">
        <v>4.3185002810914003E-2</v>
      </c>
      <c r="P9" s="14">
        <v>6.31167716209384E-2</v>
      </c>
      <c r="Q9" s="14">
        <v>4.6101226582078998E-2</v>
      </c>
      <c r="R9" s="14"/>
      <c r="S9" s="14">
        <v>8.1336967294791201E-2</v>
      </c>
      <c r="T9" s="14">
        <v>3.9972099729458803E-2</v>
      </c>
      <c r="U9" s="14">
        <v>5.8618886468038402E-2</v>
      </c>
      <c r="V9" s="14">
        <v>5.3386543757214897E-2</v>
      </c>
      <c r="W9" s="14">
        <v>5.1834340288998797E-2</v>
      </c>
      <c r="X9" s="14">
        <v>7.3873645959667E-2</v>
      </c>
      <c r="Y9" s="14">
        <v>6.7397289331692006E-2</v>
      </c>
      <c r="Z9" s="14">
        <v>0.119124490623068</v>
      </c>
      <c r="AA9" s="14">
        <v>5.4638198151314397E-2</v>
      </c>
      <c r="AB9" s="14">
        <v>5.9829003327180497E-2</v>
      </c>
      <c r="AC9" s="14">
        <v>4.9261418395798999E-2</v>
      </c>
      <c r="AD9" s="14">
        <v>6.4720116706314695E-2</v>
      </c>
      <c r="AE9" s="14"/>
      <c r="AF9" s="14">
        <v>7.2237602797704997E-2</v>
      </c>
      <c r="AG9" s="14">
        <v>6.3491262793654496E-2</v>
      </c>
      <c r="AH9" s="14">
        <v>5.8558894493328802E-2</v>
      </c>
      <c r="AI9" s="14">
        <v>0.132343528243241</v>
      </c>
      <c r="AJ9" s="14">
        <v>5.2562003202108999E-2</v>
      </c>
      <c r="AK9" s="14"/>
      <c r="AL9" s="14">
        <v>5.5843317114552503E-2</v>
      </c>
      <c r="AM9" s="14">
        <v>6.79980603269109E-2</v>
      </c>
      <c r="AN9" s="14">
        <v>6.1039251565321598E-2</v>
      </c>
      <c r="AO9" s="14">
        <v>0.122369237549427</v>
      </c>
      <c r="AP9" s="14">
        <v>4.8290404978235203E-2</v>
      </c>
      <c r="AQ9" s="14"/>
      <c r="AR9" s="14">
        <v>8.0776162866186302E-2</v>
      </c>
      <c r="AS9" s="14">
        <v>6.3990070471013294E-2</v>
      </c>
      <c r="AT9" s="14">
        <v>3.7719885892855201E-2</v>
      </c>
      <c r="AU9" s="14">
        <v>0.11487711549035901</v>
      </c>
      <c r="AV9" s="14">
        <v>2.99897261987568E-2</v>
      </c>
      <c r="AW9" s="14">
        <v>1.6278611903510799E-2</v>
      </c>
      <c r="AX9" s="14"/>
      <c r="AY9" s="14">
        <v>3.7729907591206299E-2</v>
      </c>
      <c r="AZ9" s="14">
        <v>5.3002423223284099E-2</v>
      </c>
      <c r="BA9" s="14">
        <v>5.80963871270311E-2</v>
      </c>
      <c r="BB9" s="14">
        <v>0.116107564874983</v>
      </c>
      <c r="BC9" s="14">
        <v>0.28482967654665597</v>
      </c>
      <c r="BD9" s="14"/>
      <c r="BE9" s="14">
        <v>6.3827843749476906E-2</v>
      </c>
      <c r="BF9" s="14">
        <v>4.9275516026292501E-2</v>
      </c>
      <c r="BG9" s="14">
        <v>6.2346986680129203E-2</v>
      </c>
      <c r="BH9" s="14">
        <v>4.0224147148271397E-2</v>
      </c>
      <c r="BI9" s="14">
        <v>5.3918005186468998E-2</v>
      </c>
      <c r="BJ9" s="14">
        <v>4.1792477280200899E-2</v>
      </c>
      <c r="BK9" s="14">
        <v>3.6806930676378198E-2</v>
      </c>
      <c r="BL9" s="14">
        <v>3.3386184112936701E-2</v>
      </c>
      <c r="BM9" s="14">
        <v>4.6221518170918199E-2</v>
      </c>
      <c r="BN9" s="14">
        <v>5.98132464907766E-2</v>
      </c>
      <c r="BO9" s="14">
        <v>8.7642212038641795E-2</v>
      </c>
      <c r="BP9" s="14">
        <v>1.55510206385178E-2</v>
      </c>
      <c r="BQ9" s="14">
        <v>6.7529557263736203E-2</v>
      </c>
      <c r="BR9" s="14">
        <v>8.9698600942957105E-2</v>
      </c>
      <c r="BS9" s="14">
        <v>0.10907962719563</v>
      </c>
      <c r="BT9" s="14">
        <v>0.22532924353842401</v>
      </c>
      <c r="BU9" s="14"/>
      <c r="BV9" s="14">
        <v>8.7647395135137598E-2</v>
      </c>
      <c r="BW9" s="14">
        <v>3.8814082062190502E-2</v>
      </c>
      <c r="BX9" s="14"/>
      <c r="BY9" s="14">
        <v>0.14222052240847199</v>
      </c>
      <c r="BZ9" s="14"/>
      <c r="CA9" s="14">
        <v>4.1492082055759903E-2</v>
      </c>
      <c r="CB9" s="14">
        <v>2.9492505714756801E-2</v>
      </c>
      <c r="CC9" s="14">
        <v>5.4175597097766301E-2</v>
      </c>
      <c r="CD9" s="14">
        <v>0.16339372971961699</v>
      </c>
      <c r="CE9" s="14">
        <v>0.48009110599746602</v>
      </c>
    </row>
    <row r="10" spans="2:83" x14ac:dyDescent="0.3">
      <c r="B10" s="15" t="s">
        <v>105</v>
      </c>
      <c r="C10" s="14">
        <v>0.13280691061910599</v>
      </c>
      <c r="D10" s="14">
        <v>0.16705667956221701</v>
      </c>
      <c r="E10" s="14">
        <v>9.9624395189513104E-2</v>
      </c>
      <c r="F10" s="14"/>
      <c r="G10" s="14">
        <v>0.169284571233702</v>
      </c>
      <c r="H10" s="14">
        <v>0.20644176491494301</v>
      </c>
      <c r="I10" s="14">
        <v>0.153943521612355</v>
      </c>
      <c r="J10" s="14">
        <v>0.12610761458026801</v>
      </c>
      <c r="K10" s="14">
        <v>6.9348034167271602E-2</v>
      </c>
      <c r="L10" s="14">
        <v>7.9712431106728696E-2</v>
      </c>
      <c r="M10" s="14"/>
      <c r="N10" s="14">
        <v>0.15466972871763601</v>
      </c>
      <c r="O10" s="14">
        <v>0.124997219207357</v>
      </c>
      <c r="P10" s="14">
        <v>0.133815666660305</v>
      </c>
      <c r="Q10" s="14">
        <v>0.11552264343487199</v>
      </c>
      <c r="R10" s="14"/>
      <c r="S10" s="14">
        <v>0.181709221404593</v>
      </c>
      <c r="T10" s="14">
        <v>0.11339954724114901</v>
      </c>
      <c r="U10" s="14">
        <v>0.142372795111678</v>
      </c>
      <c r="V10" s="14">
        <v>0.13878357917492401</v>
      </c>
      <c r="W10" s="14">
        <v>0.117004772278982</v>
      </c>
      <c r="X10" s="14">
        <v>0.10851205665922301</v>
      </c>
      <c r="Y10" s="14">
        <v>0.14696657293641099</v>
      </c>
      <c r="Z10" s="14">
        <v>0.105321330214387</v>
      </c>
      <c r="AA10" s="14">
        <v>0.121573340875912</v>
      </c>
      <c r="AB10" s="14">
        <v>0.12900229046373601</v>
      </c>
      <c r="AC10" s="14">
        <v>0.16235601766322799</v>
      </c>
      <c r="AD10" s="14">
        <v>5.8000026143252399E-2</v>
      </c>
      <c r="AE10" s="14"/>
      <c r="AF10" s="14">
        <v>0.165476121491093</v>
      </c>
      <c r="AG10" s="14">
        <v>0.13694845989024501</v>
      </c>
      <c r="AH10" s="14">
        <v>5.5799473795736999E-2</v>
      </c>
      <c r="AI10" s="14">
        <v>0.30171906608661098</v>
      </c>
      <c r="AJ10" s="14">
        <v>0.125743364399622</v>
      </c>
      <c r="AK10" s="14"/>
      <c r="AL10" s="14">
        <v>0.14875943511600401</v>
      </c>
      <c r="AM10" s="14">
        <v>0.13700623994984501</v>
      </c>
      <c r="AN10" s="14">
        <v>5.3060292206198997E-2</v>
      </c>
      <c r="AO10" s="14">
        <v>0.26789918000665902</v>
      </c>
      <c r="AP10" s="14">
        <v>1.9159849772048199E-2</v>
      </c>
      <c r="AQ10" s="14"/>
      <c r="AR10" s="14">
        <v>0.14742586167174901</v>
      </c>
      <c r="AS10" s="14">
        <v>0.14939963774946499</v>
      </c>
      <c r="AT10" s="14">
        <v>7.1991953647587204E-2</v>
      </c>
      <c r="AU10" s="14">
        <v>0.24747762557750599</v>
      </c>
      <c r="AV10" s="14">
        <v>4.5393265122743498E-2</v>
      </c>
      <c r="AW10" s="14">
        <v>4.86051725078194E-2</v>
      </c>
      <c r="AX10" s="14"/>
      <c r="AY10" s="14">
        <v>0.122167386233258</v>
      </c>
      <c r="AZ10" s="14">
        <v>0.110125825517635</v>
      </c>
      <c r="BA10" s="14">
        <v>0.151466444169919</v>
      </c>
      <c r="BB10" s="14">
        <v>0.16992566573673701</v>
      </c>
      <c r="BC10" s="14">
        <v>0.150081755481451</v>
      </c>
      <c r="BD10" s="14"/>
      <c r="BE10" s="14">
        <v>0.19677011045225201</v>
      </c>
      <c r="BF10" s="14">
        <v>0.13109051698768701</v>
      </c>
      <c r="BG10" s="14">
        <v>7.51475545203249E-2</v>
      </c>
      <c r="BH10" s="14">
        <v>0.13540516584800999</v>
      </c>
      <c r="BI10" s="14">
        <v>0.13473966289247799</v>
      </c>
      <c r="BJ10" s="14">
        <v>0.11132922742060899</v>
      </c>
      <c r="BK10" s="14">
        <v>0.13472569101498699</v>
      </c>
      <c r="BL10" s="14">
        <v>0.10819064210684901</v>
      </c>
      <c r="BM10" s="14">
        <v>0.123677584105173</v>
      </c>
      <c r="BN10" s="14">
        <v>0.14567988250985001</v>
      </c>
      <c r="BO10" s="14">
        <v>0.101490683335741</v>
      </c>
      <c r="BP10" s="14">
        <v>0.156611724708516</v>
      </c>
      <c r="BQ10" s="14">
        <v>0.17444681932682601</v>
      </c>
      <c r="BR10" s="14">
        <v>0.196433958967313</v>
      </c>
      <c r="BS10" s="14">
        <v>0.129703090892375</v>
      </c>
      <c r="BT10" s="14">
        <v>0.26015924961008002</v>
      </c>
      <c r="BU10" s="14"/>
      <c r="BV10" s="14">
        <v>0.13844082203562499</v>
      </c>
      <c r="BW10" s="14">
        <v>0.134875541235666</v>
      </c>
      <c r="BX10" s="14"/>
      <c r="BY10" s="14">
        <v>0.26863663844751501</v>
      </c>
      <c r="BZ10" s="14"/>
      <c r="CA10" s="14">
        <v>0.108060435262892</v>
      </c>
      <c r="CB10" s="14">
        <v>9.7355851550955497E-2</v>
      </c>
      <c r="CC10" s="14">
        <v>0.140497451167056</v>
      </c>
      <c r="CD10" s="14">
        <v>0.25757528665984097</v>
      </c>
      <c r="CE10" s="14">
        <v>0.23320215935888</v>
      </c>
    </row>
    <row r="11" spans="2:83" x14ac:dyDescent="0.3">
      <c r="B11" s="15" t="s">
        <v>106</v>
      </c>
      <c r="C11" s="14">
        <v>0.14491840383874799</v>
      </c>
      <c r="D11" s="14">
        <v>0.163071370923867</v>
      </c>
      <c r="E11" s="14">
        <v>0.127477234016841</v>
      </c>
      <c r="F11" s="14"/>
      <c r="G11" s="14">
        <v>0.166136256714074</v>
      </c>
      <c r="H11" s="14">
        <v>0.17503811219887599</v>
      </c>
      <c r="I11" s="14">
        <v>0.18611266384990499</v>
      </c>
      <c r="J11" s="14">
        <v>0.109558175581653</v>
      </c>
      <c r="K11" s="14">
        <v>0.118140381039885</v>
      </c>
      <c r="L11" s="14">
        <v>0.119724840577594</v>
      </c>
      <c r="M11" s="14"/>
      <c r="N11" s="14">
        <v>0.14184247397131</v>
      </c>
      <c r="O11" s="14">
        <v>0.12931518442545401</v>
      </c>
      <c r="P11" s="14">
        <v>0.169364820560167</v>
      </c>
      <c r="Q11" s="14">
        <v>0.13994564560513201</v>
      </c>
      <c r="R11" s="14"/>
      <c r="S11" s="14">
        <v>0.18233818425524501</v>
      </c>
      <c r="T11" s="14">
        <v>0.13399353553967999</v>
      </c>
      <c r="U11" s="14">
        <v>0.118306576301508</v>
      </c>
      <c r="V11" s="14">
        <v>0.15239526417471699</v>
      </c>
      <c r="W11" s="14">
        <v>0.19670490077545399</v>
      </c>
      <c r="X11" s="14">
        <v>0.186464062178721</v>
      </c>
      <c r="Y11" s="14">
        <v>0.13126399162764199</v>
      </c>
      <c r="Z11" s="14">
        <v>0.16455874215770999</v>
      </c>
      <c r="AA11" s="14">
        <v>0.15504606944650001</v>
      </c>
      <c r="AB11" s="14">
        <v>8.0064648674736297E-2</v>
      </c>
      <c r="AC11" s="14">
        <v>8.8690068355116794E-2</v>
      </c>
      <c r="AD11" s="14">
        <v>8.24173165281398E-2</v>
      </c>
      <c r="AE11" s="14"/>
      <c r="AF11" s="14">
        <v>0.16359175771641499</v>
      </c>
      <c r="AG11" s="14">
        <v>0.130539125056396</v>
      </c>
      <c r="AH11" s="14">
        <v>6.5631065553878404E-2</v>
      </c>
      <c r="AI11" s="14">
        <v>0.183575708180201</v>
      </c>
      <c r="AJ11" s="14">
        <v>0.17067314426760699</v>
      </c>
      <c r="AK11" s="14"/>
      <c r="AL11" s="14">
        <v>0.18068547002713201</v>
      </c>
      <c r="AM11" s="14">
        <v>0.13487514879857501</v>
      </c>
      <c r="AN11" s="14">
        <v>6.7971525337171199E-2</v>
      </c>
      <c r="AO11" s="14">
        <v>0.207683086845321</v>
      </c>
      <c r="AP11" s="14">
        <v>6.6217581393571201E-2</v>
      </c>
      <c r="AQ11" s="14"/>
      <c r="AR11" s="14">
        <v>0.13458948457876199</v>
      </c>
      <c r="AS11" s="14">
        <v>0.16187087992138</v>
      </c>
      <c r="AT11" s="14">
        <v>6.9030134680580807E-2</v>
      </c>
      <c r="AU11" s="14">
        <v>0.20422989093163599</v>
      </c>
      <c r="AV11" s="14">
        <v>9.3185413939396805E-2</v>
      </c>
      <c r="AW11" s="14">
        <v>0.14269034625853499</v>
      </c>
      <c r="AX11" s="14"/>
      <c r="AY11" s="14">
        <v>0.15119893715781099</v>
      </c>
      <c r="AZ11" s="14">
        <v>0.15918469961567</v>
      </c>
      <c r="BA11" s="14">
        <v>0.17312347758878099</v>
      </c>
      <c r="BB11" s="14">
        <v>0.118278827240584</v>
      </c>
      <c r="BC11" s="14">
        <v>9.9332042110108099E-2</v>
      </c>
      <c r="BD11" s="14"/>
      <c r="BE11" s="14">
        <v>8.9584936644870106E-2</v>
      </c>
      <c r="BF11" s="14">
        <v>0.17680791729102899</v>
      </c>
      <c r="BG11" s="14">
        <v>0.165213076969458</v>
      </c>
      <c r="BH11" s="14">
        <v>0.14733275542771099</v>
      </c>
      <c r="BI11" s="14">
        <v>0.14605157815556699</v>
      </c>
      <c r="BJ11" s="14">
        <v>0.159695915266235</v>
      </c>
      <c r="BK11" s="14">
        <v>0.17293879606753701</v>
      </c>
      <c r="BL11" s="14">
        <v>0.136667427101614</v>
      </c>
      <c r="BM11" s="14">
        <v>0.122318198617605</v>
      </c>
      <c r="BN11" s="14">
        <v>6.6451637618137105E-2</v>
      </c>
      <c r="BO11" s="14">
        <v>0.13291563231588599</v>
      </c>
      <c r="BP11" s="14">
        <v>0.16173788740175801</v>
      </c>
      <c r="BQ11" s="14">
        <v>0.14824737556415299</v>
      </c>
      <c r="BR11" s="14">
        <v>0.147475757752078</v>
      </c>
      <c r="BS11" s="14">
        <v>9.9808089386385607E-2</v>
      </c>
      <c r="BT11" s="14">
        <v>0.12946105448668499</v>
      </c>
      <c r="BU11" s="14"/>
      <c r="BV11" s="14">
        <v>0.13550905842701599</v>
      </c>
      <c r="BW11" s="14">
        <v>0.13393364085447401</v>
      </c>
      <c r="BX11" s="14"/>
      <c r="BY11" s="14">
        <v>0.20810770520008601</v>
      </c>
      <c r="BZ11" s="14"/>
      <c r="CA11" s="14">
        <v>0.14714759280578599</v>
      </c>
      <c r="CB11" s="14">
        <v>0.11021888153969001</v>
      </c>
      <c r="CC11" s="14">
        <v>0.15664924617909001</v>
      </c>
      <c r="CD11" s="14">
        <v>0.17368946134618399</v>
      </c>
      <c r="CE11" s="14">
        <v>5.50475259985014E-2</v>
      </c>
    </row>
    <row r="12" spans="2:83" x14ac:dyDescent="0.3">
      <c r="B12" s="15" t="s">
        <v>107</v>
      </c>
      <c r="C12" s="14">
        <v>0.13205042027057901</v>
      </c>
      <c r="D12" s="14">
        <v>0.124697158813337</v>
      </c>
      <c r="E12" s="14">
        <v>0.13846029773715901</v>
      </c>
      <c r="F12" s="14"/>
      <c r="G12" s="14">
        <v>0.133885106414216</v>
      </c>
      <c r="H12" s="14">
        <v>0.141613089286514</v>
      </c>
      <c r="I12" s="14">
        <v>0.15712309588532</v>
      </c>
      <c r="J12" s="14">
        <v>0.137851135769929</v>
      </c>
      <c r="K12" s="14">
        <v>0.107338723391579</v>
      </c>
      <c r="L12" s="14">
        <v>0.114652753215213</v>
      </c>
      <c r="M12" s="14"/>
      <c r="N12" s="14">
        <v>0.14148043861149201</v>
      </c>
      <c r="O12" s="14">
        <v>0.14934891327210201</v>
      </c>
      <c r="P12" s="14">
        <v>0.123882321174281</v>
      </c>
      <c r="Q12" s="14">
        <v>0.114002649169128</v>
      </c>
      <c r="R12" s="14"/>
      <c r="S12" s="14">
        <v>0.12618009532093599</v>
      </c>
      <c r="T12" s="14">
        <v>0.13398161618381901</v>
      </c>
      <c r="U12" s="14">
        <v>0.103412325348856</v>
      </c>
      <c r="V12" s="14">
        <v>0.11773015056714201</v>
      </c>
      <c r="W12" s="14">
        <v>0.14383184821652401</v>
      </c>
      <c r="X12" s="14">
        <v>0.15914156665109899</v>
      </c>
      <c r="Y12" s="14">
        <v>0.131217806276167</v>
      </c>
      <c r="Z12" s="14">
        <v>0.161223140871183</v>
      </c>
      <c r="AA12" s="14">
        <v>0.132330447138229</v>
      </c>
      <c r="AB12" s="14">
        <v>0.13716479401462001</v>
      </c>
      <c r="AC12" s="14">
        <v>8.2410817317447094E-2</v>
      </c>
      <c r="AD12" s="14">
        <v>0.19058551864429099</v>
      </c>
      <c r="AE12" s="14"/>
      <c r="AF12" s="14">
        <v>0.14719195068789501</v>
      </c>
      <c r="AG12" s="14">
        <v>0.11473383044187301</v>
      </c>
      <c r="AH12" s="14">
        <v>9.3767745955777193E-2</v>
      </c>
      <c r="AI12" s="14">
        <v>5.7508039990559097E-2</v>
      </c>
      <c r="AJ12" s="14">
        <v>0.15827403105590601</v>
      </c>
      <c r="AK12" s="14"/>
      <c r="AL12" s="14">
        <v>0.153006665591334</v>
      </c>
      <c r="AM12" s="14">
        <v>0.124285841943629</v>
      </c>
      <c r="AN12" s="14">
        <v>8.8476340067726394E-2</v>
      </c>
      <c r="AO12" s="14">
        <v>0.13635013974178201</v>
      </c>
      <c r="AP12" s="14">
        <v>0.120367390711533</v>
      </c>
      <c r="AQ12" s="14"/>
      <c r="AR12" s="14">
        <v>0.12074545261698399</v>
      </c>
      <c r="AS12" s="14">
        <v>0.14684774873918</v>
      </c>
      <c r="AT12" s="14">
        <v>0.108568381395416</v>
      </c>
      <c r="AU12" s="14">
        <v>0.148693881457063</v>
      </c>
      <c r="AV12" s="14">
        <v>0.112614149076096</v>
      </c>
      <c r="AW12" s="14">
        <v>0.11433429869343099</v>
      </c>
      <c r="AX12" s="14"/>
      <c r="AY12" s="14">
        <v>0.13254151131605901</v>
      </c>
      <c r="AZ12" s="14">
        <v>0.12171127115525</v>
      </c>
      <c r="BA12" s="14">
        <v>0.13953364015701999</v>
      </c>
      <c r="BB12" s="14">
        <v>0.10875642344219701</v>
      </c>
      <c r="BC12" s="14">
        <v>0.15579719388685501</v>
      </c>
      <c r="BD12" s="14"/>
      <c r="BE12" s="14">
        <v>6.4356111593135798E-2</v>
      </c>
      <c r="BF12" s="14">
        <v>0.12949779901896299</v>
      </c>
      <c r="BG12" s="14">
        <v>8.0318022664785493E-2</v>
      </c>
      <c r="BH12" s="14">
        <v>8.2526076839371104E-2</v>
      </c>
      <c r="BI12" s="14">
        <v>0.154908675821853</v>
      </c>
      <c r="BJ12" s="14">
        <v>0.103135166688769</v>
      </c>
      <c r="BK12" s="14">
        <v>0.15786008645292701</v>
      </c>
      <c r="BL12" s="14">
        <v>0.138060363060339</v>
      </c>
      <c r="BM12" s="14">
        <v>7.6906139639912996E-2</v>
      </c>
      <c r="BN12" s="14">
        <v>0.13029292511132101</v>
      </c>
      <c r="BO12" s="14">
        <v>0.207109860048897</v>
      </c>
      <c r="BP12" s="14">
        <v>0.134818162427885</v>
      </c>
      <c r="BQ12" s="14">
        <v>0.125869799472169</v>
      </c>
      <c r="BR12" s="14">
        <v>0.169832483350807</v>
      </c>
      <c r="BS12" s="14">
        <v>0.18880541085410699</v>
      </c>
      <c r="BT12" s="14">
        <v>9.7104045300392294E-2</v>
      </c>
      <c r="BU12" s="14"/>
      <c r="BV12" s="14">
        <v>0.117429391948142</v>
      </c>
      <c r="BW12" s="14">
        <v>0.13446931581662999</v>
      </c>
      <c r="BX12" s="14"/>
      <c r="BY12" s="14">
        <v>0.12667186090885199</v>
      </c>
      <c r="BZ12" s="14"/>
      <c r="CA12" s="14">
        <v>0.122149518897085</v>
      </c>
      <c r="CB12" s="14">
        <v>0.13580784353009501</v>
      </c>
      <c r="CC12" s="14">
        <v>0.13131500218241701</v>
      </c>
      <c r="CD12" s="14">
        <v>0.15571397221613201</v>
      </c>
      <c r="CE12" s="14">
        <v>0.174675309089804</v>
      </c>
    </row>
    <row r="13" spans="2:83" x14ac:dyDescent="0.3">
      <c r="B13" s="15" t="s">
        <v>108</v>
      </c>
      <c r="C13" s="14">
        <v>0.50078146804630796</v>
      </c>
      <c r="D13" s="14">
        <v>0.44671697079484002</v>
      </c>
      <c r="E13" s="14">
        <v>0.55362254652267295</v>
      </c>
      <c r="F13" s="14"/>
      <c r="G13" s="14">
        <v>0.37735450674068299</v>
      </c>
      <c r="H13" s="14">
        <v>0.325116968422204</v>
      </c>
      <c r="I13" s="14">
        <v>0.40148188157106801</v>
      </c>
      <c r="J13" s="14">
        <v>0.560827298665449</v>
      </c>
      <c r="K13" s="14">
        <v>0.64734802695185001</v>
      </c>
      <c r="L13" s="14">
        <v>0.65856464785398205</v>
      </c>
      <c r="M13" s="14"/>
      <c r="N13" s="14">
        <v>0.44493360308469698</v>
      </c>
      <c r="O13" s="14">
        <v>0.53533802154693799</v>
      </c>
      <c r="P13" s="14">
        <v>0.48857623940763301</v>
      </c>
      <c r="Q13" s="14">
        <v>0.53689386725964205</v>
      </c>
      <c r="R13" s="14"/>
      <c r="S13" s="14">
        <v>0.39508972839937301</v>
      </c>
      <c r="T13" s="14">
        <v>0.51998366793962003</v>
      </c>
      <c r="U13" s="14">
        <v>0.55754552559889003</v>
      </c>
      <c r="V13" s="14">
        <v>0.50826744412920999</v>
      </c>
      <c r="W13" s="14">
        <v>0.45679142522135002</v>
      </c>
      <c r="X13" s="14">
        <v>0.44023530532219401</v>
      </c>
      <c r="Y13" s="14">
        <v>0.50477533251115603</v>
      </c>
      <c r="Z13" s="14">
        <v>0.44977229613365199</v>
      </c>
      <c r="AA13" s="14">
        <v>0.52293808185203805</v>
      </c>
      <c r="AB13" s="14">
        <v>0.57757016184160304</v>
      </c>
      <c r="AC13" s="14">
        <v>0.60745735786355504</v>
      </c>
      <c r="AD13" s="14">
        <v>0.58925083806812995</v>
      </c>
      <c r="AE13" s="14"/>
      <c r="AF13" s="14">
        <v>0.441691482763025</v>
      </c>
      <c r="AG13" s="14">
        <v>0.53329010772357599</v>
      </c>
      <c r="AH13" s="14">
        <v>0.70441234698849398</v>
      </c>
      <c r="AI13" s="14">
        <v>0.32485365749938799</v>
      </c>
      <c r="AJ13" s="14">
        <v>0.42659068778213999</v>
      </c>
      <c r="AK13" s="14"/>
      <c r="AL13" s="14">
        <v>0.45033295100823101</v>
      </c>
      <c r="AM13" s="14">
        <v>0.52059773825546196</v>
      </c>
      <c r="AN13" s="14">
        <v>0.70907509080409903</v>
      </c>
      <c r="AO13" s="14">
        <v>0.25329451026851002</v>
      </c>
      <c r="AP13" s="14">
        <v>0.73702651436321298</v>
      </c>
      <c r="AQ13" s="14"/>
      <c r="AR13" s="14">
        <v>0.49999721013348403</v>
      </c>
      <c r="AS13" s="14">
        <v>0.46997836760434197</v>
      </c>
      <c r="AT13" s="14">
        <v>0.68175928167107303</v>
      </c>
      <c r="AU13" s="14">
        <v>0.27510967870025199</v>
      </c>
      <c r="AV13" s="14">
        <v>0.70639682922598401</v>
      </c>
      <c r="AW13" s="14">
        <v>0.60959928828237098</v>
      </c>
      <c r="AX13" s="14"/>
      <c r="AY13" s="14">
        <v>0.53372684933998804</v>
      </c>
      <c r="AZ13" s="14">
        <v>0.52021220641585697</v>
      </c>
      <c r="BA13" s="14">
        <v>0.450036220832573</v>
      </c>
      <c r="BB13" s="14">
        <v>0.46593643265513002</v>
      </c>
      <c r="BC13" s="14">
        <v>0.30995933197492997</v>
      </c>
      <c r="BD13" s="14"/>
      <c r="BE13" s="14">
        <v>0.51982767570978605</v>
      </c>
      <c r="BF13" s="14">
        <v>0.40773827081415298</v>
      </c>
      <c r="BG13" s="14">
        <v>0.583543443181327</v>
      </c>
      <c r="BH13" s="14">
        <v>0.57804521154003996</v>
      </c>
      <c r="BI13" s="14">
        <v>0.49197848565012098</v>
      </c>
      <c r="BJ13" s="14">
        <v>0.56390649401107495</v>
      </c>
      <c r="BK13" s="14">
        <v>0.47143919461497502</v>
      </c>
      <c r="BL13" s="14">
        <v>0.56300215255342501</v>
      </c>
      <c r="BM13" s="14">
        <v>0.60666596742543899</v>
      </c>
      <c r="BN13" s="14">
        <v>0.58176329075340005</v>
      </c>
      <c r="BO13" s="14">
        <v>0.44694538003998602</v>
      </c>
      <c r="BP13" s="14">
        <v>0.51264322964669695</v>
      </c>
      <c r="BQ13" s="14">
        <v>0.44565394939248598</v>
      </c>
      <c r="BR13" s="14">
        <v>0.36017836415419002</v>
      </c>
      <c r="BS13" s="14">
        <v>0.43352547773324102</v>
      </c>
      <c r="BT13" s="14">
        <v>0.282716898014513</v>
      </c>
      <c r="BU13" s="14"/>
      <c r="BV13" s="14">
        <v>0.50470145054306204</v>
      </c>
      <c r="BW13" s="14">
        <v>0.54420754080685496</v>
      </c>
      <c r="BX13" s="14"/>
      <c r="BY13" s="14">
        <v>0.23202237886836699</v>
      </c>
      <c r="BZ13" s="14"/>
      <c r="CA13" s="14">
        <v>0.56006262538719298</v>
      </c>
      <c r="CB13" s="14">
        <v>0.60497207107130702</v>
      </c>
      <c r="CC13" s="14">
        <v>0.48292692419521499</v>
      </c>
      <c r="CD13" s="14">
        <v>0.239431627907948</v>
      </c>
      <c r="CE13" s="14">
        <v>3.2534414938164398E-2</v>
      </c>
    </row>
    <row r="14" spans="2:83" x14ac:dyDescent="0.3">
      <c r="B14" s="15" t="s">
        <v>109</v>
      </c>
      <c r="C14" s="14">
        <v>9.1417282685119696E-3</v>
      </c>
      <c r="D14" s="14">
        <v>1.0763975021981601E-2</v>
      </c>
      <c r="E14" s="14">
        <v>7.5756229823176202E-3</v>
      </c>
      <c r="F14" s="14"/>
      <c r="G14" s="14">
        <v>1.88370860970767E-2</v>
      </c>
      <c r="H14" s="14">
        <v>9.3394104245341798E-3</v>
      </c>
      <c r="I14" s="14">
        <v>1.0056601449468299E-2</v>
      </c>
      <c r="J14" s="14">
        <v>1.03683089732191E-2</v>
      </c>
      <c r="K14" s="14">
        <v>3.3438977616298002E-3</v>
      </c>
      <c r="L14" s="14">
        <v>4.7326844229087202E-3</v>
      </c>
      <c r="M14" s="14"/>
      <c r="N14" s="14">
        <v>8.3492997839896693E-3</v>
      </c>
      <c r="O14" s="14">
        <v>6.2898852154096296E-3</v>
      </c>
      <c r="P14" s="14">
        <v>4.8503591574233099E-3</v>
      </c>
      <c r="Q14" s="14">
        <v>1.6926027414407199E-2</v>
      </c>
      <c r="R14" s="14"/>
      <c r="S14" s="14">
        <v>9.0495880067399306E-3</v>
      </c>
      <c r="T14" s="14">
        <v>2.6982500037662002E-2</v>
      </c>
      <c r="U14" s="14">
        <v>6.1780451363041104E-3</v>
      </c>
      <c r="V14" s="14">
        <v>1.7907783364888401E-2</v>
      </c>
      <c r="W14" s="14">
        <v>6.7209874128458403E-3</v>
      </c>
      <c r="X14" s="14">
        <v>8.69798778597561E-3</v>
      </c>
      <c r="Y14" s="14">
        <v>0</v>
      </c>
      <c r="Z14" s="14">
        <v>0</v>
      </c>
      <c r="AA14" s="14">
        <v>4.29254037631436E-3</v>
      </c>
      <c r="AB14" s="14">
        <v>5.8847534006181597E-3</v>
      </c>
      <c r="AC14" s="14">
        <v>0</v>
      </c>
      <c r="AD14" s="14">
        <v>0</v>
      </c>
      <c r="AE14" s="14"/>
      <c r="AF14" s="14">
        <v>2.4476046560876299E-3</v>
      </c>
      <c r="AG14" s="14">
        <v>1.5630236802564999E-2</v>
      </c>
      <c r="AH14" s="14">
        <v>1.3995370571057601E-2</v>
      </c>
      <c r="AI14" s="14">
        <v>0</v>
      </c>
      <c r="AJ14" s="14">
        <v>8.2607927462033607E-3</v>
      </c>
      <c r="AK14" s="14"/>
      <c r="AL14" s="14">
        <v>6.5510894556565996E-3</v>
      </c>
      <c r="AM14" s="14">
        <v>1.09657023186275E-2</v>
      </c>
      <c r="AN14" s="14">
        <v>6.5524103689593603E-3</v>
      </c>
      <c r="AO14" s="14">
        <v>3.3230717014173699E-3</v>
      </c>
      <c r="AP14" s="14">
        <v>8.9382587813991096E-3</v>
      </c>
      <c r="AQ14" s="14"/>
      <c r="AR14" s="14">
        <v>1.2090774171865199E-2</v>
      </c>
      <c r="AS14" s="14">
        <v>5.2925341010121004E-3</v>
      </c>
      <c r="AT14" s="14">
        <v>1.5373942398990899E-2</v>
      </c>
      <c r="AU14" s="14">
        <v>4.4655519926096402E-3</v>
      </c>
      <c r="AV14" s="14">
        <v>1.24206164370227E-2</v>
      </c>
      <c r="AW14" s="14">
        <v>7.7897619215427701E-3</v>
      </c>
      <c r="AX14" s="14"/>
      <c r="AY14" s="14">
        <v>1.5539990487899599E-2</v>
      </c>
      <c r="AZ14" s="14">
        <v>6.6318708548224999E-3</v>
      </c>
      <c r="BA14" s="14">
        <v>8.2651226352947107E-3</v>
      </c>
      <c r="BB14" s="14">
        <v>7.70461612422436E-3</v>
      </c>
      <c r="BC14" s="14">
        <v>0</v>
      </c>
      <c r="BD14" s="14"/>
      <c r="BE14" s="14">
        <v>0</v>
      </c>
      <c r="BF14" s="14">
        <v>3.4536687722866499E-2</v>
      </c>
      <c r="BG14" s="14">
        <v>6.5607618738812703E-3</v>
      </c>
      <c r="BH14" s="14">
        <v>8.2364879344926593E-3</v>
      </c>
      <c r="BI14" s="14">
        <v>8.2267838692217602E-3</v>
      </c>
      <c r="BJ14" s="14">
        <v>4.8333755540336297E-3</v>
      </c>
      <c r="BK14" s="14">
        <v>5.5002442883324704E-3</v>
      </c>
      <c r="BL14" s="14">
        <v>6.9031268024790102E-3</v>
      </c>
      <c r="BM14" s="14">
        <v>1.65629889115427E-2</v>
      </c>
      <c r="BN14" s="14">
        <v>6.8256708404605499E-3</v>
      </c>
      <c r="BO14" s="14">
        <v>1.26135505812838E-2</v>
      </c>
      <c r="BP14" s="14">
        <v>0</v>
      </c>
      <c r="BQ14" s="14">
        <v>2.01332303932877E-2</v>
      </c>
      <c r="BR14" s="14">
        <v>1.8946455155613901E-2</v>
      </c>
      <c r="BS14" s="14">
        <v>0</v>
      </c>
      <c r="BT14" s="14">
        <v>5.2295090499063302E-3</v>
      </c>
      <c r="BU14" s="14"/>
      <c r="BV14" s="14">
        <v>1.1355559967125501E-2</v>
      </c>
      <c r="BW14" s="14">
        <v>1.03866701401266E-2</v>
      </c>
      <c r="BX14" s="14"/>
      <c r="BY14" s="14">
        <v>1.40685060659912E-2</v>
      </c>
      <c r="BZ14" s="14"/>
      <c r="CA14" s="14">
        <v>4.90562056312177E-3</v>
      </c>
      <c r="CB14" s="14">
        <v>4.1901652027054202E-3</v>
      </c>
      <c r="CC14" s="14">
        <v>1.51506582338725E-2</v>
      </c>
      <c r="CD14" s="14">
        <v>3.9829784992857402E-3</v>
      </c>
      <c r="CE14" s="14">
        <v>2.4449484617183999E-2</v>
      </c>
    </row>
    <row r="15" spans="2:83" x14ac:dyDescent="0.3">
      <c r="B15" s="15" t="s">
        <v>110</v>
      </c>
      <c r="C15" s="20">
        <v>1.79844722660817E-2</v>
      </c>
      <c r="D15" s="20">
        <v>7.7179952247025804E-3</v>
      </c>
      <c r="E15" s="20">
        <v>2.8044358021565002E-2</v>
      </c>
      <c r="F15" s="20"/>
      <c r="G15" s="20">
        <v>2.7520265261369199E-2</v>
      </c>
      <c r="H15" s="20">
        <v>2.12946456573797E-2</v>
      </c>
      <c r="I15" s="20">
        <v>2.2101672290878598E-2</v>
      </c>
      <c r="J15" s="20">
        <v>1.11749105606811E-2</v>
      </c>
      <c r="K15" s="20">
        <v>2.41898484493424E-2</v>
      </c>
      <c r="L15" s="20">
        <v>6.9989924984938104E-3</v>
      </c>
      <c r="M15" s="20"/>
      <c r="N15" s="20">
        <v>1.23214598518952E-2</v>
      </c>
      <c r="O15" s="20">
        <v>1.15257735218251E-2</v>
      </c>
      <c r="P15" s="20">
        <v>1.6393821419251799E-2</v>
      </c>
      <c r="Q15" s="20">
        <v>3.06079405347396E-2</v>
      </c>
      <c r="R15" s="20"/>
      <c r="S15" s="20">
        <v>2.4296215318322201E-2</v>
      </c>
      <c r="T15" s="20">
        <v>3.1687033328610399E-2</v>
      </c>
      <c r="U15" s="20">
        <v>1.3565846034724501E-2</v>
      </c>
      <c r="V15" s="20">
        <v>1.15292348319026E-2</v>
      </c>
      <c r="W15" s="20">
        <v>2.7111725805844301E-2</v>
      </c>
      <c r="X15" s="20">
        <v>2.3075375443121E-2</v>
      </c>
      <c r="Y15" s="20">
        <v>1.8379007316933E-2</v>
      </c>
      <c r="Z15" s="20">
        <v>0</v>
      </c>
      <c r="AA15" s="20">
        <v>9.1813221596914497E-3</v>
      </c>
      <c r="AB15" s="20">
        <v>1.04843482775054E-2</v>
      </c>
      <c r="AC15" s="20">
        <v>9.8243204048542292E-3</v>
      </c>
      <c r="AD15" s="20">
        <v>1.50261839098718E-2</v>
      </c>
      <c r="AE15" s="20"/>
      <c r="AF15" s="20">
        <v>7.3634798877803501E-3</v>
      </c>
      <c r="AG15" s="20">
        <v>5.3669772916901497E-3</v>
      </c>
      <c r="AH15" s="20">
        <v>7.8351026417272894E-3</v>
      </c>
      <c r="AI15" s="20">
        <v>0</v>
      </c>
      <c r="AJ15" s="20">
        <v>5.7895976546412098E-2</v>
      </c>
      <c r="AK15" s="20"/>
      <c r="AL15" s="20">
        <v>4.8210716870898396E-3</v>
      </c>
      <c r="AM15" s="20">
        <v>4.2712684069504498E-3</v>
      </c>
      <c r="AN15" s="20">
        <v>1.38250896505238E-2</v>
      </c>
      <c r="AO15" s="20">
        <v>9.0807738868840405E-3</v>
      </c>
      <c r="AP15" s="20">
        <v>0</v>
      </c>
      <c r="AQ15" s="20"/>
      <c r="AR15" s="20">
        <v>4.3750539609695204E-3</v>
      </c>
      <c r="AS15" s="20">
        <v>2.62076141360765E-3</v>
      </c>
      <c r="AT15" s="20">
        <v>1.5556420313497099E-2</v>
      </c>
      <c r="AU15" s="20">
        <v>5.1462558505747302E-3</v>
      </c>
      <c r="AV15" s="20">
        <v>0</v>
      </c>
      <c r="AW15" s="20">
        <v>6.0702520432788898E-2</v>
      </c>
      <c r="AX15" s="20"/>
      <c r="AY15" s="20">
        <v>7.0954178737778198E-3</v>
      </c>
      <c r="AZ15" s="20">
        <v>2.9131703217480799E-2</v>
      </c>
      <c r="BA15" s="20">
        <v>1.9478707489380302E-2</v>
      </c>
      <c r="BB15" s="20">
        <v>1.32904699261435E-2</v>
      </c>
      <c r="BC15" s="20">
        <v>0</v>
      </c>
      <c r="BD15" s="20"/>
      <c r="BE15" s="20">
        <v>6.5633321850478196E-2</v>
      </c>
      <c r="BF15" s="20">
        <v>7.1053292139008697E-2</v>
      </c>
      <c r="BG15" s="20">
        <v>2.6870154110094201E-2</v>
      </c>
      <c r="BH15" s="20">
        <v>8.2301552621040306E-3</v>
      </c>
      <c r="BI15" s="20">
        <v>1.0176808424291001E-2</v>
      </c>
      <c r="BJ15" s="20">
        <v>1.53073437790776E-2</v>
      </c>
      <c r="BK15" s="20">
        <v>2.0729056884863602E-2</v>
      </c>
      <c r="BL15" s="20">
        <v>1.3790104262356599E-2</v>
      </c>
      <c r="BM15" s="20">
        <v>7.6476031294094096E-3</v>
      </c>
      <c r="BN15" s="20">
        <v>9.17334667605498E-3</v>
      </c>
      <c r="BO15" s="20">
        <v>1.12826816395654E-2</v>
      </c>
      <c r="BP15" s="20">
        <v>1.86379751766261E-2</v>
      </c>
      <c r="BQ15" s="20">
        <v>1.8119268587341399E-2</v>
      </c>
      <c r="BR15" s="20">
        <v>1.7434379677040701E-2</v>
      </c>
      <c r="BS15" s="20">
        <v>3.9078303938260603E-2</v>
      </c>
      <c r="BT15" s="20">
        <v>0</v>
      </c>
      <c r="BU15" s="20"/>
      <c r="BV15" s="20">
        <v>4.9163219438909597E-3</v>
      </c>
      <c r="BW15" s="20">
        <v>3.3132090840581902E-3</v>
      </c>
      <c r="BX15" s="20"/>
      <c r="BY15" s="20">
        <v>8.2723881007169698E-3</v>
      </c>
      <c r="BZ15" s="20"/>
      <c r="CA15" s="20">
        <v>1.61821250281627E-2</v>
      </c>
      <c r="CB15" s="20">
        <v>1.79626813904902E-2</v>
      </c>
      <c r="CC15" s="20">
        <v>1.9285120944583699E-2</v>
      </c>
      <c r="CD15" s="20">
        <v>6.2129436509927097E-3</v>
      </c>
      <c r="CE15" s="20">
        <v>0</v>
      </c>
    </row>
    <row r="16" spans="2:83" x14ac:dyDescent="0.3">
      <c r="B16" s="16"/>
    </row>
    <row r="17" spans="2:2" x14ac:dyDescent="0.3">
      <c r="B17" t="s">
        <v>112</v>
      </c>
    </row>
    <row r="18" spans="2:2" x14ac:dyDescent="0.3">
      <c r="B18" t="s">
        <v>113</v>
      </c>
    </row>
    <row r="20" spans="2:2" x14ac:dyDescent="0.3">
      <c r="B20"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E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104</v>
      </c>
      <c r="C9" s="14">
        <v>3.2915911855004497E-2</v>
      </c>
      <c r="D9" s="14">
        <v>4.3587270075213298E-2</v>
      </c>
      <c r="E9" s="14">
        <v>2.2560487890218001E-2</v>
      </c>
      <c r="F9" s="14"/>
      <c r="G9" s="14">
        <v>6.6023144342585494E-2</v>
      </c>
      <c r="H9" s="14">
        <v>5.9519719824631702E-2</v>
      </c>
      <c r="I9" s="14">
        <v>2.9069344240710698E-2</v>
      </c>
      <c r="J9" s="14">
        <v>3.4205750302496403E-2</v>
      </c>
      <c r="K9" s="14">
        <v>1.0315912445808701E-2</v>
      </c>
      <c r="L9" s="14">
        <v>6.6193135123536499E-3</v>
      </c>
      <c r="M9" s="14"/>
      <c r="N9" s="14">
        <v>4.1964713616251398E-2</v>
      </c>
      <c r="O9" s="14">
        <v>2.1221593024898702E-2</v>
      </c>
      <c r="P9" s="14">
        <v>3.1784149895386797E-2</v>
      </c>
      <c r="Q9" s="14">
        <v>3.5189124530478698E-2</v>
      </c>
      <c r="R9" s="14"/>
      <c r="S9" s="14">
        <v>4.4249727924788103E-2</v>
      </c>
      <c r="T9" s="14">
        <v>2.40178783000005E-2</v>
      </c>
      <c r="U9" s="14">
        <v>5.9735159181626002E-2</v>
      </c>
      <c r="V9" s="14">
        <v>6.0099065559837503E-2</v>
      </c>
      <c r="W9" s="14">
        <v>4.8147931236466303E-2</v>
      </c>
      <c r="X9" s="14">
        <v>3.0405123014014199E-2</v>
      </c>
      <c r="Y9" s="14">
        <v>2.3558294151994098E-2</v>
      </c>
      <c r="Z9" s="14">
        <v>2.7183607616232699E-2</v>
      </c>
      <c r="AA9" s="14">
        <v>2.2145957792575201E-2</v>
      </c>
      <c r="AB9" s="14">
        <v>1.7543980054152801E-2</v>
      </c>
      <c r="AC9" s="14">
        <v>0</v>
      </c>
      <c r="AD9" s="14">
        <v>1.09516563158337E-2</v>
      </c>
      <c r="AE9" s="14"/>
      <c r="AF9" s="14">
        <v>3.7819734257628003E-2</v>
      </c>
      <c r="AG9" s="14">
        <v>3.6437364115263701E-2</v>
      </c>
      <c r="AH9" s="14">
        <v>1.4079450426209001E-2</v>
      </c>
      <c r="AI9" s="14">
        <v>7.0277963672768395E-2</v>
      </c>
      <c r="AJ9" s="14">
        <v>1.5298743895906301E-2</v>
      </c>
      <c r="AK9" s="14"/>
      <c r="AL9" s="14">
        <v>3.3417832515023303E-2</v>
      </c>
      <c r="AM9" s="14">
        <v>3.7855309450183901E-2</v>
      </c>
      <c r="AN9" s="14">
        <v>6.3804859882022596E-3</v>
      </c>
      <c r="AO9" s="14">
        <v>8.4411891632276803E-2</v>
      </c>
      <c r="AP9" s="14">
        <v>2.55643119617502E-2</v>
      </c>
      <c r="AQ9" s="14"/>
      <c r="AR9" s="14">
        <v>3.6129515126478502E-2</v>
      </c>
      <c r="AS9" s="14">
        <v>3.2403142742926598E-2</v>
      </c>
      <c r="AT9" s="14">
        <v>1.8373112819760101E-2</v>
      </c>
      <c r="AU9" s="14">
        <v>7.5734472052589999E-2</v>
      </c>
      <c r="AV9" s="14">
        <v>2.0132801151867202E-2</v>
      </c>
      <c r="AW9" s="14">
        <v>0</v>
      </c>
      <c r="AX9" s="14"/>
      <c r="AY9" s="14">
        <v>2.6441450154349899E-2</v>
      </c>
      <c r="AZ9" s="14">
        <v>4.0591473003677998E-2</v>
      </c>
      <c r="BA9" s="14">
        <v>4.03009516152334E-2</v>
      </c>
      <c r="BB9" s="14">
        <v>3.83417712431375E-2</v>
      </c>
      <c r="BC9" s="14">
        <v>8.0216568836902202E-2</v>
      </c>
      <c r="BD9" s="14"/>
      <c r="BE9" s="14">
        <v>0</v>
      </c>
      <c r="BF9" s="14">
        <v>6.6594985904617696E-2</v>
      </c>
      <c r="BG9" s="14">
        <v>3.4428197362244298E-2</v>
      </c>
      <c r="BH9" s="14">
        <v>8.2051421958277606E-3</v>
      </c>
      <c r="BI9" s="14">
        <v>5.67056309163829E-2</v>
      </c>
      <c r="BJ9" s="14">
        <v>1.3147753955882101E-2</v>
      </c>
      <c r="BK9" s="14">
        <v>5.3996387152743901E-3</v>
      </c>
      <c r="BL9" s="14">
        <v>4.9020844994360803E-2</v>
      </c>
      <c r="BM9" s="14">
        <v>3.1205473375686198E-2</v>
      </c>
      <c r="BN9" s="14">
        <v>1.7411186888796601E-2</v>
      </c>
      <c r="BO9" s="14">
        <v>3.4452129132297699E-2</v>
      </c>
      <c r="BP9" s="14">
        <v>4.0229154847185401E-2</v>
      </c>
      <c r="BQ9" s="14">
        <v>3.8577353702910197E-2</v>
      </c>
      <c r="BR9" s="14">
        <v>1.7508322271297099E-2</v>
      </c>
      <c r="BS9" s="14">
        <v>5.8412994697130703E-2</v>
      </c>
      <c r="BT9" s="14">
        <v>7.4160541480612005E-2</v>
      </c>
      <c r="BU9" s="14"/>
      <c r="BV9" s="14">
        <v>4.0599345659061203E-2</v>
      </c>
      <c r="BW9" s="14">
        <v>3.3779757078611902E-2</v>
      </c>
      <c r="BX9" s="14"/>
      <c r="BY9" s="14">
        <v>8.9763031329692794E-2</v>
      </c>
      <c r="BZ9" s="14"/>
      <c r="CA9" s="14">
        <v>2.4068951898730699E-2</v>
      </c>
      <c r="CB9" s="14">
        <v>2.5418751367162901E-2</v>
      </c>
      <c r="CC9" s="14">
        <v>2.67834069829084E-2</v>
      </c>
      <c r="CD9" s="14">
        <v>5.5958410991164803E-2</v>
      </c>
      <c r="CE9" s="14">
        <v>0.25388922202650499</v>
      </c>
    </row>
    <row r="10" spans="2:83" x14ac:dyDescent="0.3">
      <c r="B10" s="15" t="s">
        <v>105</v>
      </c>
      <c r="C10" s="14">
        <v>8.2660464577150802E-2</v>
      </c>
      <c r="D10" s="14">
        <v>0.113061387514164</v>
      </c>
      <c r="E10" s="14">
        <v>5.3137798457923699E-2</v>
      </c>
      <c r="F10" s="14"/>
      <c r="G10" s="14">
        <v>9.62997469581863E-2</v>
      </c>
      <c r="H10" s="14">
        <v>0.179946321220528</v>
      </c>
      <c r="I10" s="14">
        <v>9.9390823537240103E-2</v>
      </c>
      <c r="J10" s="14">
        <v>4.9726746063831102E-2</v>
      </c>
      <c r="K10" s="14">
        <v>4.6445602852790299E-2</v>
      </c>
      <c r="L10" s="14">
        <v>3.1946108480830501E-2</v>
      </c>
      <c r="M10" s="14"/>
      <c r="N10" s="14">
        <v>0.13748047482021</v>
      </c>
      <c r="O10" s="14">
        <v>8.4366168932823699E-2</v>
      </c>
      <c r="P10" s="14">
        <v>5.7956185712450897E-2</v>
      </c>
      <c r="Q10" s="14">
        <v>4.34937690896645E-2</v>
      </c>
      <c r="R10" s="14"/>
      <c r="S10" s="14">
        <v>0.13496704912152899</v>
      </c>
      <c r="T10" s="14">
        <v>4.9877698989850103E-2</v>
      </c>
      <c r="U10" s="14">
        <v>7.7773831822447501E-2</v>
      </c>
      <c r="V10" s="14">
        <v>6.9569372044028299E-2</v>
      </c>
      <c r="W10" s="14">
        <v>8.6745087209750896E-2</v>
      </c>
      <c r="X10" s="14">
        <v>6.1625054198893997E-2</v>
      </c>
      <c r="Y10" s="14">
        <v>7.6166569043327095E-2</v>
      </c>
      <c r="Z10" s="14">
        <v>6.3307647779733606E-2</v>
      </c>
      <c r="AA10" s="14">
        <v>8.6134685082520701E-2</v>
      </c>
      <c r="AB10" s="14">
        <v>8.9244205119759196E-2</v>
      </c>
      <c r="AC10" s="14">
        <v>7.6954092241543606E-2</v>
      </c>
      <c r="AD10" s="14">
        <v>0.106647968929811</v>
      </c>
      <c r="AE10" s="14"/>
      <c r="AF10" s="14">
        <v>8.2214326825034101E-2</v>
      </c>
      <c r="AG10" s="14">
        <v>0.109395477218118</v>
      </c>
      <c r="AH10" s="14">
        <v>6.3010676541953997E-2</v>
      </c>
      <c r="AI10" s="14">
        <v>0.15495556231238999</v>
      </c>
      <c r="AJ10" s="14">
        <v>7.3187392379399002E-2</v>
      </c>
      <c r="AK10" s="14"/>
      <c r="AL10" s="14">
        <v>8.6844556339311693E-2</v>
      </c>
      <c r="AM10" s="14">
        <v>0.115253245440931</v>
      </c>
      <c r="AN10" s="14">
        <v>4.9582603160430602E-2</v>
      </c>
      <c r="AO10" s="14">
        <v>0.10820543646467599</v>
      </c>
      <c r="AP10" s="14">
        <v>2.97789759514565E-2</v>
      </c>
      <c r="AQ10" s="14"/>
      <c r="AR10" s="14">
        <v>0.13957177599273601</v>
      </c>
      <c r="AS10" s="14">
        <v>8.5125490226149403E-2</v>
      </c>
      <c r="AT10" s="14">
        <v>5.6458258211550899E-2</v>
      </c>
      <c r="AU10" s="14">
        <v>0.102789579961963</v>
      </c>
      <c r="AV10" s="14">
        <v>3.3684844017421799E-2</v>
      </c>
      <c r="AW10" s="14">
        <v>3.2770157198473697E-2</v>
      </c>
      <c r="AX10" s="14"/>
      <c r="AY10" s="14">
        <v>3.7604518543303801E-2</v>
      </c>
      <c r="AZ10" s="14">
        <v>5.6056139078702598E-2</v>
      </c>
      <c r="BA10" s="14">
        <v>9.8738109355183706E-2</v>
      </c>
      <c r="BB10" s="14">
        <v>0.16709236898640101</v>
      </c>
      <c r="BC10" s="14">
        <v>0.241771701939026</v>
      </c>
      <c r="BD10" s="14"/>
      <c r="BE10" s="14">
        <v>0</v>
      </c>
      <c r="BF10" s="14">
        <v>3.0876660213523199E-2</v>
      </c>
      <c r="BG10" s="14">
        <v>4.69213391132118E-2</v>
      </c>
      <c r="BH10" s="14">
        <v>7.4030878061792094E-2</v>
      </c>
      <c r="BI10" s="14">
        <v>4.1995418882708302E-2</v>
      </c>
      <c r="BJ10" s="14">
        <v>5.7517352344240102E-2</v>
      </c>
      <c r="BK10" s="14">
        <v>9.2939536318368099E-2</v>
      </c>
      <c r="BL10" s="14">
        <v>6.67167140966443E-2</v>
      </c>
      <c r="BM10" s="14">
        <v>4.9362716541382398E-2</v>
      </c>
      <c r="BN10" s="14">
        <v>7.7977309955497107E-2</v>
      </c>
      <c r="BO10" s="14">
        <v>7.7888665425761699E-2</v>
      </c>
      <c r="BP10" s="14">
        <v>7.4508190428518806E-2</v>
      </c>
      <c r="BQ10" s="14">
        <v>7.6593457386529396E-2</v>
      </c>
      <c r="BR10" s="14">
        <v>0.16290350322375299</v>
      </c>
      <c r="BS10" s="14">
        <v>0.12386287507852201</v>
      </c>
      <c r="BT10" s="14">
        <v>0.28387433249304</v>
      </c>
      <c r="BU10" s="14"/>
      <c r="BV10" s="14">
        <v>0.13960742898919901</v>
      </c>
      <c r="BW10" s="14">
        <v>7.9081437577487507E-2</v>
      </c>
      <c r="BX10" s="14"/>
      <c r="BY10" s="14">
        <v>0.21189104933317299</v>
      </c>
      <c r="BZ10" s="14"/>
      <c r="CA10" s="14">
        <v>3.7705323490371798E-2</v>
      </c>
      <c r="CB10" s="14">
        <v>5.5697021514413803E-2</v>
      </c>
      <c r="CC10" s="14">
        <v>7.9835279668053302E-2</v>
      </c>
      <c r="CD10" s="14">
        <v>0.27022158431264998</v>
      </c>
      <c r="CE10" s="14">
        <v>0.32010936271007701</v>
      </c>
    </row>
    <row r="11" spans="2:83" x14ac:dyDescent="0.3">
      <c r="B11" s="15" t="s">
        <v>106</v>
      </c>
      <c r="C11" s="14">
        <v>0.187343057931524</v>
      </c>
      <c r="D11" s="14">
        <v>0.19350167299148099</v>
      </c>
      <c r="E11" s="14">
        <v>0.18169686603858601</v>
      </c>
      <c r="F11" s="14"/>
      <c r="G11" s="14">
        <v>0.22875171216125301</v>
      </c>
      <c r="H11" s="14">
        <v>0.241988183305927</v>
      </c>
      <c r="I11" s="14">
        <v>0.23440283193973299</v>
      </c>
      <c r="J11" s="14">
        <v>0.169417901035255</v>
      </c>
      <c r="K11" s="14">
        <v>0.12758867322835399</v>
      </c>
      <c r="L11" s="14">
        <v>0.13208731793026501</v>
      </c>
      <c r="M11" s="14"/>
      <c r="N11" s="14">
        <v>0.20175922847178501</v>
      </c>
      <c r="O11" s="14">
        <v>0.18315620046697201</v>
      </c>
      <c r="P11" s="14">
        <v>0.191865820715134</v>
      </c>
      <c r="Q11" s="14">
        <v>0.172020432653089</v>
      </c>
      <c r="R11" s="14"/>
      <c r="S11" s="14">
        <v>0.234208155222285</v>
      </c>
      <c r="T11" s="14">
        <v>0.18338029780661999</v>
      </c>
      <c r="U11" s="14">
        <v>0.15980851096217999</v>
      </c>
      <c r="V11" s="14">
        <v>0.19590912739761099</v>
      </c>
      <c r="W11" s="14">
        <v>0.13566485037241699</v>
      </c>
      <c r="X11" s="14">
        <v>0.222587250801658</v>
      </c>
      <c r="Y11" s="14">
        <v>0.168439305907189</v>
      </c>
      <c r="Z11" s="14">
        <v>0.25880540724326501</v>
      </c>
      <c r="AA11" s="14">
        <v>0.20000262737772001</v>
      </c>
      <c r="AB11" s="14">
        <v>0.15078691873134101</v>
      </c>
      <c r="AC11" s="14">
        <v>0.16368561170197901</v>
      </c>
      <c r="AD11" s="14">
        <v>0.105637060310798</v>
      </c>
      <c r="AE11" s="14"/>
      <c r="AF11" s="14">
        <v>0.20218064125414301</v>
      </c>
      <c r="AG11" s="14">
        <v>0.18592892240030701</v>
      </c>
      <c r="AH11" s="14">
        <v>0.13386885294552101</v>
      </c>
      <c r="AI11" s="14">
        <v>0.26775901111013301</v>
      </c>
      <c r="AJ11" s="14">
        <v>0.208557345496618</v>
      </c>
      <c r="AK11" s="14"/>
      <c r="AL11" s="14">
        <v>0.210069595726362</v>
      </c>
      <c r="AM11" s="14">
        <v>0.19785139434096899</v>
      </c>
      <c r="AN11" s="14">
        <v>0.126141049154296</v>
      </c>
      <c r="AO11" s="14">
        <v>0.20352868442577801</v>
      </c>
      <c r="AP11" s="14">
        <v>0.12500792566816299</v>
      </c>
      <c r="AQ11" s="14"/>
      <c r="AR11" s="14">
        <v>0.22774027946101599</v>
      </c>
      <c r="AS11" s="14">
        <v>0.210548115966294</v>
      </c>
      <c r="AT11" s="14">
        <v>0.118337097134568</v>
      </c>
      <c r="AU11" s="14">
        <v>0.23361404198435401</v>
      </c>
      <c r="AV11" s="14">
        <v>0.11421863348346301</v>
      </c>
      <c r="AW11" s="14">
        <v>0.14140377345175301</v>
      </c>
      <c r="AX11" s="14"/>
      <c r="AY11" s="14">
        <v>0.17627936110780801</v>
      </c>
      <c r="AZ11" s="14">
        <v>0.155840576077272</v>
      </c>
      <c r="BA11" s="14">
        <v>0.23910268814131</v>
      </c>
      <c r="BB11" s="14">
        <v>0.190180242951804</v>
      </c>
      <c r="BC11" s="14">
        <v>0.16280514330502199</v>
      </c>
      <c r="BD11" s="14"/>
      <c r="BE11" s="14">
        <v>0.46258387677477403</v>
      </c>
      <c r="BF11" s="14">
        <v>0.21450863937678699</v>
      </c>
      <c r="BG11" s="14">
        <v>0.113929276444864</v>
      </c>
      <c r="BH11" s="14">
        <v>0.181256978443085</v>
      </c>
      <c r="BI11" s="14">
        <v>0.18652526845203399</v>
      </c>
      <c r="BJ11" s="14">
        <v>0.20928740591630601</v>
      </c>
      <c r="BK11" s="14">
        <v>0.23622871127654099</v>
      </c>
      <c r="BL11" s="14">
        <v>0.123181002215058</v>
      </c>
      <c r="BM11" s="14">
        <v>0.157378002118123</v>
      </c>
      <c r="BN11" s="14">
        <v>0.17679672235916799</v>
      </c>
      <c r="BO11" s="14">
        <v>0.199447870347498</v>
      </c>
      <c r="BP11" s="14">
        <v>0.21650089831372099</v>
      </c>
      <c r="BQ11" s="14">
        <v>0.16263703536201901</v>
      </c>
      <c r="BR11" s="14">
        <v>0.18797151113577901</v>
      </c>
      <c r="BS11" s="14">
        <v>0.221590253742669</v>
      </c>
      <c r="BT11" s="14">
        <v>0.246978850317979</v>
      </c>
      <c r="BU11" s="14"/>
      <c r="BV11" s="14">
        <v>0.21866232112279599</v>
      </c>
      <c r="BW11" s="14">
        <v>0.166942173199536</v>
      </c>
      <c r="BX11" s="14"/>
      <c r="BY11" s="14">
        <v>0.29350270552164698</v>
      </c>
      <c r="BZ11" s="14"/>
      <c r="CA11" s="14">
        <v>0.171902625949899</v>
      </c>
      <c r="CB11" s="14">
        <v>0.12659543087669201</v>
      </c>
      <c r="CC11" s="14">
        <v>0.206421660942397</v>
      </c>
      <c r="CD11" s="14">
        <v>0.29496488645534502</v>
      </c>
      <c r="CE11" s="14">
        <v>0.275515778168615</v>
      </c>
    </row>
    <row r="12" spans="2:83" x14ac:dyDescent="0.3">
      <c r="B12" s="15" t="s">
        <v>107</v>
      </c>
      <c r="C12" s="14">
        <v>0.129227542197215</v>
      </c>
      <c r="D12" s="14">
        <v>0.137924983399065</v>
      </c>
      <c r="E12" s="14">
        <v>0.119959300270734</v>
      </c>
      <c r="F12" s="14"/>
      <c r="G12" s="14">
        <v>0.137000458169793</v>
      </c>
      <c r="H12" s="14">
        <v>0.115029240397183</v>
      </c>
      <c r="I12" s="14">
        <v>0.109615325863021</v>
      </c>
      <c r="J12" s="14">
        <v>0.139282524093709</v>
      </c>
      <c r="K12" s="14">
        <v>8.9746100476280302E-2</v>
      </c>
      <c r="L12" s="14">
        <v>0.169957922490788</v>
      </c>
      <c r="M12" s="14"/>
      <c r="N12" s="14">
        <v>0.12837288053059101</v>
      </c>
      <c r="O12" s="14">
        <v>0.114952861948002</v>
      </c>
      <c r="P12" s="14">
        <v>0.136978405862278</v>
      </c>
      <c r="Q12" s="14">
        <v>0.13895743815742201</v>
      </c>
      <c r="R12" s="14"/>
      <c r="S12" s="14">
        <v>0.137697785632729</v>
      </c>
      <c r="T12" s="14">
        <v>0.100384930592737</v>
      </c>
      <c r="U12" s="14">
        <v>0.14358375263675999</v>
      </c>
      <c r="V12" s="14">
        <v>0.11893035934193601</v>
      </c>
      <c r="W12" s="14">
        <v>0.182204688116515</v>
      </c>
      <c r="X12" s="14">
        <v>0.10024260057484501</v>
      </c>
      <c r="Y12" s="14">
        <v>0.118363370812283</v>
      </c>
      <c r="Z12" s="14">
        <v>0.13665064922404599</v>
      </c>
      <c r="AA12" s="14">
        <v>0.122402002110895</v>
      </c>
      <c r="AB12" s="14">
        <v>0.14737960323305299</v>
      </c>
      <c r="AC12" s="14">
        <v>0.122235140091008</v>
      </c>
      <c r="AD12" s="14">
        <v>0.17221131189884101</v>
      </c>
      <c r="AE12" s="14"/>
      <c r="AF12" s="14">
        <v>0.161406589035444</v>
      </c>
      <c r="AG12" s="14">
        <v>0.12537665900851</v>
      </c>
      <c r="AH12" s="14">
        <v>0.104294302968984</v>
      </c>
      <c r="AI12" s="14">
        <v>8.9786405901319297E-2</v>
      </c>
      <c r="AJ12" s="14">
        <v>0.111449504781509</v>
      </c>
      <c r="AK12" s="14"/>
      <c r="AL12" s="14">
        <v>0.16075008825881601</v>
      </c>
      <c r="AM12" s="14">
        <v>0.105463778526679</v>
      </c>
      <c r="AN12" s="14">
        <v>0.118246541463067</v>
      </c>
      <c r="AO12" s="14">
        <v>0.17036422686502101</v>
      </c>
      <c r="AP12" s="14">
        <v>0.108112555000484</v>
      </c>
      <c r="AQ12" s="14"/>
      <c r="AR12" s="14">
        <v>0.10547580123118799</v>
      </c>
      <c r="AS12" s="14">
        <v>0.14259222708311201</v>
      </c>
      <c r="AT12" s="14">
        <v>0.12501238063921699</v>
      </c>
      <c r="AU12" s="14">
        <v>0.155029457148054</v>
      </c>
      <c r="AV12" s="14">
        <v>0.10092593004502</v>
      </c>
      <c r="AW12" s="14">
        <v>0.138213269595231</v>
      </c>
      <c r="AX12" s="14"/>
      <c r="AY12" s="14">
        <v>0.14942670842918801</v>
      </c>
      <c r="AZ12" s="14">
        <v>0.128695238446531</v>
      </c>
      <c r="BA12" s="14">
        <v>0.110670318539143</v>
      </c>
      <c r="BB12" s="14">
        <v>0.12739223108095199</v>
      </c>
      <c r="BC12" s="14">
        <v>0.122249388146234</v>
      </c>
      <c r="BD12" s="14"/>
      <c r="BE12" s="14">
        <v>0</v>
      </c>
      <c r="BF12" s="14">
        <v>0.10186491736279001</v>
      </c>
      <c r="BG12" s="14">
        <v>0.153436972834958</v>
      </c>
      <c r="BH12" s="14">
        <v>0.113541156075069</v>
      </c>
      <c r="BI12" s="14">
        <v>0.15933623152538101</v>
      </c>
      <c r="BJ12" s="14">
        <v>0.13004129778152901</v>
      </c>
      <c r="BK12" s="14">
        <v>0.16111733300307299</v>
      </c>
      <c r="BL12" s="14">
        <v>0.12343025578502601</v>
      </c>
      <c r="BM12" s="14">
        <v>0.134657281473504</v>
      </c>
      <c r="BN12" s="14">
        <v>0.110040081391793</v>
      </c>
      <c r="BO12" s="14">
        <v>0.15183805500884401</v>
      </c>
      <c r="BP12" s="14">
        <v>9.2821680759099606E-2</v>
      </c>
      <c r="BQ12" s="14">
        <v>0.189298067625877</v>
      </c>
      <c r="BR12" s="14">
        <v>0.122147569058018</v>
      </c>
      <c r="BS12" s="14">
        <v>3.91553110978268E-2</v>
      </c>
      <c r="BT12" s="14">
        <v>9.1048491140781701E-2</v>
      </c>
      <c r="BU12" s="14"/>
      <c r="BV12" s="14">
        <v>0.103972279686543</v>
      </c>
      <c r="BW12" s="14">
        <v>0.107679012281776</v>
      </c>
      <c r="BX12" s="14"/>
      <c r="BY12" s="14">
        <v>7.0612490867134003E-2</v>
      </c>
      <c r="BZ12" s="14"/>
      <c r="CA12" s="14">
        <v>0.125461640965358</v>
      </c>
      <c r="CB12" s="14">
        <v>0.13381908896715</v>
      </c>
      <c r="CC12" s="14">
        <v>0.13895485944029001</v>
      </c>
      <c r="CD12" s="14">
        <v>0.124295466366887</v>
      </c>
      <c r="CE12" s="14">
        <v>5.4152516976563397E-2</v>
      </c>
    </row>
    <row r="13" spans="2:83" x14ac:dyDescent="0.3">
      <c r="B13" s="15" t="s">
        <v>108</v>
      </c>
      <c r="C13" s="14">
        <v>0.39136858198229801</v>
      </c>
      <c r="D13" s="14">
        <v>0.40472083944724802</v>
      </c>
      <c r="E13" s="14">
        <v>0.37816655682457301</v>
      </c>
      <c r="F13" s="14"/>
      <c r="G13" s="14">
        <v>0.21656513237049499</v>
      </c>
      <c r="H13" s="14">
        <v>0.24296658986167699</v>
      </c>
      <c r="I13" s="14">
        <v>0.28239320991785899</v>
      </c>
      <c r="J13" s="14">
        <v>0.45811872143492499</v>
      </c>
      <c r="K13" s="14">
        <v>0.58566567964262595</v>
      </c>
      <c r="L13" s="14">
        <v>0.53117479812602097</v>
      </c>
      <c r="M13" s="14"/>
      <c r="N13" s="14">
        <v>0.388176964503956</v>
      </c>
      <c r="O13" s="14">
        <v>0.42063134270573199</v>
      </c>
      <c r="P13" s="14">
        <v>0.37664806883562302</v>
      </c>
      <c r="Q13" s="14">
        <v>0.38207985440029801</v>
      </c>
      <c r="R13" s="14"/>
      <c r="S13" s="14">
        <v>0.32062676531590301</v>
      </c>
      <c r="T13" s="14">
        <v>0.42208829869323999</v>
      </c>
      <c r="U13" s="14">
        <v>0.417863727085036</v>
      </c>
      <c r="V13" s="14">
        <v>0.38023459335147902</v>
      </c>
      <c r="W13" s="14">
        <v>0.33097735229650599</v>
      </c>
      <c r="X13" s="14">
        <v>0.35253701262025799</v>
      </c>
      <c r="Y13" s="14">
        <v>0.398908711194225</v>
      </c>
      <c r="Z13" s="14">
        <v>0.31817257670110599</v>
      </c>
      <c r="AA13" s="14">
        <v>0.39384823418032799</v>
      </c>
      <c r="AB13" s="14">
        <v>0.46052883153627799</v>
      </c>
      <c r="AC13" s="14">
        <v>0.51554012531700999</v>
      </c>
      <c r="AD13" s="14">
        <v>0.46214259745291902</v>
      </c>
      <c r="AE13" s="14"/>
      <c r="AF13" s="14">
        <v>0.40363039902939502</v>
      </c>
      <c r="AG13" s="14">
        <v>0.39984605280250002</v>
      </c>
      <c r="AH13" s="14">
        <v>0.55259973053308298</v>
      </c>
      <c r="AI13" s="14">
        <v>0.29692998424068501</v>
      </c>
      <c r="AJ13" s="14">
        <v>0.229376645272691</v>
      </c>
      <c r="AK13" s="14"/>
      <c r="AL13" s="14">
        <v>0.39294498878259199</v>
      </c>
      <c r="AM13" s="14">
        <v>0.40494921010624402</v>
      </c>
      <c r="AN13" s="14">
        <v>0.57001673920139095</v>
      </c>
      <c r="AO13" s="14">
        <v>0.264782274492327</v>
      </c>
      <c r="AP13" s="14">
        <v>0.55682395000412199</v>
      </c>
      <c r="AQ13" s="14"/>
      <c r="AR13" s="14">
        <v>0.39189024979267401</v>
      </c>
      <c r="AS13" s="14">
        <v>0.38791393915982098</v>
      </c>
      <c r="AT13" s="14">
        <v>0.55148767592382997</v>
      </c>
      <c r="AU13" s="14">
        <v>0.25850737214284097</v>
      </c>
      <c r="AV13" s="14">
        <v>0.54968504770425297</v>
      </c>
      <c r="AW13" s="14">
        <v>0.38491765791501698</v>
      </c>
      <c r="AX13" s="14"/>
      <c r="AY13" s="14">
        <v>0.38763436172724502</v>
      </c>
      <c r="AZ13" s="14">
        <v>0.382111113938717</v>
      </c>
      <c r="BA13" s="14">
        <v>0.37189029784905497</v>
      </c>
      <c r="BB13" s="14">
        <v>0.38624578621337602</v>
      </c>
      <c r="BC13" s="14">
        <v>0.23466222967578099</v>
      </c>
      <c r="BD13" s="14"/>
      <c r="BE13" s="14">
        <v>0.326005732105422</v>
      </c>
      <c r="BF13" s="14">
        <v>0.18503110628528099</v>
      </c>
      <c r="BG13" s="14">
        <v>0.42002276672620098</v>
      </c>
      <c r="BH13" s="14">
        <v>0.40613164588690998</v>
      </c>
      <c r="BI13" s="14">
        <v>0.36455122743575302</v>
      </c>
      <c r="BJ13" s="14">
        <v>0.44651144668338499</v>
      </c>
      <c r="BK13" s="14">
        <v>0.29120929055088601</v>
      </c>
      <c r="BL13" s="14">
        <v>0.43761962255121101</v>
      </c>
      <c r="BM13" s="14">
        <v>0.44534181486197399</v>
      </c>
      <c r="BN13" s="14">
        <v>0.47772581497403199</v>
      </c>
      <c r="BO13" s="14">
        <v>0.39730079917772598</v>
      </c>
      <c r="BP13" s="14">
        <v>0.403348800999839</v>
      </c>
      <c r="BQ13" s="14">
        <v>0.40896038896871101</v>
      </c>
      <c r="BR13" s="14">
        <v>0.37368632130599899</v>
      </c>
      <c r="BS13" s="14">
        <v>0.438841310401271</v>
      </c>
      <c r="BT13" s="14">
        <v>0.25439866952385398</v>
      </c>
      <c r="BU13" s="14"/>
      <c r="BV13" s="14">
        <v>0.397989338826926</v>
      </c>
      <c r="BW13" s="14">
        <v>0.41528628940807499</v>
      </c>
      <c r="BX13" s="14"/>
      <c r="BY13" s="14">
        <v>0.16626785000165401</v>
      </c>
      <c r="BZ13" s="14"/>
      <c r="CA13" s="14">
        <v>0.422569064958073</v>
      </c>
      <c r="CB13" s="14">
        <v>0.47396876573807001</v>
      </c>
      <c r="CC13" s="14">
        <v>0.38807519042275201</v>
      </c>
      <c r="CD13" s="14">
        <v>0.17799398141651901</v>
      </c>
      <c r="CE13" s="14">
        <v>3.0588040096847E-2</v>
      </c>
    </row>
    <row r="14" spans="2:83" x14ac:dyDescent="0.3">
      <c r="B14" s="15" t="s">
        <v>109</v>
      </c>
      <c r="C14" s="14">
        <v>0.11502168703719</v>
      </c>
      <c r="D14" s="14">
        <v>6.9362317139760404E-2</v>
      </c>
      <c r="E14" s="14">
        <v>0.15983095841004399</v>
      </c>
      <c r="F14" s="14"/>
      <c r="G14" s="14">
        <v>0.19877266200962301</v>
      </c>
      <c r="H14" s="14">
        <v>0.11596020755854899</v>
      </c>
      <c r="I14" s="14">
        <v>0.15414597224107801</v>
      </c>
      <c r="J14" s="14">
        <v>9.6993063207209004E-2</v>
      </c>
      <c r="K14" s="14">
        <v>7.8970606729993106E-2</v>
      </c>
      <c r="L14" s="14">
        <v>6.6079718082711097E-2</v>
      </c>
      <c r="M14" s="14"/>
      <c r="N14" s="14">
        <v>6.3509660870158802E-2</v>
      </c>
      <c r="O14" s="14">
        <v>0.120173535650537</v>
      </c>
      <c r="P14" s="14">
        <v>0.135644501785497</v>
      </c>
      <c r="Q14" s="14">
        <v>0.14347746106149201</v>
      </c>
      <c r="R14" s="14"/>
      <c r="S14" s="14">
        <v>7.3538625542928907E-2</v>
      </c>
      <c r="T14" s="14">
        <v>0.119528384987342</v>
      </c>
      <c r="U14" s="14">
        <v>9.5281578980940598E-2</v>
      </c>
      <c r="V14" s="14">
        <v>0.12879512163512899</v>
      </c>
      <c r="W14" s="14">
        <v>0.13328207698816799</v>
      </c>
      <c r="X14" s="14">
        <v>0.14683700469618099</v>
      </c>
      <c r="Y14" s="14">
        <v>0.14811761187195199</v>
      </c>
      <c r="Z14" s="14">
        <v>0.151815289510457</v>
      </c>
      <c r="AA14" s="14">
        <v>0.127680576761076</v>
      </c>
      <c r="AB14" s="14">
        <v>8.7577463156223598E-2</v>
      </c>
      <c r="AC14" s="14">
        <v>9.3615161942310607E-2</v>
      </c>
      <c r="AD14" s="14">
        <v>9.6945025138692395E-2</v>
      </c>
      <c r="AE14" s="14"/>
      <c r="AF14" s="14">
        <v>6.4065686247984394E-2</v>
      </c>
      <c r="AG14" s="14">
        <v>9.9031524142663294E-2</v>
      </c>
      <c r="AH14" s="14">
        <v>8.5406701071235103E-2</v>
      </c>
      <c r="AI14" s="14">
        <v>9.3090134978054601E-2</v>
      </c>
      <c r="AJ14" s="14">
        <v>0.23728092984527199</v>
      </c>
      <c r="AK14" s="14"/>
      <c r="AL14" s="14">
        <v>6.4204646774773902E-2</v>
      </c>
      <c r="AM14" s="14">
        <v>0.101619174844439</v>
      </c>
      <c r="AN14" s="14">
        <v>7.1980021840199998E-2</v>
      </c>
      <c r="AO14" s="14">
        <v>0.11256404897898099</v>
      </c>
      <c r="AP14" s="14">
        <v>0.126286591239885</v>
      </c>
      <c r="AQ14" s="14"/>
      <c r="AR14" s="14">
        <v>8.2799567829088302E-2</v>
      </c>
      <c r="AS14" s="14">
        <v>8.1086997228210098E-2</v>
      </c>
      <c r="AT14" s="14">
        <v>8.5932549501369707E-2</v>
      </c>
      <c r="AU14" s="14">
        <v>0.118903117559021</v>
      </c>
      <c r="AV14" s="14">
        <v>0.14182480161166999</v>
      </c>
      <c r="AW14" s="14">
        <v>0.151055289353212</v>
      </c>
      <c r="AX14" s="14"/>
      <c r="AY14" s="14">
        <v>0.15867002611860401</v>
      </c>
      <c r="AZ14" s="14">
        <v>0.15496174584924999</v>
      </c>
      <c r="BA14" s="14">
        <v>8.3010752001395294E-2</v>
      </c>
      <c r="BB14" s="14">
        <v>6.08226338281476E-2</v>
      </c>
      <c r="BC14" s="14">
        <v>0.108241136588206</v>
      </c>
      <c r="BD14" s="14"/>
      <c r="BE14" s="14">
        <v>7.7982368142829994E-2</v>
      </c>
      <c r="BF14" s="14">
        <v>0.27258502068463097</v>
      </c>
      <c r="BG14" s="14">
        <v>0.13441502437739999</v>
      </c>
      <c r="BH14" s="14">
        <v>0.19100182959892001</v>
      </c>
      <c r="BI14" s="14">
        <v>0.106408261470123</v>
      </c>
      <c r="BJ14" s="14">
        <v>9.8146058290163596E-2</v>
      </c>
      <c r="BK14" s="14">
        <v>0.164254800048344</v>
      </c>
      <c r="BL14" s="14">
        <v>0.10231864480849701</v>
      </c>
      <c r="BM14" s="14">
        <v>0.10584335682920799</v>
      </c>
      <c r="BN14" s="14">
        <v>6.40332338173807E-2</v>
      </c>
      <c r="BO14" s="14">
        <v>9.4004652926172397E-2</v>
      </c>
      <c r="BP14" s="14">
        <v>0.120959144507261</v>
      </c>
      <c r="BQ14" s="14">
        <v>9.8165160868622606E-2</v>
      </c>
      <c r="BR14" s="14">
        <v>6.7848097218279502E-2</v>
      </c>
      <c r="BS14" s="14">
        <v>5.9222314254650001E-2</v>
      </c>
      <c r="BT14" s="14">
        <v>3.5560062019475001E-2</v>
      </c>
      <c r="BU14" s="14"/>
      <c r="BV14" s="14">
        <v>8.5381853466300298E-2</v>
      </c>
      <c r="BW14" s="14">
        <v>0.125735494241595</v>
      </c>
      <c r="BX14" s="14"/>
      <c r="BY14" s="14">
        <v>0.119943489735374</v>
      </c>
      <c r="BZ14" s="14"/>
      <c r="CA14" s="14">
        <v>0.14843212237755099</v>
      </c>
      <c r="CB14" s="14">
        <v>0.12391801960712601</v>
      </c>
      <c r="CC14" s="14">
        <v>0.101357344015144</v>
      </c>
      <c r="CD14" s="14">
        <v>4.0873692921569803E-2</v>
      </c>
      <c r="CE14" s="14">
        <v>6.5745080021392205E-2</v>
      </c>
    </row>
    <row r="15" spans="2:83" x14ac:dyDescent="0.3">
      <c r="B15" s="15" t="s">
        <v>110</v>
      </c>
      <c r="C15" s="20">
        <v>6.1462754419617398E-2</v>
      </c>
      <c r="D15" s="20">
        <v>3.7841529433068399E-2</v>
      </c>
      <c r="E15" s="20">
        <v>8.46480321079221E-2</v>
      </c>
      <c r="F15" s="20"/>
      <c r="G15" s="20">
        <v>5.6587143988063901E-2</v>
      </c>
      <c r="H15" s="20">
        <v>4.4589737831504099E-2</v>
      </c>
      <c r="I15" s="20">
        <v>9.0982492260358205E-2</v>
      </c>
      <c r="J15" s="20">
        <v>5.2255293862574999E-2</v>
      </c>
      <c r="K15" s="20">
        <v>6.1267424624147901E-2</v>
      </c>
      <c r="L15" s="20">
        <v>6.2134821377031399E-2</v>
      </c>
      <c r="M15" s="20"/>
      <c r="N15" s="20">
        <v>3.8736077187047802E-2</v>
      </c>
      <c r="O15" s="20">
        <v>5.5498297271034801E-2</v>
      </c>
      <c r="P15" s="20">
        <v>6.9122867193630602E-2</v>
      </c>
      <c r="Q15" s="20">
        <v>8.47819201075556E-2</v>
      </c>
      <c r="R15" s="20"/>
      <c r="S15" s="20">
        <v>5.4711891239836198E-2</v>
      </c>
      <c r="T15" s="20">
        <v>0.100722510630209</v>
      </c>
      <c r="U15" s="20">
        <v>4.59534393310096E-2</v>
      </c>
      <c r="V15" s="20">
        <v>4.6462360669978199E-2</v>
      </c>
      <c r="W15" s="20">
        <v>8.2978013780176496E-2</v>
      </c>
      <c r="X15" s="20">
        <v>8.5765954094149596E-2</v>
      </c>
      <c r="Y15" s="20">
        <v>6.6446137019029794E-2</v>
      </c>
      <c r="Z15" s="20">
        <v>4.4064821925160098E-2</v>
      </c>
      <c r="AA15" s="20">
        <v>4.7785916694885598E-2</v>
      </c>
      <c r="AB15" s="20">
        <v>4.6938998169192801E-2</v>
      </c>
      <c r="AC15" s="20">
        <v>2.7969868706148801E-2</v>
      </c>
      <c r="AD15" s="20">
        <v>4.5464379953105399E-2</v>
      </c>
      <c r="AE15" s="20"/>
      <c r="AF15" s="20">
        <v>4.86826233503709E-2</v>
      </c>
      <c r="AG15" s="20">
        <v>4.3984000312638397E-2</v>
      </c>
      <c r="AH15" s="20">
        <v>4.6740285513013298E-2</v>
      </c>
      <c r="AI15" s="20">
        <v>2.7200937784649201E-2</v>
      </c>
      <c r="AJ15" s="20">
        <v>0.124849438328605</v>
      </c>
      <c r="AK15" s="20"/>
      <c r="AL15" s="20">
        <v>5.1768291603120603E-2</v>
      </c>
      <c r="AM15" s="20">
        <v>3.7007887290554403E-2</v>
      </c>
      <c r="AN15" s="20">
        <v>5.7652559192412897E-2</v>
      </c>
      <c r="AO15" s="20">
        <v>5.6143437140939799E-2</v>
      </c>
      <c r="AP15" s="20">
        <v>2.8425690174138402E-2</v>
      </c>
      <c r="AQ15" s="20"/>
      <c r="AR15" s="20">
        <v>1.6392810566818499E-2</v>
      </c>
      <c r="AS15" s="20">
        <v>6.0330087593486799E-2</v>
      </c>
      <c r="AT15" s="20">
        <v>4.43989257697045E-2</v>
      </c>
      <c r="AU15" s="20">
        <v>5.5421959151177203E-2</v>
      </c>
      <c r="AV15" s="20">
        <v>3.9527941986304597E-2</v>
      </c>
      <c r="AW15" s="20">
        <v>0.15163985248631401</v>
      </c>
      <c r="AX15" s="20"/>
      <c r="AY15" s="20">
        <v>6.39435739195022E-2</v>
      </c>
      <c r="AZ15" s="20">
        <v>8.1743713605849394E-2</v>
      </c>
      <c r="BA15" s="20">
        <v>5.6286882498679497E-2</v>
      </c>
      <c r="BB15" s="20">
        <v>2.9924965696181801E-2</v>
      </c>
      <c r="BC15" s="20">
        <v>5.0053831508829298E-2</v>
      </c>
      <c r="BD15" s="20"/>
      <c r="BE15" s="20">
        <v>0.13342802297697401</v>
      </c>
      <c r="BF15" s="20">
        <v>0.12853867017237</v>
      </c>
      <c r="BG15" s="20">
        <v>9.6846423141121296E-2</v>
      </c>
      <c r="BH15" s="20">
        <v>2.58323697383952E-2</v>
      </c>
      <c r="BI15" s="20">
        <v>8.4477961317617506E-2</v>
      </c>
      <c r="BJ15" s="20">
        <v>4.5348685028493201E-2</v>
      </c>
      <c r="BK15" s="20">
        <v>4.8850690087514199E-2</v>
      </c>
      <c r="BL15" s="20">
        <v>9.7712915549201404E-2</v>
      </c>
      <c r="BM15" s="20">
        <v>7.6211354800121103E-2</v>
      </c>
      <c r="BN15" s="20">
        <v>7.6015650613332805E-2</v>
      </c>
      <c r="BO15" s="20">
        <v>4.5067827981700503E-2</v>
      </c>
      <c r="BP15" s="20">
        <v>5.1632130144376301E-2</v>
      </c>
      <c r="BQ15" s="20">
        <v>2.5768536085331799E-2</v>
      </c>
      <c r="BR15" s="20">
        <v>6.7934675786874801E-2</v>
      </c>
      <c r="BS15" s="20">
        <v>5.8914940727930402E-2</v>
      </c>
      <c r="BT15" s="20">
        <v>1.3979053024257899E-2</v>
      </c>
      <c r="BU15" s="20"/>
      <c r="BV15" s="20">
        <v>1.3787432249175001E-2</v>
      </c>
      <c r="BW15" s="20">
        <v>7.1495836212917302E-2</v>
      </c>
      <c r="BX15" s="20"/>
      <c r="BY15" s="20">
        <v>4.8019383211324797E-2</v>
      </c>
      <c r="BZ15" s="20"/>
      <c r="CA15" s="20">
        <v>6.9860270360016297E-2</v>
      </c>
      <c r="CB15" s="20">
        <v>6.0582921929384297E-2</v>
      </c>
      <c r="CC15" s="20">
        <v>5.85722585284549E-2</v>
      </c>
      <c r="CD15" s="20">
        <v>3.5691977535865303E-2</v>
      </c>
      <c r="CE15" s="20">
        <v>0</v>
      </c>
    </row>
    <row r="16" spans="2:83" x14ac:dyDescent="0.3">
      <c r="B16" s="16"/>
    </row>
    <row r="17" spans="2:2" x14ac:dyDescent="0.3">
      <c r="B17" t="s">
        <v>112</v>
      </c>
    </row>
    <row r="18" spans="2:2" x14ac:dyDescent="0.3">
      <c r="B18" t="s">
        <v>113</v>
      </c>
    </row>
    <row r="20" spans="2:2" x14ac:dyDescent="0.3">
      <c r="B20"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E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104</v>
      </c>
      <c r="C9" s="14">
        <v>6.4200055059323094E-2</v>
      </c>
      <c r="D9" s="14">
        <v>8.5327838682894799E-2</v>
      </c>
      <c r="E9" s="14">
        <v>4.3695877061436697E-2</v>
      </c>
      <c r="F9" s="14"/>
      <c r="G9" s="14">
        <v>8.9965853018956404E-2</v>
      </c>
      <c r="H9" s="14">
        <v>0.12673371207259601</v>
      </c>
      <c r="I9" s="14">
        <v>9.3778546268880394E-2</v>
      </c>
      <c r="J9" s="14">
        <v>4.4314996530042401E-2</v>
      </c>
      <c r="K9" s="14">
        <v>2.0659398121169702E-2</v>
      </c>
      <c r="L9" s="14">
        <v>1.7703546524670901E-2</v>
      </c>
      <c r="M9" s="14"/>
      <c r="N9" s="14">
        <v>0.116456457102784</v>
      </c>
      <c r="O9" s="14">
        <v>5.9427247222234102E-2</v>
      </c>
      <c r="P9" s="14">
        <v>4.5013854906939203E-2</v>
      </c>
      <c r="Q9" s="14">
        <v>3.1108478233102699E-2</v>
      </c>
      <c r="R9" s="14"/>
      <c r="S9" s="14">
        <v>8.0752499969829306E-2</v>
      </c>
      <c r="T9" s="14">
        <v>4.5039516401505698E-2</v>
      </c>
      <c r="U9" s="14">
        <v>5.35459955846527E-2</v>
      </c>
      <c r="V9" s="14">
        <v>6.5667000188532207E-2</v>
      </c>
      <c r="W9" s="14">
        <v>4.29530360359726E-2</v>
      </c>
      <c r="X9" s="14">
        <v>8.8263340147539601E-2</v>
      </c>
      <c r="Y9" s="14">
        <v>6.1909703101122197E-2</v>
      </c>
      <c r="Z9" s="14">
        <v>0.13006333816226801</v>
      </c>
      <c r="AA9" s="14">
        <v>6.1723249744283698E-2</v>
      </c>
      <c r="AB9" s="14">
        <v>6.1926847403852299E-2</v>
      </c>
      <c r="AC9" s="14">
        <v>3.6483816748112803E-2</v>
      </c>
      <c r="AD9" s="14">
        <v>5.1371473821485401E-2</v>
      </c>
      <c r="AE9" s="14"/>
      <c r="AF9" s="14">
        <v>1.9943848319173601E-2</v>
      </c>
      <c r="AG9" s="14">
        <v>0.15690449434298201</v>
      </c>
      <c r="AH9" s="14">
        <v>4.8838434763677802E-2</v>
      </c>
      <c r="AI9" s="14">
        <v>2.77585762632282E-2</v>
      </c>
      <c r="AJ9" s="14">
        <v>4.0930104827085097E-2</v>
      </c>
      <c r="AK9" s="14"/>
      <c r="AL9" s="14">
        <v>1.0264623081155701E-2</v>
      </c>
      <c r="AM9" s="14">
        <v>0.15115590745645099</v>
      </c>
      <c r="AN9" s="14">
        <v>5.0027836211106999E-2</v>
      </c>
      <c r="AO9" s="14">
        <v>8.7366824270363602E-3</v>
      </c>
      <c r="AP9" s="14">
        <v>2.9180633083517701E-2</v>
      </c>
      <c r="AQ9" s="14"/>
      <c r="AR9" s="14">
        <v>0.22842553588657499</v>
      </c>
      <c r="AS9" s="14">
        <v>1.5761718605334998E-2</v>
      </c>
      <c r="AT9" s="14">
        <v>2.9385711851839899E-2</v>
      </c>
      <c r="AU9" s="14">
        <v>6.8511104190355498E-3</v>
      </c>
      <c r="AV9" s="14">
        <v>2.0669917388851398E-2</v>
      </c>
      <c r="AW9" s="14">
        <v>0</v>
      </c>
      <c r="AX9" s="14"/>
      <c r="AY9" s="14">
        <v>2.7764508369463699E-2</v>
      </c>
      <c r="AZ9" s="14">
        <v>2.3136060633830099E-2</v>
      </c>
      <c r="BA9" s="14">
        <v>8.3936297928587894E-2</v>
      </c>
      <c r="BB9" s="14">
        <v>0.14730051302455199</v>
      </c>
      <c r="BC9" s="14">
        <v>0.211613154759587</v>
      </c>
      <c r="BD9" s="14"/>
      <c r="BE9" s="14">
        <v>0</v>
      </c>
      <c r="BF9" s="14">
        <v>5.1531314433272801E-2</v>
      </c>
      <c r="BG9" s="14">
        <v>2.1290226390693699E-2</v>
      </c>
      <c r="BH9" s="14">
        <v>4.0628838068668002E-2</v>
      </c>
      <c r="BI9" s="14">
        <v>6.9767958847810896E-2</v>
      </c>
      <c r="BJ9" s="14">
        <v>6.6280449843356307E-2</v>
      </c>
      <c r="BK9" s="14">
        <v>5.4186227891157603E-2</v>
      </c>
      <c r="BL9" s="14">
        <v>2.74013780092426E-2</v>
      </c>
      <c r="BM9" s="14">
        <v>3.9812692710607098E-2</v>
      </c>
      <c r="BN9" s="14">
        <v>8.4695220708715394E-2</v>
      </c>
      <c r="BO9" s="14">
        <v>6.00788729041122E-2</v>
      </c>
      <c r="BP9" s="14">
        <v>5.6451566878897498E-2</v>
      </c>
      <c r="BQ9" s="14">
        <v>7.51527959225229E-2</v>
      </c>
      <c r="BR9" s="14">
        <v>8.2200663851730402E-2</v>
      </c>
      <c r="BS9" s="14">
        <v>0.10593064953008401</v>
      </c>
      <c r="BT9" s="14">
        <v>0.23888473044943401</v>
      </c>
      <c r="BU9" s="14"/>
      <c r="BV9" s="14">
        <v>0.24285953583054401</v>
      </c>
      <c r="BW9" s="14">
        <v>1.49540093573338E-2</v>
      </c>
      <c r="BX9" s="14"/>
      <c r="BY9" s="14">
        <v>0.191237843282419</v>
      </c>
      <c r="BZ9" s="14"/>
      <c r="CA9" s="14">
        <v>2.2668533717645E-2</v>
      </c>
      <c r="CB9" s="14">
        <v>3.5343975320155901E-2</v>
      </c>
      <c r="CC9" s="14">
        <v>7.1336522628661206E-2</v>
      </c>
      <c r="CD9" s="14">
        <v>0.19256077961552401</v>
      </c>
      <c r="CE9" s="14">
        <v>0.388895037020696</v>
      </c>
    </row>
    <row r="10" spans="2:83" x14ac:dyDescent="0.3">
      <c r="B10" s="15" t="s">
        <v>105</v>
      </c>
      <c r="C10" s="14">
        <v>0.198136340416812</v>
      </c>
      <c r="D10" s="14">
        <v>0.20931864525427701</v>
      </c>
      <c r="E10" s="14">
        <v>0.187605968883509</v>
      </c>
      <c r="F10" s="14"/>
      <c r="G10" s="14">
        <v>0.18807976528279199</v>
      </c>
      <c r="H10" s="14">
        <v>0.30539004078933102</v>
      </c>
      <c r="I10" s="14">
        <v>0.215080658948474</v>
      </c>
      <c r="J10" s="14">
        <v>0.206236049242252</v>
      </c>
      <c r="K10" s="14">
        <v>0.17422847941972699</v>
      </c>
      <c r="L10" s="14">
        <v>0.113167571177872</v>
      </c>
      <c r="M10" s="14"/>
      <c r="N10" s="14">
        <v>0.30151901855331997</v>
      </c>
      <c r="O10" s="14">
        <v>0.20663604842475</v>
      </c>
      <c r="P10" s="14">
        <v>0.14394842153231499</v>
      </c>
      <c r="Q10" s="14">
        <v>0.12785232031591501</v>
      </c>
      <c r="R10" s="14"/>
      <c r="S10" s="14">
        <v>0.271249031056711</v>
      </c>
      <c r="T10" s="14">
        <v>0.143861193932078</v>
      </c>
      <c r="U10" s="14">
        <v>0.134765130917124</v>
      </c>
      <c r="V10" s="14">
        <v>0.17715021111033299</v>
      </c>
      <c r="W10" s="14">
        <v>0.24081766353704101</v>
      </c>
      <c r="X10" s="14">
        <v>0.18620235812070199</v>
      </c>
      <c r="Y10" s="14">
        <v>0.16621109645282001</v>
      </c>
      <c r="Z10" s="14">
        <v>0.139110926590815</v>
      </c>
      <c r="AA10" s="14">
        <v>0.239456188881917</v>
      </c>
      <c r="AB10" s="14">
        <v>0.21460372087280999</v>
      </c>
      <c r="AC10" s="14">
        <v>0.23385746398738599</v>
      </c>
      <c r="AD10" s="14">
        <v>0.16383778231972199</v>
      </c>
      <c r="AE10" s="14"/>
      <c r="AF10" s="14">
        <v>0.116394156406536</v>
      </c>
      <c r="AG10" s="14">
        <v>0.34451917621523998</v>
      </c>
      <c r="AH10" s="14">
        <v>0.255587941956545</v>
      </c>
      <c r="AI10" s="14">
        <v>6.5846886945131203E-2</v>
      </c>
      <c r="AJ10" s="14">
        <v>0.13248694867357</v>
      </c>
      <c r="AK10" s="14"/>
      <c r="AL10" s="14">
        <v>9.6716951158517001E-2</v>
      </c>
      <c r="AM10" s="14">
        <v>0.36951694901774701</v>
      </c>
      <c r="AN10" s="14">
        <v>0.18063034428202401</v>
      </c>
      <c r="AO10" s="14">
        <v>5.2330515616841301E-2</v>
      </c>
      <c r="AP10" s="14">
        <v>7.8098884888590001E-2</v>
      </c>
      <c r="AQ10" s="14"/>
      <c r="AR10" s="14">
        <v>0.51539024555695301</v>
      </c>
      <c r="AS10" s="14">
        <v>0.102831749034288</v>
      </c>
      <c r="AT10" s="14">
        <v>0.21465759358960701</v>
      </c>
      <c r="AU10" s="14">
        <v>4.9066289202440203E-2</v>
      </c>
      <c r="AV10" s="14">
        <v>7.5641948997661704E-2</v>
      </c>
      <c r="AW10" s="14">
        <v>9.99968129563958E-2</v>
      </c>
      <c r="AX10" s="14"/>
      <c r="AY10" s="14">
        <v>0.13462174419289899</v>
      </c>
      <c r="AZ10" s="14">
        <v>0.165693805423694</v>
      </c>
      <c r="BA10" s="14">
        <v>0.26073960305747301</v>
      </c>
      <c r="BB10" s="14">
        <v>0.29857471632507598</v>
      </c>
      <c r="BC10" s="14">
        <v>0.33323090550332601</v>
      </c>
      <c r="BD10" s="14"/>
      <c r="BE10" s="14">
        <v>0.19412297490203601</v>
      </c>
      <c r="BF10" s="14">
        <v>0.11345342887179501</v>
      </c>
      <c r="BG10" s="14">
        <v>0.11004233441785601</v>
      </c>
      <c r="BH10" s="14">
        <v>0.15318235554835699</v>
      </c>
      <c r="BI10" s="14">
        <v>0.110937819528224</v>
      </c>
      <c r="BJ10" s="14">
        <v>0.17813108697632299</v>
      </c>
      <c r="BK10" s="14">
        <v>0.204981030388449</v>
      </c>
      <c r="BL10" s="14">
        <v>0.16494816518113001</v>
      </c>
      <c r="BM10" s="14">
        <v>0.156095899240206</v>
      </c>
      <c r="BN10" s="14">
        <v>0.20739955797484899</v>
      </c>
      <c r="BO10" s="14">
        <v>0.20981643831133201</v>
      </c>
      <c r="BP10" s="14">
        <v>0.339409754765303</v>
      </c>
      <c r="BQ10" s="14">
        <v>0.26634782861100798</v>
      </c>
      <c r="BR10" s="14">
        <v>0.36470834801309598</v>
      </c>
      <c r="BS10" s="14">
        <v>0.32525412261252401</v>
      </c>
      <c r="BT10" s="14">
        <v>0.35723828132540503</v>
      </c>
      <c r="BU10" s="14"/>
      <c r="BV10" s="14">
        <v>0.53069239373856703</v>
      </c>
      <c r="BW10" s="14">
        <v>0.130132729579961</v>
      </c>
      <c r="BX10" s="14"/>
      <c r="BY10" s="14">
        <v>0.268259103924394</v>
      </c>
      <c r="BZ10" s="14"/>
      <c r="CA10" s="14">
        <v>0.14998265731320401</v>
      </c>
      <c r="CB10" s="14">
        <v>0.20789875377196901</v>
      </c>
      <c r="CC10" s="14">
        <v>0.190490762946911</v>
      </c>
      <c r="CD10" s="14">
        <v>0.396948098504802</v>
      </c>
      <c r="CE10" s="14">
        <v>0.32221882795829598</v>
      </c>
    </row>
    <row r="11" spans="2:83" x14ac:dyDescent="0.3">
      <c r="B11" s="15" t="s">
        <v>106</v>
      </c>
      <c r="C11" s="14">
        <v>0.19814500398707299</v>
      </c>
      <c r="D11" s="14">
        <v>0.19024458179979301</v>
      </c>
      <c r="E11" s="14">
        <v>0.20624783048173201</v>
      </c>
      <c r="F11" s="14"/>
      <c r="G11" s="14">
        <v>0.277545366435199</v>
      </c>
      <c r="H11" s="14">
        <v>0.207155860647325</v>
      </c>
      <c r="I11" s="14">
        <v>0.21834734718781401</v>
      </c>
      <c r="J11" s="14">
        <v>0.16668056201131901</v>
      </c>
      <c r="K11" s="14">
        <v>0.18230816898833699</v>
      </c>
      <c r="L11" s="14">
        <v>0.15814257795065401</v>
      </c>
      <c r="M11" s="14"/>
      <c r="N11" s="14">
        <v>0.191367427788532</v>
      </c>
      <c r="O11" s="14">
        <v>0.212161009251118</v>
      </c>
      <c r="P11" s="14">
        <v>0.19916396104856099</v>
      </c>
      <c r="Q11" s="14">
        <v>0.19239711991959901</v>
      </c>
      <c r="R11" s="14"/>
      <c r="S11" s="14">
        <v>0.27292040321495298</v>
      </c>
      <c r="T11" s="14">
        <v>0.17341336076809399</v>
      </c>
      <c r="U11" s="14">
        <v>0.223008155648449</v>
      </c>
      <c r="V11" s="14">
        <v>0.18523467387911</v>
      </c>
      <c r="W11" s="14">
        <v>0.16695511309864</v>
      </c>
      <c r="X11" s="14">
        <v>0.16649474634279901</v>
      </c>
      <c r="Y11" s="14">
        <v>0.20121965611221099</v>
      </c>
      <c r="Z11" s="14">
        <v>0.139083035565085</v>
      </c>
      <c r="AA11" s="14">
        <v>0.174279122325253</v>
      </c>
      <c r="AB11" s="14">
        <v>0.175422696060335</v>
      </c>
      <c r="AC11" s="14">
        <v>0.185754939518403</v>
      </c>
      <c r="AD11" s="14">
        <v>0.34280974986046903</v>
      </c>
      <c r="AE11" s="14"/>
      <c r="AF11" s="14">
        <v>0.139423889893246</v>
      </c>
      <c r="AG11" s="14">
        <v>0.20289750168970699</v>
      </c>
      <c r="AH11" s="14">
        <v>0.233838571153762</v>
      </c>
      <c r="AI11" s="14">
        <v>0.14644610372755901</v>
      </c>
      <c r="AJ11" s="14">
        <v>0.26471174889917198</v>
      </c>
      <c r="AK11" s="14"/>
      <c r="AL11" s="14">
        <v>0.16445391212388399</v>
      </c>
      <c r="AM11" s="14">
        <v>0.214326516209495</v>
      </c>
      <c r="AN11" s="14">
        <v>0.25691879865129702</v>
      </c>
      <c r="AO11" s="14">
        <v>7.1394872384468205E-2</v>
      </c>
      <c r="AP11" s="14">
        <v>0.19695355605256301</v>
      </c>
      <c r="AQ11" s="14"/>
      <c r="AR11" s="14">
        <v>0.16699290785968199</v>
      </c>
      <c r="AS11" s="14">
        <v>0.17568737669949899</v>
      </c>
      <c r="AT11" s="14">
        <v>0.25548443969885298</v>
      </c>
      <c r="AU11" s="14">
        <v>9.0746978103714196E-2</v>
      </c>
      <c r="AV11" s="14">
        <v>0.229499507080549</v>
      </c>
      <c r="AW11" s="14">
        <v>0.375795940498862</v>
      </c>
      <c r="AX11" s="14"/>
      <c r="AY11" s="14">
        <v>0.17795190921214199</v>
      </c>
      <c r="AZ11" s="14">
        <v>0.16226184326149901</v>
      </c>
      <c r="BA11" s="14">
        <v>0.25110998495259801</v>
      </c>
      <c r="BB11" s="14">
        <v>0.20544181613918799</v>
      </c>
      <c r="BC11" s="14">
        <v>0.179304633784752</v>
      </c>
      <c r="BD11" s="14"/>
      <c r="BE11" s="14">
        <v>0.20842981144293299</v>
      </c>
      <c r="BF11" s="14">
        <v>0.15645448189261399</v>
      </c>
      <c r="BG11" s="14">
        <v>0.200722484505862</v>
      </c>
      <c r="BH11" s="14">
        <v>0.17906581976056499</v>
      </c>
      <c r="BI11" s="14">
        <v>0.21198360355959101</v>
      </c>
      <c r="BJ11" s="14">
        <v>0.182511912775004</v>
      </c>
      <c r="BK11" s="14">
        <v>0.21362918926185601</v>
      </c>
      <c r="BL11" s="14">
        <v>0.195172503978258</v>
      </c>
      <c r="BM11" s="14">
        <v>0.18312349743634801</v>
      </c>
      <c r="BN11" s="14">
        <v>0.22372325378255201</v>
      </c>
      <c r="BO11" s="14">
        <v>0.24501672568247601</v>
      </c>
      <c r="BP11" s="14">
        <v>0.15499386042438901</v>
      </c>
      <c r="BQ11" s="14">
        <v>0.187276661648617</v>
      </c>
      <c r="BR11" s="14">
        <v>0.11465517301476499</v>
      </c>
      <c r="BS11" s="14">
        <v>0.185755369129387</v>
      </c>
      <c r="BT11" s="14">
        <v>0.16327891510481601</v>
      </c>
      <c r="BU11" s="14"/>
      <c r="BV11" s="14">
        <v>0.15213094886978801</v>
      </c>
      <c r="BW11" s="14">
        <v>0.30670186138626898</v>
      </c>
      <c r="BX11" s="14"/>
      <c r="BY11" s="14">
        <v>0.19876730563922901</v>
      </c>
      <c r="BZ11" s="14"/>
      <c r="CA11" s="14">
        <v>0.17668489004278901</v>
      </c>
      <c r="CB11" s="14">
        <v>0.19429173681565501</v>
      </c>
      <c r="CC11" s="14">
        <v>0.230991038090616</v>
      </c>
      <c r="CD11" s="14">
        <v>0.15326099141548399</v>
      </c>
      <c r="CE11" s="14">
        <v>8.9672584084773396E-2</v>
      </c>
    </row>
    <row r="12" spans="2:83" x14ac:dyDescent="0.3">
      <c r="B12" s="15" t="s">
        <v>107</v>
      </c>
      <c r="C12" s="14">
        <v>0.19077930601068099</v>
      </c>
      <c r="D12" s="14">
        <v>0.17634961189342299</v>
      </c>
      <c r="E12" s="14">
        <v>0.20421406627118999</v>
      </c>
      <c r="F12" s="14"/>
      <c r="G12" s="14">
        <v>0.185222273791149</v>
      </c>
      <c r="H12" s="14">
        <v>0.17763145208179901</v>
      </c>
      <c r="I12" s="14">
        <v>0.17462515401251999</v>
      </c>
      <c r="J12" s="14">
        <v>0.209158943196602</v>
      </c>
      <c r="K12" s="14">
        <v>0.20745068818253501</v>
      </c>
      <c r="L12" s="14">
        <v>0.19209780784352901</v>
      </c>
      <c r="M12" s="14"/>
      <c r="N12" s="14">
        <v>0.17752755582495999</v>
      </c>
      <c r="O12" s="14">
        <v>0.21068269041531401</v>
      </c>
      <c r="P12" s="14">
        <v>0.201739344413392</v>
      </c>
      <c r="Q12" s="14">
        <v>0.17071675583169801</v>
      </c>
      <c r="R12" s="14"/>
      <c r="S12" s="14">
        <v>0.14341224121370399</v>
      </c>
      <c r="T12" s="14">
        <v>0.19469151827925801</v>
      </c>
      <c r="U12" s="14">
        <v>0.194621044002112</v>
      </c>
      <c r="V12" s="14">
        <v>0.16313102178886199</v>
      </c>
      <c r="W12" s="14">
        <v>0.210370771357099</v>
      </c>
      <c r="X12" s="14">
        <v>0.16468708608325899</v>
      </c>
      <c r="Y12" s="14">
        <v>0.168758987350864</v>
      </c>
      <c r="Z12" s="14">
        <v>0.295668943062037</v>
      </c>
      <c r="AA12" s="14">
        <v>0.225650043216476</v>
      </c>
      <c r="AB12" s="14">
        <v>0.23497654197895301</v>
      </c>
      <c r="AC12" s="14">
        <v>0.16185601198993199</v>
      </c>
      <c r="AD12" s="14">
        <v>0.20650165687465899</v>
      </c>
      <c r="AE12" s="14"/>
      <c r="AF12" s="14">
        <v>0.22905410215694699</v>
      </c>
      <c r="AG12" s="14">
        <v>0.15401371472536299</v>
      </c>
      <c r="AH12" s="14">
        <v>0.181082534464728</v>
      </c>
      <c r="AI12" s="14">
        <v>0.13943203881908001</v>
      </c>
      <c r="AJ12" s="14">
        <v>0.18356327211380499</v>
      </c>
      <c r="AK12" s="14"/>
      <c r="AL12" s="14">
        <v>0.241571990993905</v>
      </c>
      <c r="AM12" s="14">
        <v>0.13341698093967899</v>
      </c>
      <c r="AN12" s="14">
        <v>0.243699113768574</v>
      </c>
      <c r="AO12" s="14">
        <v>0.14283488263102501</v>
      </c>
      <c r="AP12" s="14">
        <v>0.33428878158609299</v>
      </c>
      <c r="AQ12" s="14"/>
      <c r="AR12" s="14">
        <v>5.9055413664144803E-2</v>
      </c>
      <c r="AS12" s="14">
        <v>0.23317934433225901</v>
      </c>
      <c r="AT12" s="14">
        <v>0.25813819119440401</v>
      </c>
      <c r="AU12" s="14">
        <v>0.20431259344458999</v>
      </c>
      <c r="AV12" s="14">
        <v>0.33832868467032701</v>
      </c>
      <c r="AW12" s="14">
        <v>0.164741962238</v>
      </c>
      <c r="AX12" s="14"/>
      <c r="AY12" s="14">
        <v>0.19568862145966301</v>
      </c>
      <c r="AZ12" s="14">
        <v>0.218665358156241</v>
      </c>
      <c r="BA12" s="14">
        <v>0.16104890677126599</v>
      </c>
      <c r="BB12" s="14">
        <v>0.20246705969114001</v>
      </c>
      <c r="BC12" s="14">
        <v>9.4877266595191301E-2</v>
      </c>
      <c r="BD12" s="14"/>
      <c r="BE12" s="14">
        <v>0.37096825406400402</v>
      </c>
      <c r="BF12" s="14">
        <v>0.20795742823958199</v>
      </c>
      <c r="BG12" s="14">
        <v>0.162122194197484</v>
      </c>
      <c r="BH12" s="14">
        <v>0.18454109938648899</v>
      </c>
      <c r="BI12" s="14">
        <v>0.15106487663708601</v>
      </c>
      <c r="BJ12" s="14">
        <v>0.228040668795297</v>
      </c>
      <c r="BK12" s="14">
        <v>0.163240579447336</v>
      </c>
      <c r="BL12" s="14">
        <v>0.224156595107701</v>
      </c>
      <c r="BM12" s="14">
        <v>0.25250606504842299</v>
      </c>
      <c r="BN12" s="14">
        <v>0.23619808721001301</v>
      </c>
      <c r="BO12" s="14">
        <v>0.210814036910285</v>
      </c>
      <c r="BP12" s="14">
        <v>0.146049809731644</v>
      </c>
      <c r="BQ12" s="14">
        <v>0.21960894306912401</v>
      </c>
      <c r="BR12" s="14">
        <v>0.195266073356824</v>
      </c>
      <c r="BS12" s="14">
        <v>0.18125997571444599</v>
      </c>
      <c r="BT12" s="14">
        <v>9.2347132260595099E-2</v>
      </c>
      <c r="BU12" s="14"/>
      <c r="BV12" s="14">
        <v>4.7600594096672201E-2</v>
      </c>
      <c r="BW12" s="14">
        <v>0.26087491235700999</v>
      </c>
      <c r="BX12" s="14"/>
      <c r="BY12" s="14">
        <v>0.14959566552089201</v>
      </c>
      <c r="BZ12" s="14"/>
      <c r="CA12" s="14">
        <v>0.20481000053479501</v>
      </c>
      <c r="CB12" s="14">
        <v>0.19730255342330499</v>
      </c>
      <c r="CC12" s="14">
        <v>0.20066388956067499</v>
      </c>
      <c r="CD12" s="14">
        <v>9.2817558930137295E-2</v>
      </c>
      <c r="CE12" s="14">
        <v>8.6833531474492298E-2</v>
      </c>
    </row>
    <row r="13" spans="2:83" x14ac:dyDescent="0.3">
      <c r="B13" s="15" t="s">
        <v>108</v>
      </c>
      <c r="C13" s="14">
        <v>0.31964619285124901</v>
      </c>
      <c r="D13" s="14">
        <v>0.32670406896773901</v>
      </c>
      <c r="E13" s="14">
        <v>0.31244963519359598</v>
      </c>
      <c r="F13" s="14"/>
      <c r="G13" s="14">
        <v>0.15927298135951701</v>
      </c>
      <c r="H13" s="14">
        <v>0.15569140031481499</v>
      </c>
      <c r="I13" s="14">
        <v>0.26951383312863503</v>
      </c>
      <c r="J13" s="14">
        <v>0.35710332574298498</v>
      </c>
      <c r="K13" s="14">
        <v>0.398163291101091</v>
      </c>
      <c r="L13" s="14">
        <v>0.51666264942895002</v>
      </c>
      <c r="M13" s="14"/>
      <c r="N13" s="14">
        <v>0.18750719199384</v>
      </c>
      <c r="O13" s="14">
        <v>0.29203473271714098</v>
      </c>
      <c r="P13" s="14">
        <v>0.380802877754504</v>
      </c>
      <c r="Q13" s="14">
        <v>0.43622411741996697</v>
      </c>
      <c r="R13" s="14"/>
      <c r="S13" s="14">
        <v>0.18965661686608201</v>
      </c>
      <c r="T13" s="14">
        <v>0.41190502750080499</v>
      </c>
      <c r="U13" s="14">
        <v>0.36189330607068698</v>
      </c>
      <c r="V13" s="14">
        <v>0.39728785820126</v>
      </c>
      <c r="W13" s="14">
        <v>0.29262342620875498</v>
      </c>
      <c r="X13" s="14">
        <v>0.342780684981636</v>
      </c>
      <c r="Y13" s="14">
        <v>0.376247877661676</v>
      </c>
      <c r="Z13" s="14">
        <v>0.29607375661979601</v>
      </c>
      <c r="AA13" s="14">
        <v>0.28472204863184603</v>
      </c>
      <c r="AB13" s="14">
        <v>0.29523340604616899</v>
      </c>
      <c r="AC13" s="14">
        <v>0.37222344735131102</v>
      </c>
      <c r="AD13" s="14">
        <v>0.16989523141646901</v>
      </c>
      <c r="AE13" s="14"/>
      <c r="AF13" s="14">
        <v>0.48742567586518598</v>
      </c>
      <c r="AG13" s="14">
        <v>0.13806852243133599</v>
      </c>
      <c r="AH13" s="14">
        <v>0.27281741501956103</v>
      </c>
      <c r="AI13" s="14">
        <v>0.62051639424500205</v>
      </c>
      <c r="AJ13" s="14">
        <v>0.28930581862821803</v>
      </c>
      <c r="AK13" s="14"/>
      <c r="AL13" s="14">
        <v>0.472686956767496</v>
      </c>
      <c r="AM13" s="14">
        <v>0.123084837269159</v>
      </c>
      <c r="AN13" s="14">
        <v>0.261504993595638</v>
      </c>
      <c r="AO13" s="14">
        <v>0.72137997523921205</v>
      </c>
      <c r="AP13" s="14">
        <v>0.34069681567222299</v>
      </c>
      <c r="AQ13" s="14"/>
      <c r="AR13" s="14">
        <v>2.1819035685462399E-2</v>
      </c>
      <c r="AS13" s="14">
        <v>0.45397170864478598</v>
      </c>
      <c r="AT13" s="14">
        <v>0.23672805448642201</v>
      </c>
      <c r="AU13" s="14">
        <v>0.64597364947205904</v>
      </c>
      <c r="AV13" s="14">
        <v>0.31418056211183398</v>
      </c>
      <c r="AW13" s="14">
        <v>0.25532496105168101</v>
      </c>
      <c r="AX13" s="14"/>
      <c r="AY13" s="14">
        <v>0.44331614351646798</v>
      </c>
      <c r="AZ13" s="14">
        <v>0.38407546683968702</v>
      </c>
      <c r="BA13" s="14">
        <v>0.209742909681949</v>
      </c>
      <c r="BB13" s="14">
        <v>0.124239225232486</v>
      </c>
      <c r="BC13" s="14">
        <v>0.18097403935714401</v>
      </c>
      <c r="BD13" s="14"/>
      <c r="BE13" s="14">
        <v>0.160845637740548</v>
      </c>
      <c r="BF13" s="14">
        <v>0.38328878542366701</v>
      </c>
      <c r="BG13" s="14">
        <v>0.47821125728214903</v>
      </c>
      <c r="BH13" s="14">
        <v>0.42404096987487799</v>
      </c>
      <c r="BI13" s="14">
        <v>0.41611871412586598</v>
      </c>
      <c r="BJ13" s="14">
        <v>0.313843358273168</v>
      </c>
      <c r="BK13" s="14">
        <v>0.33077872174350198</v>
      </c>
      <c r="BL13" s="14">
        <v>0.381079677628199</v>
      </c>
      <c r="BM13" s="14">
        <v>0.34634870977868698</v>
      </c>
      <c r="BN13" s="14">
        <v>0.213018143559667</v>
      </c>
      <c r="BO13" s="14">
        <v>0.25651921586105297</v>
      </c>
      <c r="BP13" s="14">
        <v>0.29364267737116001</v>
      </c>
      <c r="BQ13" s="14">
        <v>0.23418203426082801</v>
      </c>
      <c r="BR13" s="14">
        <v>0.19071871754395001</v>
      </c>
      <c r="BS13" s="14">
        <v>0.162721579075298</v>
      </c>
      <c r="BT13" s="14">
        <v>0.14825094085974999</v>
      </c>
      <c r="BU13" s="14"/>
      <c r="BV13" s="14">
        <v>1.9590302037793501E-2</v>
      </c>
      <c r="BW13" s="14">
        <v>0.27679906200947701</v>
      </c>
      <c r="BX13" s="14"/>
      <c r="BY13" s="14">
        <v>0.187959505527138</v>
      </c>
      <c r="BZ13" s="14"/>
      <c r="CA13" s="14">
        <v>0.425824235534426</v>
      </c>
      <c r="CB13" s="14">
        <v>0.33496985157230502</v>
      </c>
      <c r="CC13" s="14">
        <v>0.27238014922828302</v>
      </c>
      <c r="CD13" s="14">
        <v>0.13720931383079199</v>
      </c>
      <c r="CE13" s="14">
        <v>0.112380019461742</v>
      </c>
    </row>
    <row r="14" spans="2:83" x14ac:dyDescent="0.3">
      <c r="B14" s="15" t="s">
        <v>109</v>
      </c>
      <c r="C14" s="14">
        <v>1.04574194984098E-2</v>
      </c>
      <c r="D14" s="14">
        <v>6.0010192239620197E-3</v>
      </c>
      <c r="E14" s="14">
        <v>1.48293418260968E-2</v>
      </c>
      <c r="F14" s="14"/>
      <c r="G14" s="14">
        <v>4.5931393643531701E-2</v>
      </c>
      <c r="H14" s="14">
        <v>6.0516402478116701E-3</v>
      </c>
      <c r="I14" s="14">
        <v>1.2443890176239401E-2</v>
      </c>
      <c r="J14" s="14">
        <v>5.5516819081647996E-3</v>
      </c>
      <c r="K14" s="14">
        <v>0</v>
      </c>
      <c r="L14" s="14">
        <v>0</v>
      </c>
      <c r="M14" s="14"/>
      <c r="N14" s="14">
        <v>8.2428869061419996E-3</v>
      </c>
      <c r="O14" s="14">
        <v>7.2922845362219796E-3</v>
      </c>
      <c r="P14" s="14">
        <v>1.4708292939088E-2</v>
      </c>
      <c r="Q14" s="14">
        <v>1.26216792776819E-2</v>
      </c>
      <c r="R14" s="14"/>
      <c r="S14" s="14">
        <v>9.9634988688675208E-3</v>
      </c>
      <c r="T14" s="14">
        <v>4.0969019754101702E-3</v>
      </c>
      <c r="U14" s="14">
        <v>1.26427803663243E-2</v>
      </c>
      <c r="V14" s="14">
        <v>0</v>
      </c>
      <c r="W14" s="14">
        <v>1.9168263956648501E-2</v>
      </c>
      <c r="X14" s="14">
        <v>2.1726230022792999E-2</v>
      </c>
      <c r="Y14" s="14">
        <v>1.9379442634285399E-2</v>
      </c>
      <c r="Z14" s="14">
        <v>0</v>
      </c>
      <c r="AA14" s="14">
        <v>0</v>
      </c>
      <c r="AB14" s="14">
        <v>7.3524393603760403E-3</v>
      </c>
      <c r="AC14" s="14">
        <v>9.8243204048542292E-3</v>
      </c>
      <c r="AD14" s="14">
        <v>5.0557921797324802E-2</v>
      </c>
      <c r="AE14" s="14"/>
      <c r="AF14" s="14">
        <v>4.3164894368449402E-3</v>
      </c>
      <c r="AG14" s="14">
        <v>0</v>
      </c>
      <c r="AH14" s="14">
        <v>0</v>
      </c>
      <c r="AI14" s="14">
        <v>0</v>
      </c>
      <c r="AJ14" s="14">
        <v>3.0966422121296199E-2</v>
      </c>
      <c r="AK14" s="14"/>
      <c r="AL14" s="14">
        <v>6.30273181140546E-3</v>
      </c>
      <c r="AM14" s="14">
        <v>1.3964865209053301E-3</v>
      </c>
      <c r="AN14" s="14">
        <v>0</v>
      </c>
      <c r="AO14" s="14">
        <v>0</v>
      </c>
      <c r="AP14" s="14">
        <v>2.0781328717012999E-2</v>
      </c>
      <c r="AQ14" s="14"/>
      <c r="AR14" s="14">
        <v>4.05467036717355E-3</v>
      </c>
      <c r="AS14" s="14">
        <v>6.8997365923317002E-3</v>
      </c>
      <c r="AT14" s="14">
        <v>0</v>
      </c>
      <c r="AU14" s="14">
        <v>3.0493793581612399E-3</v>
      </c>
      <c r="AV14" s="14">
        <v>8.3545074744773296E-3</v>
      </c>
      <c r="AW14" s="14">
        <v>3.5742233862093999E-2</v>
      </c>
      <c r="AX14" s="14"/>
      <c r="AY14" s="14">
        <v>1.5669124714363498E-2</v>
      </c>
      <c r="AZ14" s="14">
        <v>1.38376966425739E-2</v>
      </c>
      <c r="BA14" s="14">
        <v>6.7095034809942803E-3</v>
      </c>
      <c r="BB14" s="14">
        <v>5.4345436451437501E-3</v>
      </c>
      <c r="BC14" s="14">
        <v>0</v>
      </c>
      <c r="BD14" s="14"/>
      <c r="BE14" s="14">
        <v>0</v>
      </c>
      <c r="BF14" s="14">
        <v>5.0643701635602001E-2</v>
      </c>
      <c r="BG14" s="14">
        <v>7.0836578231451997E-3</v>
      </c>
      <c r="BH14" s="14">
        <v>1.8540917361044001E-2</v>
      </c>
      <c r="BI14" s="14">
        <v>1.3024002763484799E-2</v>
      </c>
      <c r="BJ14" s="14">
        <v>1.63309978060425E-2</v>
      </c>
      <c r="BK14" s="14">
        <v>1.10966318008324E-2</v>
      </c>
      <c r="BL14" s="14">
        <v>0</v>
      </c>
      <c r="BM14" s="14">
        <v>1.4465532656319601E-2</v>
      </c>
      <c r="BN14" s="14">
        <v>1.89667192476883E-2</v>
      </c>
      <c r="BO14" s="14">
        <v>6.4720286911775903E-3</v>
      </c>
      <c r="BP14" s="14">
        <v>9.4523308286072506E-3</v>
      </c>
      <c r="BQ14" s="14">
        <v>0</v>
      </c>
      <c r="BR14" s="14">
        <v>0</v>
      </c>
      <c r="BS14" s="14">
        <v>0</v>
      </c>
      <c r="BT14" s="14">
        <v>0</v>
      </c>
      <c r="BU14" s="14"/>
      <c r="BV14" s="14">
        <v>2.3367295184686899E-3</v>
      </c>
      <c r="BW14" s="14">
        <v>0</v>
      </c>
      <c r="BX14" s="14"/>
      <c r="BY14" s="14">
        <v>0</v>
      </c>
      <c r="BZ14" s="14"/>
      <c r="CA14" s="14">
        <v>1.20040542482197E-2</v>
      </c>
      <c r="CB14" s="14">
        <v>4.93060892726909E-3</v>
      </c>
      <c r="CC14" s="14">
        <v>1.15379639167558E-2</v>
      </c>
      <c r="CD14" s="14">
        <v>8.4330950508745596E-3</v>
      </c>
      <c r="CE14" s="14">
        <v>0</v>
      </c>
    </row>
    <row r="15" spans="2:83" x14ac:dyDescent="0.3">
      <c r="B15" s="15" t="s">
        <v>110</v>
      </c>
      <c r="C15" s="20">
        <v>1.8635682176452398E-2</v>
      </c>
      <c r="D15" s="20">
        <v>6.0542341779115704E-3</v>
      </c>
      <c r="E15" s="20">
        <v>3.09572802824396E-2</v>
      </c>
      <c r="F15" s="20"/>
      <c r="G15" s="20">
        <v>5.3982366468855E-2</v>
      </c>
      <c r="H15" s="20">
        <v>2.1345893846322801E-2</v>
      </c>
      <c r="I15" s="20">
        <v>1.62105702774379E-2</v>
      </c>
      <c r="J15" s="20">
        <v>1.09544413686348E-2</v>
      </c>
      <c r="K15" s="20">
        <v>1.7189974187140199E-2</v>
      </c>
      <c r="L15" s="20">
        <v>2.2258470743239602E-3</v>
      </c>
      <c r="M15" s="20"/>
      <c r="N15" s="20">
        <v>1.7379461830421099E-2</v>
      </c>
      <c r="O15" s="20">
        <v>1.17659874332205E-2</v>
      </c>
      <c r="P15" s="20">
        <v>1.46232474051998E-2</v>
      </c>
      <c r="Q15" s="20">
        <v>2.90795290020366E-2</v>
      </c>
      <c r="R15" s="20"/>
      <c r="S15" s="20">
        <v>3.2045708809853302E-2</v>
      </c>
      <c r="T15" s="20">
        <v>2.6992481142848801E-2</v>
      </c>
      <c r="U15" s="20">
        <v>1.9523587410650599E-2</v>
      </c>
      <c r="V15" s="20">
        <v>1.15292348319026E-2</v>
      </c>
      <c r="W15" s="20">
        <v>2.7111725805844301E-2</v>
      </c>
      <c r="X15" s="20">
        <v>2.98455543012703E-2</v>
      </c>
      <c r="Y15" s="20">
        <v>6.2732366870219798E-3</v>
      </c>
      <c r="Z15" s="20">
        <v>0</v>
      </c>
      <c r="AA15" s="20">
        <v>1.41693472002249E-2</v>
      </c>
      <c r="AB15" s="20">
        <v>1.04843482775054E-2</v>
      </c>
      <c r="AC15" s="20">
        <v>0</v>
      </c>
      <c r="AD15" s="20">
        <v>1.50261839098718E-2</v>
      </c>
      <c r="AE15" s="20"/>
      <c r="AF15" s="20">
        <v>3.44183792206655E-3</v>
      </c>
      <c r="AG15" s="20">
        <v>3.5965905953718501E-3</v>
      </c>
      <c r="AH15" s="20">
        <v>7.8351026417272894E-3</v>
      </c>
      <c r="AI15" s="20">
        <v>0</v>
      </c>
      <c r="AJ15" s="20">
        <v>5.8035684736853797E-2</v>
      </c>
      <c r="AK15" s="20"/>
      <c r="AL15" s="20">
        <v>8.0028340636365703E-3</v>
      </c>
      <c r="AM15" s="20">
        <v>7.1023225865646401E-3</v>
      </c>
      <c r="AN15" s="20">
        <v>7.2189134913593998E-3</v>
      </c>
      <c r="AO15" s="20">
        <v>3.3230717014173699E-3</v>
      </c>
      <c r="AP15" s="20">
        <v>0</v>
      </c>
      <c r="AQ15" s="20"/>
      <c r="AR15" s="20">
        <v>4.2621909800089897E-3</v>
      </c>
      <c r="AS15" s="20">
        <v>1.1668366091502199E-2</v>
      </c>
      <c r="AT15" s="20">
        <v>5.6060091788733904E-3</v>
      </c>
      <c r="AU15" s="20">
        <v>0</v>
      </c>
      <c r="AV15" s="20">
        <v>1.33248722762994E-2</v>
      </c>
      <c r="AW15" s="20">
        <v>6.8398089392967404E-2</v>
      </c>
      <c r="AX15" s="20"/>
      <c r="AY15" s="20">
        <v>4.9879485350012897E-3</v>
      </c>
      <c r="AZ15" s="20">
        <v>3.2329769042475198E-2</v>
      </c>
      <c r="BA15" s="20">
        <v>2.6712794127133E-2</v>
      </c>
      <c r="BB15" s="20">
        <v>1.6542125942415001E-2</v>
      </c>
      <c r="BC15" s="20">
        <v>0</v>
      </c>
      <c r="BD15" s="20"/>
      <c r="BE15" s="20">
        <v>6.5633321850478196E-2</v>
      </c>
      <c r="BF15" s="20">
        <v>3.6670859503466303E-2</v>
      </c>
      <c r="BG15" s="20">
        <v>2.0527845382811199E-2</v>
      </c>
      <c r="BH15" s="20">
        <v>0</v>
      </c>
      <c r="BI15" s="20">
        <v>2.7103024537937299E-2</v>
      </c>
      <c r="BJ15" s="20">
        <v>1.48615255308096E-2</v>
      </c>
      <c r="BK15" s="20">
        <v>2.2087619466866399E-2</v>
      </c>
      <c r="BL15" s="20">
        <v>7.2416800954693099E-3</v>
      </c>
      <c r="BM15" s="20">
        <v>7.6476031294094096E-3</v>
      </c>
      <c r="BN15" s="20">
        <v>1.5999017516515501E-2</v>
      </c>
      <c r="BO15" s="20">
        <v>1.12826816395654E-2</v>
      </c>
      <c r="BP15" s="20">
        <v>0</v>
      </c>
      <c r="BQ15" s="20">
        <v>1.74317364878998E-2</v>
      </c>
      <c r="BR15" s="20">
        <v>5.2451024219634899E-2</v>
      </c>
      <c r="BS15" s="20">
        <v>3.9078303938260603E-2</v>
      </c>
      <c r="BT15" s="20">
        <v>0</v>
      </c>
      <c r="BU15" s="20"/>
      <c r="BV15" s="20">
        <v>4.7894959081667696E-3</v>
      </c>
      <c r="BW15" s="20">
        <v>1.0537425309948899E-2</v>
      </c>
      <c r="BX15" s="20"/>
      <c r="BY15" s="20">
        <v>4.1805761059276999E-3</v>
      </c>
      <c r="BZ15" s="20"/>
      <c r="CA15" s="20">
        <v>8.0256286089215208E-3</v>
      </c>
      <c r="CB15" s="20">
        <v>2.52625201693417E-2</v>
      </c>
      <c r="CC15" s="20">
        <v>2.2599673628097599E-2</v>
      </c>
      <c r="CD15" s="20">
        <v>1.8770162652385999E-2</v>
      </c>
      <c r="CE15" s="20">
        <v>0</v>
      </c>
    </row>
    <row r="16" spans="2:83" x14ac:dyDescent="0.3">
      <c r="B16" s="16"/>
    </row>
    <row r="17" spans="2:2" x14ac:dyDescent="0.3">
      <c r="B17" t="s">
        <v>112</v>
      </c>
    </row>
    <row r="18" spans="2:2" x14ac:dyDescent="0.3">
      <c r="B18" t="s">
        <v>113</v>
      </c>
    </row>
    <row r="20" spans="2:2" x14ac:dyDescent="0.3">
      <c r="B20"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E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104</v>
      </c>
      <c r="C9" s="14">
        <v>9.3028579930147501E-2</v>
      </c>
      <c r="D9" s="14">
        <v>0.12105157679748101</v>
      </c>
      <c r="E9" s="14">
        <v>6.5848150989023094E-2</v>
      </c>
      <c r="F9" s="14"/>
      <c r="G9" s="14">
        <v>8.3790723341308104E-2</v>
      </c>
      <c r="H9" s="14">
        <v>6.8969666335754506E-2</v>
      </c>
      <c r="I9" s="14">
        <v>7.73600256598347E-2</v>
      </c>
      <c r="J9" s="14">
        <v>0.10334227041715199</v>
      </c>
      <c r="K9" s="14">
        <v>8.5685609467794493E-2</v>
      </c>
      <c r="L9" s="14">
        <v>0.128003743955341</v>
      </c>
      <c r="M9" s="14"/>
      <c r="N9" s="14">
        <v>7.9066928778753306E-2</v>
      </c>
      <c r="O9" s="14">
        <v>5.6194697826331602E-2</v>
      </c>
      <c r="P9" s="14">
        <v>0.12100685217979699</v>
      </c>
      <c r="Q9" s="14">
        <v>0.123747107618287</v>
      </c>
      <c r="R9" s="14"/>
      <c r="S9" s="14">
        <v>7.3492778021820901E-2</v>
      </c>
      <c r="T9" s="14">
        <v>9.9956251298977797E-2</v>
      </c>
      <c r="U9" s="14">
        <v>9.0891340829944794E-2</v>
      </c>
      <c r="V9" s="14">
        <v>0.14681616369827299</v>
      </c>
      <c r="W9" s="14">
        <v>0.111430314537336</v>
      </c>
      <c r="X9" s="14">
        <v>8.1993062953647403E-2</v>
      </c>
      <c r="Y9" s="14">
        <v>0.107571505990172</v>
      </c>
      <c r="Z9" s="14">
        <v>0.10009494132489</v>
      </c>
      <c r="AA9" s="14">
        <v>9.9363900494833804E-2</v>
      </c>
      <c r="AB9" s="14">
        <v>4.28963562755377E-2</v>
      </c>
      <c r="AC9" s="14">
        <v>9.7582242880632303E-2</v>
      </c>
      <c r="AD9" s="14">
        <v>6.0530152076421997E-2</v>
      </c>
      <c r="AE9" s="14"/>
      <c r="AF9" s="14">
        <v>0.14062592426797199</v>
      </c>
      <c r="AG9" s="14">
        <v>5.1225422006740601E-2</v>
      </c>
      <c r="AH9" s="14">
        <v>2.7078909835675399E-2</v>
      </c>
      <c r="AI9" s="14">
        <v>0.46754382226088598</v>
      </c>
      <c r="AJ9" s="14">
        <v>5.4348921430934803E-2</v>
      </c>
      <c r="AK9" s="14"/>
      <c r="AL9" s="14">
        <v>0.105695818397069</v>
      </c>
      <c r="AM9" s="14">
        <v>4.8103722033624799E-2</v>
      </c>
      <c r="AN9" s="14">
        <v>1.19379371898097E-2</v>
      </c>
      <c r="AO9" s="14">
        <v>0.40519747384148402</v>
      </c>
      <c r="AP9" s="14">
        <v>3.5162205551280801E-2</v>
      </c>
      <c r="AQ9" s="14"/>
      <c r="AR9" s="14">
        <v>4.2311242964251199E-2</v>
      </c>
      <c r="AS9" s="14">
        <v>6.95862720988452E-2</v>
      </c>
      <c r="AT9" s="14">
        <v>1.4027036835427499E-2</v>
      </c>
      <c r="AU9" s="14">
        <v>0.34121223750024599</v>
      </c>
      <c r="AV9" s="14">
        <v>2.4403132610980999E-2</v>
      </c>
      <c r="AW9" s="14">
        <v>5.0268418595256197E-3</v>
      </c>
      <c r="AX9" s="14"/>
      <c r="AY9" s="14">
        <v>0.144702414190821</v>
      </c>
      <c r="AZ9" s="14">
        <v>9.8873489048077495E-2</v>
      </c>
      <c r="BA9" s="14">
        <v>6.1284537781333699E-2</v>
      </c>
      <c r="BB9" s="14">
        <v>6.15777765139141E-2</v>
      </c>
      <c r="BC9" s="14">
        <v>0.10092752859199</v>
      </c>
      <c r="BD9" s="14"/>
      <c r="BE9" s="14">
        <v>0.16216535956735101</v>
      </c>
      <c r="BF9" s="14">
        <v>8.3772624469104495E-2</v>
      </c>
      <c r="BG9" s="14">
        <v>9.0149681001580495E-2</v>
      </c>
      <c r="BH9" s="14">
        <v>8.3448578068239104E-2</v>
      </c>
      <c r="BI9" s="14">
        <v>0.13765039874872101</v>
      </c>
      <c r="BJ9" s="14">
        <v>8.4947991633296499E-2</v>
      </c>
      <c r="BK9" s="14">
        <v>0.11254714660328501</v>
      </c>
      <c r="BL9" s="14">
        <v>0.102765957987746</v>
      </c>
      <c r="BM9" s="14">
        <v>7.4440286679706397E-2</v>
      </c>
      <c r="BN9" s="14">
        <v>0.101499493460959</v>
      </c>
      <c r="BO9" s="14">
        <v>8.4785817706020297E-2</v>
      </c>
      <c r="BP9" s="14">
        <v>6.3986288599415797E-2</v>
      </c>
      <c r="BQ9" s="14">
        <v>6.5047326469041794E-2</v>
      </c>
      <c r="BR9" s="14">
        <v>5.2914327678361697E-2</v>
      </c>
      <c r="BS9" s="14">
        <v>0.107149294161828</v>
      </c>
      <c r="BT9" s="14">
        <v>0.112899607459718</v>
      </c>
      <c r="BU9" s="14"/>
      <c r="BV9" s="14">
        <v>4.4487143345212303E-2</v>
      </c>
      <c r="BW9" s="14">
        <v>5.34752094078993E-2</v>
      </c>
      <c r="BX9" s="14"/>
      <c r="BY9" s="14">
        <v>0.116664775650967</v>
      </c>
      <c r="BZ9" s="14"/>
      <c r="CA9" s="14">
        <v>0.112220633618949</v>
      </c>
      <c r="CB9" s="14">
        <v>5.9090325854537003E-2</v>
      </c>
      <c r="CC9" s="14">
        <v>9.1184960289623307E-2</v>
      </c>
      <c r="CD9" s="14">
        <v>9.0232916689078194E-2</v>
      </c>
      <c r="CE9" s="14">
        <v>0.20244611468796</v>
      </c>
    </row>
    <row r="10" spans="2:83" x14ac:dyDescent="0.3">
      <c r="B10" s="15" t="s">
        <v>105</v>
      </c>
      <c r="C10" s="14">
        <v>0.20383068841975199</v>
      </c>
      <c r="D10" s="14">
        <v>0.235101958202901</v>
      </c>
      <c r="E10" s="14">
        <v>0.17369576803109199</v>
      </c>
      <c r="F10" s="14"/>
      <c r="G10" s="14">
        <v>0.16904792794340201</v>
      </c>
      <c r="H10" s="14">
        <v>0.223510747222052</v>
      </c>
      <c r="I10" s="14">
        <v>0.22798000530524401</v>
      </c>
      <c r="J10" s="14">
        <v>0.212663558480924</v>
      </c>
      <c r="K10" s="14">
        <v>0.19130545759047399</v>
      </c>
      <c r="L10" s="14">
        <v>0.19248924928320699</v>
      </c>
      <c r="M10" s="14"/>
      <c r="N10" s="14">
        <v>0.207247540097142</v>
      </c>
      <c r="O10" s="14">
        <v>0.203585410726564</v>
      </c>
      <c r="P10" s="14">
        <v>0.20336037605217</v>
      </c>
      <c r="Q10" s="14">
        <v>0.19713000626267499</v>
      </c>
      <c r="R10" s="14"/>
      <c r="S10" s="14">
        <v>0.213447590161888</v>
      </c>
      <c r="T10" s="14">
        <v>0.20069039598163299</v>
      </c>
      <c r="U10" s="14">
        <v>0.19455591084281701</v>
      </c>
      <c r="V10" s="14">
        <v>0.20045002952179899</v>
      </c>
      <c r="W10" s="14">
        <v>0.22820007803702</v>
      </c>
      <c r="X10" s="14">
        <v>0.24105728507265001</v>
      </c>
      <c r="Y10" s="14">
        <v>0.22681428757594399</v>
      </c>
      <c r="Z10" s="14">
        <v>0.28470611640070698</v>
      </c>
      <c r="AA10" s="14">
        <v>0.17764478341885401</v>
      </c>
      <c r="AB10" s="14">
        <v>0.16633544715415899</v>
      </c>
      <c r="AC10" s="14">
        <v>0.18988092193926001</v>
      </c>
      <c r="AD10" s="14">
        <v>0.10213635556669801</v>
      </c>
      <c r="AE10" s="14"/>
      <c r="AF10" s="14">
        <v>0.29306168633012802</v>
      </c>
      <c r="AG10" s="14">
        <v>0.17834301876382999</v>
      </c>
      <c r="AH10" s="14">
        <v>0.122122515290991</v>
      </c>
      <c r="AI10" s="14">
        <v>0.25213030289730298</v>
      </c>
      <c r="AJ10" s="14">
        <v>0.19233436658709399</v>
      </c>
      <c r="AK10" s="14"/>
      <c r="AL10" s="14">
        <v>0.26102425827925002</v>
      </c>
      <c r="AM10" s="14">
        <v>0.18247914506235799</v>
      </c>
      <c r="AN10" s="14">
        <v>0.110486024267829</v>
      </c>
      <c r="AO10" s="14">
        <v>0.419184981772386</v>
      </c>
      <c r="AP10" s="14">
        <v>6.6820804901044098E-2</v>
      </c>
      <c r="AQ10" s="14"/>
      <c r="AR10" s="14">
        <v>0.16323193354137999</v>
      </c>
      <c r="AS10" s="14">
        <v>0.208212294295159</v>
      </c>
      <c r="AT10" s="14">
        <v>0.136596006977694</v>
      </c>
      <c r="AU10" s="14">
        <v>0.46022896692724002</v>
      </c>
      <c r="AV10" s="14">
        <v>6.0388254144435202E-2</v>
      </c>
      <c r="AW10" s="14">
        <v>0.10712484959390001</v>
      </c>
      <c r="AX10" s="14"/>
      <c r="AY10" s="14">
        <v>0.22562199482248699</v>
      </c>
      <c r="AZ10" s="14">
        <v>0.18863763442040701</v>
      </c>
      <c r="BA10" s="14">
        <v>0.20438989593069501</v>
      </c>
      <c r="BB10" s="14">
        <v>0.20188964912538299</v>
      </c>
      <c r="BC10" s="14">
        <v>0.266695921267879</v>
      </c>
      <c r="BD10" s="14"/>
      <c r="BE10" s="14">
        <v>6.7794701126496104E-2</v>
      </c>
      <c r="BF10" s="14">
        <v>0.16858041795377399</v>
      </c>
      <c r="BG10" s="14">
        <v>0.20531523804108301</v>
      </c>
      <c r="BH10" s="14">
        <v>0.23829553086549901</v>
      </c>
      <c r="BI10" s="14">
        <v>0.16663984346382199</v>
      </c>
      <c r="BJ10" s="14">
        <v>0.201839313458897</v>
      </c>
      <c r="BK10" s="14">
        <v>0.17928801778741801</v>
      </c>
      <c r="BL10" s="14">
        <v>0.21321055774265099</v>
      </c>
      <c r="BM10" s="14">
        <v>0.19185005927474699</v>
      </c>
      <c r="BN10" s="14">
        <v>0.151642834707061</v>
      </c>
      <c r="BO10" s="14">
        <v>0.23298307777590599</v>
      </c>
      <c r="BP10" s="14">
        <v>0.231116787155907</v>
      </c>
      <c r="BQ10" s="14">
        <v>0.28792428572461198</v>
      </c>
      <c r="BR10" s="14">
        <v>0.219729249641583</v>
      </c>
      <c r="BS10" s="14">
        <v>0.11859700806991599</v>
      </c>
      <c r="BT10" s="14">
        <v>0.29381963666629601</v>
      </c>
      <c r="BU10" s="14"/>
      <c r="BV10" s="14">
        <v>0.162535622727698</v>
      </c>
      <c r="BW10" s="14">
        <v>0.212100062412344</v>
      </c>
      <c r="BX10" s="14"/>
      <c r="BY10" s="14">
        <v>0.38841888832986898</v>
      </c>
      <c r="BZ10" s="14"/>
      <c r="CA10" s="14">
        <v>0.19754494904605599</v>
      </c>
      <c r="CB10" s="14">
        <v>0.165701164250349</v>
      </c>
      <c r="CC10" s="14">
        <v>0.20412510347494101</v>
      </c>
      <c r="CD10" s="14">
        <v>0.322776461797599</v>
      </c>
      <c r="CE10" s="14">
        <v>0.32891101260665101</v>
      </c>
    </row>
    <row r="11" spans="2:83" x14ac:dyDescent="0.3">
      <c r="B11" s="15" t="s">
        <v>106</v>
      </c>
      <c r="C11" s="14">
        <v>0.22543463690528801</v>
      </c>
      <c r="D11" s="14">
        <v>0.21646119188976001</v>
      </c>
      <c r="E11" s="14">
        <v>0.233609636750405</v>
      </c>
      <c r="F11" s="14"/>
      <c r="G11" s="14">
        <v>0.24331835733115301</v>
      </c>
      <c r="H11" s="14">
        <v>0.28509597508271201</v>
      </c>
      <c r="I11" s="14">
        <v>0.25097365421075402</v>
      </c>
      <c r="J11" s="14">
        <v>0.19280393977750199</v>
      </c>
      <c r="K11" s="14">
        <v>0.17061639716153201</v>
      </c>
      <c r="L11" s="14">
        <v>0.20771670386167199</v>
      </c>
      <c r="M11" s="14"/>
      <c r="N11" s="14">
        <v>0.22897944696650399</v>
      </c>
      <c r="O11" s="14">
        <v>0.20305149991497601</v>
      </c>
      <c r="P11" s="14">
        <v>0.24885799093434</v>
      </c>
      <c r="Q11" s="14">
        <v>0.22338327053321</v>
      </c>
      <c r="R11" s="14"/>
      <c r="S11" s="14">
        <v>0.25024656012492802</v>
      </c>
      <c r="T11" s="14">
        <v>0.226962281572721</v>
      </c>
      <c r="U11" s="14">
        <v>0.22299202640667901</v>
      </c>
      <c r="V11" s="14">
        <v>0.23150044891107899</v>
      </c>
      <c r="W11" s="14">
        <v>0.21518502829872799</v>
      </c>
      <c r="X11" s="14">
        <v>0.25056469777833101</v>
      </c>
      <c r="Y11" s="14">
        <v>0.22917299999152399</v>
      </c>
      <c r="Z11" s="14">
        <v>0.19931206684056299</v>
      </c>
      <c r="AA11" s="14">
        <v>0.21324341306542599</v>
      </c>
      <c r="AB11" s="14">
        <v>0.21928548168646</v>
      </c>
      <c r="AC11" s="14">
        <v>0.15591089340828199</v>
      </c>
      <c r="AD11" s="14">
        <v>0.24346228299977199</v>
      </c>
      <c r="AE11" s="14"/>
      <c r="AF11" s="14">
        <v>0.27080554935082302</v>
      </c>
      <c r="AG11" s="14">
        <v>0.18191033828823699</v>
      </c>
      <c r="AH11" s="14">
        <v>0.13398558452093201</v>
      </c>
      <c r="AI11" s="14">
        <v>0.22430348921604201</v>
      </c>
      <c r="AJ11" s="14">
        <v>0.32480396799797001</v>
      </c>
      <c r="AK11" s="14"/>
      <c r="AL11" s="14">
        <v>0.280008439630827</v>
      </c>
      <c r="AM11" s="14">
        <v>0.22687923787478601</v>
      </c>
      <c r="AN11" s="14">
        <v>0.17632027823141999</v>
      </c>
      <c r="AO11" s="14">
        <v>0.12299004060277</v>
      </c>
      <c r="AP11" s="14">
        <v>0.202389789010225</v>
      </c>
      <c r="AQ11" s="14"/>
      <c r="AR11" s="14">
        <v>0.20599695467363999</v>
      </c>
      <c r="AS11" s="14">
        <v>0.33274753692486803</v>
      </c>
      <c r="AT11" s="14">
        <v>0.128521955257142</v>
      </c>
      <c r="AU11" s="14">
        <v>0.140414771678495</v>
      </c>
      <c r="AV11" s="14">
        <v>0.17879731875058899</v>
      </c>
      <c r="AW11" s="14">
        <v>0.32131029349770701</v>
      </c>
      <c r="AX11" s="14"/>
      <c r="AY11" s="14">
        <v>0.220753419149778</v>
      </c>
      <c r="AZ11" s="14">
        <v>0.18416244005396601</v>
      </c>
      <c r="BA11" s="14">
        <v>0.25095912338957099</v>
      </c>
      <c r="BB11" s="14">
        <v>0.21802611434003299</v>
      </c>
      <c r="BC11" s="14">
        <v>0.217392437187717</v>
      </c>
      <c r="BD11" s="14"/>
      <c r="BE11" s="14">
        <v>0.30609482303439101</v>
      </c>
      <c r="BF11" s="14">
        <v>0.22832685451144499</v>
      </c>
      <c r="BG11" s="14">
        <v>0.21316936025415201</v>
      </c>
      <c r="BH11" s="14">
        <v>0.22874851353381501</v>
      </c>
      <c r="BI11" s="14">
        <v>0.23836530076228099</v>
      </c>
      <c r="BJ11" s="14">
        <v>0.196253567705474</v>
      </c>
      <c r="BK11" s="14">
        <v>0.24251537394185799</v>
      </c>
      <c r="BL11" s="14">
        <v>0.19524759636886799</v>
      </c>
      <c r="BM11" s="14">
        <v>0.19102858069439099</v>
      </c>
      <c r="BN11" s="14">
        <v>0.18747581009528</v>
      </c>
      <c r="BO11" s="14">
        <v>0.20605450983843601</v>
      </c>
      <c r="BP11" s="14">
        <v>0.25927702280443898</v>
      </c>
      <c r="BQ11" s="14">
        <v>0.15836670585670901</v>
      </c>
      <c r="BR11" s="14">
        <v>0.282824190211383</v>
      </c>
      <c r="BS11" s="14">
        <v>0.27526745542235698</v>
      </c>
      <c r="BT11" s="14">
        <v>0.26883395076308803</v>
      </c>
      <c r="BU11" s="14"/>
      <c r="BV11" s="14">
        <v>0.203579570465964</v>
      </c>
      <c r="BW11" s="14">
        <v>0.26148483617471502</v>
      </c>
      <c r="BX11" s="14"/>
      <c r="BY11" s="14">
        <v>0.34255638477218903</v>
      </c>
      <c r="BZ11" s="14"/>
      <c r="CA11" s="14">
        <v>0.20892765917644901</v>
      </c>
      <c r="CB11" s="14">
        <v>0.19564583843048899</v>
      </c>
      <c r="CC11" s="14">
        <v>0.234243203658385</v>
      </c>
      <c r="CD11" s="14">
        <v>0.28464091717252299</v>
      </c>
      <c r="CE11" s="14">
        <v>0.33310693296041199</v>
      </c>
    </row>
    <row r="12" spans="2:83" x14ac:dyDescent="0.3">
      <c r="B12" s="15" t="s">
        <v>107</v>
      </c>
      <c r="C12" s="14">
        <v>0.13115596392412299</v>
      </c>
      <c r="D12" s="14">
        <v>0.117837113986627</v>
      </c>
      <c r="E12" s="14">
        <v>0.144418220906534</v>
      </c>
      <c r="F12" s="14"/>
      <c r="G12" s="14">
        <v>0.147445751278381</v>
      </c>
      <c r="H12" s="14">
        <v>0.11445992145492299</v>
      </c>
      <c r="I12" s="14">
        <v>0.14479518644759001</v>
      </c>
      <c r="J12" s="14">
        <v>9.6773466841292996E-2</v>
      </c>
      <c r="K12" s="14">
        <v>0.15578476572073399</v>
      </c>
      <c r="L12" s="14">
        <v>0.134295211907828</v>
      </c>
      <c r="M12" s="14"/>
      <c r="N12" s="14">
        <v>0.11810832410312699</v>
      </c>
      <c r="O12" s="14">
        <v>0.13655186422337501</v>
      </c>
      <c r="P12" s="14">
        <v>0.148263794788666</v>
      </c>
      <c r="Q12" s="14">
        <v>0.12561109572919199</v>
      </c>
      <c r="R12" s="14"/>
      <c r="S12" s="14">
        <v>0.132059075669611</v>
      </c>
      <c r="T12" s="14">
        <v>0.15456973602940999</v>
      </c>
      <c r="U12" s="14">
        <v>0.138427391608618</v>
      </c>
      <c r="V12" s="14">
        <v>0.131297695261401</v>
      </c>
      <c r="W12" s="14">
        <v>8.9981819401866406E-2</v>
      </c>
      <c r="X12" s="14">
        <v>7.4358973506229706E-2</v>
      </c>
      <c r="Y12" s="14">
        <v>0.13382510783353699</v>
      </c>
      <c r="Z12" s="14">
        <v>0.157663925329248</v>
      </c>
      <c r="AA12" s="14">
        <v>0.142964933050439</v>
      </c>
      <c r="AB12" s="14">
        <v>0.12724869419400001</v>
      </c>
      <c r="AC12" s="14">
        <v>0.16413463932135899</v>
      </c>
      <c r="AD12" s="14">
        <v>0.14286153749536101</v>
      </c>
      <c r="AE12" s="14"/>
      <c r="AF12" s="14">
        <v>0.12854154528070499</v>
      </c>
      <c r="AG12" s="14">
        <v>0.135448076095878</v>
      </c>
      <c r="AH12" s="14">
        <v>0.14893962240317499</v>
      </c>
      <c r="AI12" s="14">
        <v>2.9313462293832901E-2</v>
      </c>
      <c r="AJ12" s="14">
        <v>0.122545504934624</v>
      </c>
      <c r="AK12" s="14"/>
      <c r="AL12" s="14">
        <v>0.15033939443970401</v>
      </c>
      <c r="AM12" s="14">
        <v>0.13108223079731199</v>
      </c>
      <c r="AN12" s="14">
        <v>0.14981395605700501</v>
      </c>
      <c r="AO12" s="14">
        <v>2.3275726073083199E-2</v>
      </c>
      <c r="AP12" s="14">
        <v>0.118740023499214</v>
      </c>
      <c r="AQ12" s="14"/>
      <c r="AR12" s="14">
        <v>0.119737061454374</v>
      </c>
      <c r="AS12" s="14">
        <v>0.15073780185253099</v>
      </c>
      <c r="AT12" s="14">
        <v>0.17726857489400399</v>
      </c>
      <c r="AU12" s="14">
        <v>2.6081348680000501E-2</v>
      </c>
      <c r="AV12" s="14">
        <v>0.16724675925788099</v>
      </c>
      <c r="AW12" s="14">
        <v>0.19199276272104299</v>
      </c>
      <c r="AX12" s="14"/>
      <c r="AY12" s="14">
        <v>0.14070368798882099</v>
      </c>
      <c r="AZ12" s="14">
        <v>0.15407461847698101</v>
      </c>
      <c r="BA12" s="14">
        <v>0.10153177357705299</v>
      </c>
      <c r="BB12" s="14">
        <v>0.12239415355387601</v>
      </c>
      <c r="BC12" s="14">
        <v>0.19511513480166501</v>
      </c>
      <c r="BD12" s="14"/>
      <c r="BE12" s="14">
        <v>0</v>
      </c>
      <c r="BF12" s="14">
        <v>0.13314902577846</v>
      </c>
      <c r="BG12" s="14">
        <v>0.12341756741721201</v>
      </c>
      <c r="BH12" s="14">
        <v>0.16508147471870299</v>
      </c>
      <c r="BI12" s="14">
        <v>0.13476207802435</v>
      </c>
      <c r="BJ12" s="14">
        <v>0.11861635639302701</v>
      </c>
      <c r="BK12" s="14">
        <v>0.130008330563022</v>
      </c>
      <c r="BL12" s="14">
        <v>0.13676052709594499</v>
      </c>
      <c r="BM12" s="14">
        <v>0.21685515208063799</v>
      </c>
      <c r="BN12" s="14">
        <v>0.180264076789905</v>
      </c>
      <c r="BO12" s="14">
        <v>0.154490477570736</v>
      </c>
      <c r="BP12" s="14">
        <v>0.105054083708358</v>
      </c>
      <c r="BQ12" s="14">
        <v>0.14397679366584301</v>
      </c>
      <c r="BR12" s="14">
        <v>0.108981966381335</v>
      </c>
      <c r="BS12" s="14">
        <v>8.4261111060629001E-2</v>
      </c>
      <c r="BT12" s="14">
        <v>4.62347562994537E-2</v>
      </c>
      <c r="BU12" s="14"/>
      <c r="BV12" s="14">
        <v>0.118353997713515</v>
      </c>
      <c r="BW12" s="14">
        <v>0.14998671185436699</v>
      </c>
      <c r="BX12" s="14"/>
      <c r="BY12" s="14">
        <v>8.10274225839544E-2</v>
      </c>
      <c r="BZ12" s="14"/>
      <c r="CA12" s="14">
        <v>0.13747707138430501</v>
      </c>
      <c r="CB12" s="14">
        <v>0.143079964948468</v>
      </c>
      <c r="CC12" s="14">
        <v>0.134846661175057</v>
      </c>
      <c r="CD12" s="14">
        <v>8.1834297135632506E-2</v>
      </c>
      <c r="CE12" s="14">
        <v>2.50384409600653E-2</v>
      </c>
    </row>
    <row r="13" spans="2:83" x14ac:dyDescent="0.3">
      <c r="B13" s="15" t="s">
        <v>108</v>
      </c>
      <c r="C13" s="14">
        <v>0.30954710258789597</v>
      </c>
      <c r="D13" s="14">
        <v>0.29393417212996598</v>
      </c>
      <c r="E13" s="14">
        <v>0.32446747628455302</v>
      </c>
      <c r="F13" s="14"/>
      <c r="G13" s="14">
        <v>0.26489540599013001</v>
      </c>
      <c r="H13" s="14">
        <v>0.25935769240540302</v>
      </c>
      <c r="I13" s="14">
        <v>0.25985780503392097</v>
      </c>
      <c r="J13" s="14">
        <v>0.369566602151569</v>
      </c>
      <c r="K13" s="14">
        <v>0.376342114301285</v>
      </c>
      <c r="L13" s="14">
        <v>0.32649855334783101</v>
      </c>
      <c r="M13" s="14"/>
      <c r="N13" s="14">
        <v>0.32741687949371201</v>
      </c>
      <c r="O13" s="14">
        <v>0.371936628790766</v>
      </c>
      <c r="P13" s="14">
        <v>0.243357045924737</v>
      </c>
      <c r="Q13" s="14">
        <v>0.28637296239407201</v>
      </c>
      <c r="R13" s="14"/>
      <c r="S13" s="14">
        <v>0.272444311757369</v>
      </c>
      <c r="T13" s="14">
        <v>0.28280933008846298</v>
      </c>
      <c r="U13" s="14">
        <v>0.33360974290128997</v>
      </c>
      <c r="V13" s="14">
        <v>0.27758378029344699</v>
      </c>
      <c r="W13" s="14">
        <v>0.28158333704383098</v>
      </c>
      <c r="X13" s="14">
        <v>0.29523909216473199</v>
      </c>
      <c r="Y13" s="14">
        <v>0.27828139690461201</v>
      </c>
      <c r="Z13" s="14">
        <v>0.25822295010459301</v>
      </c>
      <c r="AA13" s="14">
        <v>0.32664086150050498</v>
      </c>
      <c r="AB13" s="14">
        <v>0.41531056077079698</v>
      </c>
      <c r="AC13" s="14">
        <v>0.37376758011560202</v>
      </c>
      <c r="AD13" s="14">
        <v>0.40271125151714898</v>
      </c>
      <c r="AE13" s="14"/>
      <c r="AF13" s="14">
        <v>0.15822451953613301</v>
      </c>
      <c r="AG13" s="14">
        <v>0.433605672538524</v>
      </c>
      <c r="AH13" s="14">
        <v>0.53948545613968901</v>
      </c>
      <c r="AI13" s="14">
        <v>2.67089233319362E-2</v>
      </c>
      <c r="AJ13" s="14">
        <v>0.207218452245821</v>
      </c>
      <c r="AK13" s="14"/>
      <c r="AL13" s="14">
        <v>0.19574154490196499</v>
      </c>
      <c r="AM13" s="14">
        <v>0.39371763988769498</v>
      </c>
      <c r="AN13" s="14">
        <v>0.52544368189740098</v>
      </c>
      <c r="AO13" s="14">
        <v>2.12755452172569E-2</v>
      </c>
      <c r="AP13" s="14">
        <v>0.54855612750925098</v>
      </c>
      <c r="AQ13" s="14"/>
      <c r="AR13" s="14">
        <v>0.45117242796434098</v>
      </c>
      <c r="AS13" s="14">
        <v>0.23036301169489301</v>
      </c>
      <c r="AT13" s="14">
        <v>0.51333697173555304</v>
      </c>
      <c r="AU13" s="14">
        <v>2.2636792647843299E-2</v>
      </c>
      <c r="AV13" s="14">
        <v>0.54462686887376599</v>
      </c>
      <c r="AW13" s="14">
        <v>0.24979632684598199</v>
      </c>
      <c r="AX13" s="14"/>
      <c r="AY13" s="14">
        <v>0.246314411526636</v>
      </c>
      <c r="AZ13" s="14">
        <v>0.32837742063689701</v>
      </c>
      <c r="BA13" s="14">
        <v>0.33601405226620001</v>
      </c>
      <c r="BB13" s="14">
        <v>0.36365363304954001</v>
      </c>
      <c r="BC13" s="14">
        <v>0.21986897815074999</v>
      </c>
      <c r="BD13" s="14"/>
      <c r="BE13" s="14">
        <v>0.27065610692233</v>
      </c>
      <c r="BF13" s="14">
        <v>0.26410398816437203</v>
      </c>
      <c r="BG13" s="14">
        <v>0.32091659952928497</v>
      </c>
      <c r="BH13" s="14">
        <v>0.25861130852561898</v>
      </c>
      <c r="BI13" s="14">
        <v>0.296429264281589</v>
      </c>
      <c r="BJ13" s="14">
        <v>0.35418578973502102</v>
      </c>
      <c r="BK13" s="14">
        <v>0.28439561081503001</v>
      </c>
      <c r="BL13" s="14">
        <v>0.34580759383324999</v>
      </c>
      <c r="BM13" s="14">
        <v>0.316599844008424</v>
      </c>
      <c r="BN13" s="14">
        <v>0.369807493640677</v>
      </c>
      <c r="BO13" s="14">
        <v>0.29274566786550799</v>
      </c>
      <c r="BP13" s="14">
        <v>0.33111348690327402</v>
      </c>
      <c r="BQ13" s="14">
        <v>0.296399326642936</v>
      </c>
      <c r="BR13" s="14">
        <v>0.28309924186770302</v>
      </c>
      <c r="BS13" s="14">
        <v>0.35576996524523502</v>
      </c>
      <c r="BT13" s="14">
        <v>0.25833930440938202</v>
      </c>
      <c r="BU13" s="14"/>
      <c r="BV13" s="14">
        <v>0.45584653876854297</v>
      </c>
      <c r="BW13" s="14">
        <v>0.30144131337354901</v>
      </c>
      <c r="BX13" s="14"/>
      <c r="BY13" s="14">
        <v>4.5872064001765203E-2</v>
      </c>
      <c r="BZ13" s="14"/>
      <c r="CA13" s="14">
        <v>0.31419126805951803</v>
      </c>
      <c r="CB13" s="14">
        <v>0.39930690486597897</v>
      </c>
      <c r="CC13" s="14">
        <v>0.29859283627435701</v>
      </c>
      <c r="CD13" s="14">
        <v>0.17672728015998601</v>
      </c>
      <c r="CE13" s="14">
        <v>9.3933349091829293E-2</v>
      </c>
    </row>
    <row r="14" spans="2:83" x14ac:dyDescent="0.3">
      <c r="B14" s="15" t="s">
        <v>109</v>
      </c>
      <c r="C14" s="14">
        <v>1.43429673718635E-2</v>
      </c>
      <c r="D14" s="14">
        <v>9.60556253462015E-3</v>
      </c>
      <c r="E14" s="14">
        <v>1.89968931661888E-2</v>
      </c>
      <c r="F14" s="14"/>
      <c r="G14" s="14">
        <v>4.4275655780851797E-2</v>
      </c>
      <c r="H14" s="14">
        <v>1.41485901303157E-2</v>
      </c>
      <c r="I14" s="14">
        <v>2.2978379097534599E-2</v>
      </c>
      <c r="J14" s="14">
        <v>5.7701473070796896E-3</v>
      </c>
      <c r="K14" s="14">
        <v>3.15409545869857E-3</v>
      </c>
      <c r="L14" s="14">
        <v>2.2043737376140401E-3</v>
      </c>
      <c r="M14" s="14"/>
      <c r="N14" s="14">
        <v>1.8232252562119501E-2</v>
      </c>
      <c r="O14" s="14">
        <v>1.1799941604815701E-2</v>
      </c>
      <c r="P14" s="14">
        <v>1.8050531892191201E-2</v>
      </c>
      <c r="Q14" s="14">
        <v>9.8469355634856707E-3</v>
      </c>
      <c r="R14" s="14"/>
      <c r="S14" s="14">
        <v>1.38352889001225E-2</v>
      </c>
      <c r="T14" s="14">
        <v>1.48497517301682E-2</v>
      </c>
      <c r="U14" s="14">
        <v>0</v>
      </c>
      <c r="V14" s="14">
        <v>6.6036879473849999E-3</v>
      </c>
      <c r="W14" s="14">
        <v>2.8442331997185599E-2</v>
      </c>
      <c r="X14" s="14">
        <v>3.3231707383652699E-2</v>
      </c>
      <c r="Y14" s="14">
        <v>1.20227846138613E-2</v>
      </c>
      <c r="Z14" s="14">
        <v>0</v>
      </c>
      <c r="AA14" s="14">
        <v>1.32922423038667E-2</v>
      </c>
      <c r="AB14" s="14">
        <v>1.12243366808414E-2</v>
      </c>
      <c r="AC14" s="14">
        <v>1.8723722334864801E-2</v>
      </c>
      <c r="AD14" s="14">
        <v>1.7565405865406201E-2</v>
      </c>
      <c r="AE14" s="14"/>
      <c r="AF14" s="14">
        <v>4.4704459338244301E-3</v>
      </c>
      <c r="AG14" s="14">
        <v>9.7569353643464397E-3</v>
      </c>
      <c r="AH14" s="14">
        <v>2.05528091678111E-2</v>
      </c>
      <c r="AI14" s="14">
        <v>0</v>
      </c>
      <c r="AJ14" s="14">
        <v>3.8930574561562598E-2</v>
      </c>
      <c r="AK14" s="14"/>
      <c r="AL14" s="14">
        <v>2.6343163899808101E-3</v>
      </c>
      <c r="AM14" s="14">
        <v>8.4168848604065996E-3</v>
      </c>
      <c r="AN14" s="14">
        <v>1.87792088651762E-2</v>
      </c>
      <c r="AO14" s="14">
        <v>3.6244638445017698E-3</v>
      </c>
      <c r="AP14" s="14">
        <v>8.2558155143186603E-3</v>
      </c>
      <c r="AQ14" s="14"/>
      <c r="AR14" s="14">
        <v>9.8451972357291497E-3</v>
      </c>
      <c r="AS14" s="14">
        <v>2.8838430280086198E-3</v>
      </c>
      <c r="AT14" s="14">
        <v>1.9979309196979999E-2</v>
      </c>
      <c r="AU14" s="14">
        <v>2.0669741112397701E-3</v>
      </c>
      <c r="AV14" s="14">
        <v>1.00027373486782E-2</v>
      </c>
      <c r="AW14" s="14">
        <v>3.7023981943790397E-2</v>
      </c>
      <c r="AX14" s="14"/>
      <c r="AY14" s="14">
        <v>1.4206388233058699E-2</v>
      </c>
      <c r="AZ14" s="14">
        <v>1.02901006113793E-2</v>
      </c>
      <c r="BA14" s="14">
        <v>1.5810286945966999E-2</v>
      </c>
      <c r="BB14" s="14">
        <v>1.9222722807491401E-2</v>
      </c>
      <c r="BC14" s="14">
        <v>0</v>
      </c>
      <c r="BD14" s="14"/>
      <c r="BE14" s="14">
        <v>6.3827843749476906E-2</v>
      </c>
      <c r="BF14" s="14">
        <v>8.5396229619379094E-2</v>
      </c>
      <c r="BG14" s="14">
        <v>6.8987105524798698E-3</v>
      </c>
      <c r="BH14" s="14">
        <v>1.7881610783608899E-2</v>
      </c>
      <c r="BI14" s="14">
        <v>0</v>
      </c>
      <c r="BJ14" s="14">
        <v>2.27833115694554E-2</v>
      </c>
      <c r="BK14" s="14">
        <v>2.64415883902459E-2</v>
      </c>
      <c r="BL14" s="14">
        <v>0</v>
      </c>
      <c r="BM14" s="14">
        <v>9.2260772620939898E-3</v>
      </c>
      <c r="BN14" s="14">
        <v>0</v>
      </c>
      <c r="BO14" s="14">
        <v>5.9653857348371097E-3</v>
      </c>
      <c r="BP14" s="14">
        <v>9.4523308286072506E-3</v>
      </c>
      <c r="BQ14" s="14">
        <v>3.0166293053517101E-2</v>
      </c>
      <c r="BR14" s="14">
        <v>0</v>
      </c>
      <c r="BS14" s="14">
        <v>1.9876862101775701E-2</v>
      </c>
      <c r="BT14" s="14">
        <v>1.4279201512614701E-2</v>
      </c>
      <c r="BU14" s="14"/>
      <c r="BV14" s="14">
        <v>8.8436422478974097E-3</v>
      </c>
      <c r="BW14" s="14">
        <v>7.78304771312433E-3</v>
      </c>
      <c r="BX14" s="14"/>
      <c r="BY14" s="14">
        <v>1.4102179270929899E-2</v>
      </c>
      <c r="BZ14" s="14"/>
      <c r="CA14" s="14">
        <v>1.2200436153697401E-2</v>
      </c>
      <c r="CB14" s="14">
        <v>1.4783874193940401E-2</v>
      </c>
      <c r="CC14" s="14">
        <v>1.4884375701988899E-2</v>
      </c>
      <c r="CD14" s="14">
        <v>1.2324629833605201E-2</v>
      </c>
      <c r="CE14" s="14">
        <v>1.6564149693081901E-2</v>
      </c>
    </row>
    <row r="15" spans="2:83" x14ac:dyDescent="0.3">
      <c r="B15" s="15" t="s">
        <v>110</v>
      </c>
      <c r="C15" s="20">
        <v>2.2660060860929601E-2</v>
      </c>
      <c r="D15" s="20">
        <v>6.00842445864486E-3</v>
      </c>
      <c r="E15" s="20">
        <v>3.8963853872204801E-2</v>
      </c>
      <c r="F15" s="20"/>
      <c r="G15" s="20">
        <v>4.72261783347733E-2</v>
      </c>
      <c r="H15" s="20">
        <v>3.4457407368839198E-2</v>
      </c>
      <c r="I15" s="20">
        <v>1.6054944245122601E-2</v>
      </c>
      <c r="J15" s="20">
        <v>1.9080015024479601E-2</v>
      </c>
      <c r="K15" s="20">
        <v>1.71115602994809E-2</v>
      </c>
      <c r="L15" s="20">
        <v>8.7921639065069793E-3</v>
      </c>
      <c r="M15" s="20"/>
      <c r="N15" s="20">
        <v>2.0948627998641601E-2</v>
      </c>
      <c r="O15" s="20">
        <v>1.6879956913172699E-2</v>
      </c>
      <c r="P15" s="20">
        <v>1.7103408228099599E-2</v>
      </c>
      <c r="Q15" s="20">
        <v>3.3908621899077701E-2</v>
      </c>
      <c r="R15" s="20"/>
      <c r="S15" s="20">
        <v>4.4474395364260899E-2</v>
      </c>
      <c r="T15" s="20">
        <v>2.0162253298626299E-2</v>
      </c>
      <c r="U15" s="20">
        <v>1.9523587410650599E-2</v>
      </c>
      <c r="V15" s="20">
        <v>5.7481943666153196E-3</v>
      </c>
      <c r="W15" s="20">
        <v>4.5177090684032799E-2</v>
      </c>
      <c r="X15" s="20">
        <v>2.3555181140757098E-2</v>
      </c>
      <c r="Y15" s="20">
        <v>1.23119170903499E-2</v>
      </c>
      <c r="Z15" s="20">
        <v>0</v>
      </c>
      <c r="AA15" s="20">
        <v>2.6849866166074699E-2</v>
      </c>
      <c r="AB15" s="20">
        <v>1.7699123238204301E-2</v>
      </c>
      <c r="AC15" s="20">
        <v>0</v>
      </c>
      <c r="AD15" s="20">
        <v>3.0733014479192598E-2</v>
      </c>
      <c r="AE15" s="20"/>
      <c r="AF15" s="20">
        <v>4.2703293004133797E-3</v>
      </c>
      <c r="AG15" s="20">
        <v>9.7105369424441996E-3</v>
      </c>
      <c r="AH15" s="20">
        <v>7.8351026417272894E-3</v>
      </c>
      <c r="AI15" s="20">
        <v>0</v>
      </c>
      <c r="AJ15" s="20">
        <v>5.9818212241994899E-2</v>
      </c>
      <c r="AK15" s="20"/>
      <c r="AL15" s="20">
        <v>4.5562279612035199E-3</v>
      </c>
      <c r="AM15" s="20">
        <v>9.3211394838169006E-3</v>
      </c>
      <c r="AN15" s="20">
        <v>7.2189134913593998E-3</v>
      </c>
      <c r="AO15" s="20">
        <v>4.4517686485182296E-3</v>
      </c>
      <c r="AP15" s="20">
        <v>2.0075234014666099E-2</v>
      </c>
      <c r="AQ15" s="20"/>
      <c r="AR15" s="20">
        <v>7.7051821662839004E-3</v>
      </c>
      <c r="AS15" s="20">
        <v>5.4692401056959401E-3</v>
      </c>
      <c r="AT15" s="20">
        <v>1.0270145103199201E-2</v>
      </c>
      <c r="AU15" s="20">
        <v>7.3589084549355302E-3</v>
      </c>
      <c r="AV15" s="20">
        <v>1.45349290136696E-2</v>
      </c>
      <c r="AW15" s="20">
        <v>8.7724943538052297E-2</v>
      </c>
      <c r="AX15" s="20"/>
      <c r="AY15" s="20">
        <v>7.6976840883985599E-3</v>
      </c>
      <c r="AZ15" s="20">
        <v>3.55842967522925E-2</v>
      </c>
      <c r="BA15" s="20">
        <v>3.00103301091816E-2</v>
      </c>
      <c r="BB15" s="20">
        <v>1.3235950609763099E-2</v>
      </c>
      <c r="BC15" s="20">
        <v>0</v>
      </c>
      <c r="BD15" s="20"/>
      <c r="BE15" s="20">
        <v>0.12946116559995499</v>
      </c>
      <c r="BF15" s="20">
        <v>3.6670859503466303E-2</v>
      </c>
      <c r="BG15" s="20">
        <v>4.0132843204207798E-2</v>
      </c>
      <c r="BH15" s="20">
        <v>7.9329835045150298E-3</v>
      </c>
      <c r="BI15" s="20">
        <v>2.6153114719237699E-2</v>
      </c>
      <c r="BJ15" s="20">
        <v>2.1373669504829201E-2</v>
      </c>
      <c r="BK15" s="20">
        <v>2.4803931899140801E-2</v>
      </c>
      <c r="BL15" s="20">
        <v>6.2077669715410698E-3</v>
      </c>
      <c r="BM15" s="20">
        <v>0</v>
      </c>
      <c r="BN15" s="20">
        <v>9.3102913061185403E-3</v>
      </c>
      <c r="BO15" s="20">
        <v>2.2975063508556499E-2</v>
      </c>
      <c r="BP15" s="20">
        <v>0</v>
      </c>
      <c r="BQ15" s="20">
        <v>1.8119268587341399E-2</v>
      </c>
      <c r="BR15" s="20">
        <v>5.2451024219634899E-2</v>
      </c>
      <c r="BS15" s="20">
        <v>3.9078303938260603E-2</v>
      </c>
      <c r="BT15" s="20">
        <v>5.5935428894478799E-3</v>
      </c>
      <c r="BU15" s="20"/>
      <c r="BV15" s="20">
        <v>6.3534847311703304E-3</v>
      </c>
      <c r="BW15" s="20">
        <v>1.37288190640015E-2</v>
      </c>
      <c r="BX15" s="20"/>
      <c r="BY15" s="20">
        <v>1.1358285390325001E-2</v>
      </c>
      <c r="BZ15" s="20"/>
      <c r="CA15" s="20">
        <v>1.7437982561025502E-2</v>
      </c>
      <c r="CB15" s="20">
        <v>2.2391927456238199E-2</v>
      </c>
      <c r="CC15" s="20">
        <v>2.2122859425648199E-2</v>
      </c>
      <c r="CD15" s="20">
        <v>3.1463497211575903E-2</v>
      </c>
      <c r="CE15" s="20">
        <v>0</v>
      </c>
    </row>
    <row r="16" spans="2:83" x14ac:dyDescent="0.3">
      <c r="B16" s="16"/>
    </row>
    <row r="17" spans="2:2" x14ac:dyDescent="0.3">
      <c r="B17" t="s">
        <v>112</v>
      </c>
    </row>
    <row r="18" spans="2:2" x14ac:dyDescent="0.3">
      <c r="B18" t="s">
        <v>113</v>
      </c>
    </row>
    <row r="20" spans="2:2" x14ac:dyDescent="0.3">
      <c r="B20"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E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104</v>
      </c>
      <c r="C9" s="14">
        <v>4.5594925325010097E-2</v>
      </c>
      <c r="D9" s="14">
        <v>4.8787091841671203E-2</v>
      </c>
      <c r="E9" s="14">
        <v>4.2567361048239098E-2</v>
      </c>
      <c r="F9" s="14"/>
      <c r="G9" s="14">
        <v>6.1009223842599901E-2</v>
      </c>
      <c r="H9" s="14">
        <v>7.8632530038943702E-2</v>
      </c>
      <c r="I9" s="14">
        <v>3.5160927911285701E-2</v>
      </c>
      <c r="J9" s="14">
        <v>3.4093352544703803E-2</v>
      </c>
      <c r="K9" s="14">
        <v>3.05121488911206E-2</v>
      </c>
      <c r="L9" s="14">
        <v>3.6430197708851399E-2</v>
      </c>
      <c r="M9" s="14"/>
      <c r="N9" s="14">
        <v>6.5740245664276206E-2</v>
      </c>
      <c r="O9" s="14">
        <v>3.2333553457815398E-2</v>
      </c>
      <c r="P9" s="14">
        <v>4.1177032014935E-2</v>
      </c>
      <c r="Q9" s="14">
        <v>4.2529170876544099E-2</v>
      </c>
      <c r="R9" s="14"/>
      <c r="S9" s="14">
        <v>5.0493115403730401E-2</v>
      </c>
      <c r="T9" s="14">
        <v>5.0878812755982598E-2</v>
      </c>
      <c r="U9" s="14">
        <v>3.8224031152244403E-2</v>
      </c>
      <c r="V9" s="14">
        <v>6.7735381658904401E-2</v>
      </c>
      <c r="W9" s="14">
        <v>3.9339381568826402E-2</v>
      </c>
      <c r="X9" s="14">
        <v>6.7869092680771903E-2</v>
      </c>
      <c r="Y9" s="14">
        <v>4.0901976801877502E-2</v>
      </c>
      <c r="Z9" s="14">
        <v>3.2556074945348498E-2</v>
      </c>
      <c r="AA9" s="14">
        <v>2.2443255417559298E-2</v>
      </c>
      <c r="AB9" s="14">
        <v>4.9661922421825697E-2</v>
      </c>
      <c r="AC9" s="14">
        <v>3.1605515657473902E-2</v>
      </c>
      <c r="AD9" s="14">
        <v>2.64726331142945E-2</v>
      </c>
      <c r="AE9" s="14"/>
      <c r="AF9" s="14">
        <v>6.9734558824369103E-2</v>
      </c>
      <c r="AG9" s="14">
        <v>4.5756343092615399E-2</v>
      </c>
      <c r="AH9" s="14">
        <v>6.6235577536621001E-3</v>
      </c>
      <c r="AI9" s="14">
        <v>0</v>
      </c>
      <c r="AJ9" s="14">
        <v>3.2369739197858703E-2</v>
      </c>
      <c r="AK9" s="14"/>
      <c r="AL9" s="14">
        <v>0.10491503594497099</v>
      </c>
      <c r="AM9" s="14">
        <v>4.0172756393511901E-2</v>
      </c>
      <c r="AN9" s="14">
        <v>0</v>
      </c>
      <c r="AO9" s="14">
        <v>2.8088728579585599E-2</v>
      </c>
      <c r="AP9" s="14">
        <v>1.8464898742374E-2</v>
      </c>
      <c r="AQ9" s="14"/>
      <c r="AR9" s="14">
        <v>4.9684297593494797E-2</v>
      </c>
      <c r="AS9" s="14">
        <v>0.133050734236035</v>
      </c>
      <c r="AT9" s="14">
        <v>8.6821600359072507E-3</v>
      </c>
      <c r="AU9" s="14">
        <v>1.9671735390648801E-2</v>
      </c>
      <c r="AV9" s="14">
        <v>2.71094048348497E-2</v>
      </c>
      <c r="AW9" s="14">
        <v>7.3896058299372097E-3</v>
      </c>
      <c r="AX9" s="14"/>
      <c r="AY9" s="14">
        <v>3.4344041604874198E-2</v>
      </c>
      <c r="AZ9" s="14">
        <v>3.3548324791700002E-2</v>
      </c>
      <c r="BA9" s="14">
        <v>4.8015787597435002E-2</v>
      </c>
      <c r="BB9" s="14">
        <v>6.8880302962366705E-2</v>
      </c>
      <c r="BC9" s="14">
        <v>0.15350566433451601</v>
      </c>
      <c r="BD9" s="14"/>
      <c r="BE9" s="14">
        <v>9.7017793991071299E-2</v>
      </c>
      <c r="BF9" s="14">
        <v>0.100479274447785</v>
      </c>
      <c r="BG9" s="14">
        <v>1.48675436227746E-2</v>
      </c>
      <c r="BH9" s="14">
        <v>3.3397661654999203E-2</v>
      </c>
      <c r="BI9" s="14">
        <v>2.8675184175977701E-2</v>
      </c>
      <c r="BJ9" s="14">
        <v>5.5663375817799003E-2</v>
      </c>
      <c r="BK9" s="14">
        <v>5.2084419493494101E-3</v>
      </c>
      <c r="BL9" s="14">
        <v>4.24762906089639E-2</v>
      </c>
      <c r="BM9" s="14">
        <v>3.9062570208616303E-2</v>
      </c>
      <c r="BN9" s="14">
        <v>3.5424376717501302E-2</v>
      </c>
      <c r="BO9" s="14">
        <v>4.1908819904351198E-2</v>
      </c>
      <c r="BP9" s="14">
        <v>3.8421540763927002E-2</v>
      </c>
      <c r="BQ9" s="14">
        <v>3.7439239283618399E-2</v>
      </c>
      <c r="BR9" s="14">
        <v>0.10749696959683699</v>
      </c>
      <c r="BS9" s="14">
        <v>9.6063352899186202E-2</v>
      </c>
      <c r="BT9" s="14">
        <v>0.12293120319888701</v>
      </c>
      <c r="BU9" s="14"/>
      <c r="BV9" s="14">
        <v>4.9599340078327697E-2</v>
      </c>
      <c r="BW9" s="14">
        <v>2.6172017129144801E-2</v>
      </c>
      <c r="BX9" s="14"/>
      <c r="BY9" s="14">
        <v>8.6252720640170893E-2</v>
      </c>
      <c r="BZ9" s="14"/>
      <c r="CA9" s="14">
        <v>2.3979605641804399E-2</v>
      </c>
      <c r="CB9" s="14">
        <v>3.1772387778198401E-2</v>
      </c>
      <c r="CC9" s="14">
        <v>4.88379730725488E-2</v>
      </c>
      <c r="CD9" s="14">
        <v>9.3541511376528705E-2</v>
      </c>
      <c r="CE9" s="14">
        <v>0.29829626002624599</v>
      </c>
    </row>
    <row r="10" spans="2:83" x14ac:dyDescent="0.3">
      <c r="B10" s="15" t="s">
        <v>105</v>
      </c>
      <c r="C10" s="14">
        <v>0.15337442388004299</v>
      </c>
      <c r="D10" s="14">
        <v>0.17589503947146301</v>
      </c>
      <c r="E10" s="14">
        <v>0.13168507796005</v>
      </c>
      <c r="F10" s="14"/>
      <c r="G10" s="14">
        <v>0.12187465898680901</v>
      </c>
      <c r="H10" s="14">
        <v>0.17734896880241099</v>
      </c>
      <c r="I10" s="14">
        <v>0.15909377828497401</v>
      </c>
      <c r="J10" s="14">
        <v>0.10896161831845699</v>
      </c>
      <c r="K10" s="14">
        <v>0.11457776860802101</v>
      </c>
      <c r="L10" s="14">
        <v>0.212252964931336</v>
      </c>
      <c r="M10" s="14"/>
      <c r="N10" s="14">
        <v>0.18208354866551499</v>
      </c>
      <c r="O10" s="14">
        <v>0.13106093477311401</v>
      </c>
      <c r="P10" s="14">
        <v>0.158722990876765</v>
      </c>
      <c r="Q10" s="14">
        <v>0.13838088652973399</v>
      </c>
      <c r="R10" s="14"/>
      <c r="S10" s="14">
        <v>0.182910869650422</v>
      </c>
      <c r="T10" s="14">
        <v>0.15804686183512001</v>
      </c>
      <c r="U10" s="14">
        <v>0.182549050808122</v>
      </c>
      <c r="V10" s="14">
        <v>0.14216276043793</v>
      </c>
      <c r="W10" s="14">
        <v>0.15834719764742</v>
      </c>
      <c r="X10" s="14">
        <v>0.125309766844553</v>
      </c>
      <c r="Y10" s="14">
        <v>0.16741804868202401</v>
      </c>
      <c r="Z10" s="14">
        <v>0.13835975134426101</v>
      </c>
      <c r="AA10" s="14">
        <v>0.14658990729692001</v>
      </c>
      <c r="AB10" s="14">
        <v>0.110637961030531</v>
      </c>
      <c r="AC10" s="14">
        <v>0.17894932965090399</v>
      </c>
      <c r="AD10" s="14">
        <v>0.117620258434684</v>
      </c>
      <c r="AE10" s="14"/>
      <c r="AF10" s="14">
        <v>0.25635755657036402</v>
      </c>
      <c r="AG10" s="14">
        <v>0.120317797641767</v>
      </c>
      <c r="AH10" s="14">
        <v>0.170497867860568</v>
      </c>
      <c r="AI10" s="14">
        <v>0.10106341775141001</v>
      </c>
      <c r="AJ10" s="14">
        <v>6.3153449903013706E-2</v>
      </c>
      <c r="AK10" s="14"/>
      <c r="AL10" s="14">
        <v>0.30603989551942301</v>
      </c>
      <c r="AM10" s="14">
        <v>0.121639791492456</v>
      </c>
      <c r="AN10" s="14">
        <v>0.1450714653132</v>
      </c>
      <c r="AO10" s="14">
        <v>0.166354902688783</v>
      </c>
      <c r="AP10" s="14">
        <v>0.101565487606535</v>
      </c>
      <c r="AQ10" s="14"/>
      <c r="AR10" s="14">
        <v>0.12908630222546699</v>
      </c>
      <c r="AS10" s="14">
        <v>0.33305363578140201</v>
      </c>
      <c r="AT10" s="14">
        <v>0.14068546126169101</v>
      </c>
      <c r="AU10" s="14">
        <v>0.14538148140749799</v>
      </c>
      <c r="AV10" s="14">
        <v>9.3277221864000601E-2</v>
      </c>
      <c r="AW10" s="14">
        <v>8.3495626673420101E-2</v>
      </c>
      <c r="AX10" s="14"/>
      <c r="AY10" s="14">
        <v>0.16089668869927801</v>
      </c>
      <c r="AZ10" s="14">
        <v>0.1371188967876</v>
      </c>
      <c r="BA10" s="14">
        <v>0.149108704866391</v>
      </c>
      <c r="BB10" s="14">
        <v>0.17309919654509101</v>
      </c>
      <c r="BC10" s="14">
        <v>0.18007346859977799</v>
      </c>
      <c r="BD10" s="14"/>
      <c r="BE10" s="14">
        <v>0.20791231046566999</v>
      </c>
      <c r="BF10" s="14">
        <v>0.14163259898993799</v>
      </c>
      <c r="BG10" s="14">
        <v>0.114962305267211</v>
      </c>
      <c r="BH10" s="14">
        <v>0.14040470580627701</v>
      </c>
      <c r="BI10" s="14">
        <v>0.15140084241985999</v>
      </c>
      <c r="BJ10" s="14">
        <v>0.144785607856105</v>
      </c>
      <c r="BK10" s="14">
        <v>0.195479676695307</v>
      </c>
      <c r="BL10" s="14">
        <v>0.13159506642129701</v>
      </c>
      <c r="BM10" s="14">
        <v>0.17514643283853801</v>
      </c>
      <c r="BN10" s="14">
        <v>8.6767239432107499E-2</v>
      </c>
      <c r="BO10" s="14">
        <v>0.106296724430365</v>
      </c>
      <c r="BP10" s="14">
        <v>0.15564968106610799</v>
      </c>
      <c r="BQ10" s="14">
        <v>0.200352365002512</v>
      </c>
      <c r="BR10" s="14">
        <v>0.20832506366036599</v>
      </c>
      <c r="BS10" s="14">
        <v>0.20618109894643599</v>
      </c>
      <c r="BT10" s="14">
        <v>0.26363403834708599</v>
      </c>
      <c r="BU10" s="14"/>
      <c r="BV10" s="14">
        <v>0.122695237730093</v>
      </c>
      <c r="BW10" s="14">
        <v>0.12007220050989099</v>
      </c>
      <c r="BX10" s="14"/>
      <c r="BY10" s="14">
        <v>0.230394817143562</v>
      </c>
      <c r="BZ10" s="14"/>
      <c r="CA10" s="14">
        <v>0.13481687809022899</v>
      </c>
      <c r="CB10" s="14">
        <v>0.11608049807608101</v>
      </c>
      <c r="CC10" s="14">
        <v>0.16158483974391599</v>
      </c>
      <c r="CD10" s="14">
        <v>0.22962575069722299</v>
      </c>
      <c r="CE10" s="14">
        <v>0.353730240712536</v>
      </c>
    </row>
    <row r="11" spans="2:83" x14ac:dyDescent="0.3">
      <c r="B11" s="15" t="s">
        <v>106</v>
      </c>
      <c r="C11" s="14">
        <v>0.319642028196643</v>
      </c>
      <c r="D11" s="14">
        <v>0.31594051237401299</v>
      </c>
      <c r="E11" s="14">
        <v>0.32388309504033203</v>
      </c>
      <c r="F11" s="14"/>
      <c r="G11" s="14">
        <v>0.27213798748870599</v>
      </c>
      <c r="H11" s="14">
        <v>0.23669753724765899</v>
      </c>
      <c r="I11" s="14">
        <v>0.33589776530957199</v>
      </c>
      <c r="J11" s="14">
        <v>0.33740417054756999</v>
      </c>
      <c r="K11" s="14">
        <v>0.33116022733864098</v>
      </c>
      <c r="L11" s="14">
        <v>0.383300936955841</v>
      </c>
      <c r="M11" s="14"/>
      <c r="N11" s="14">
        <v>0.30382082803551202</v>
      </c>
      <c r="O11" s="14">
        <v>0.31123015142294402</v>
      </c>
      <c r="P11" s="14">
        <v>0.31883242768810699</v>
      </c>
      <c r="Q11" s="14">
        <v>0.345142099586847</v>
      </c>
      <c r="R11" s="14"/>
      <c r="S11" s="14">
        <v>0.31690590726915302</v>
      </c>
      <c r="T11" s="14">
        <v>0.32977014500427998</v>
      </c>
      <c r="U11" s="14">
        <v>0.33759658519818198</v>
      </c>
      <c r="V11" s="14">
        <v>0.32078964677313099</v>
      </c>
      <c r="W11" s="14">
        <v>0.361447857243822</v>
      </c>
      <c r="X11" s="14">
        <v>0.27251276536674801</v>
      </c>
      <c r="Y11" s="14">
        <v>0.26061413475581102</v>
      </c>
      <c r="Z11" s="14">
        <v>0.36452617582671698</v>
      </c>
      <c r="AA11" s="14">
        <v>0.332738460756271</v>
      </c>
      <c r="AB11" s="14">
        <v>0.36586275937032098</v>
      </c>
      <c r="AC11" s="14">
        <v>0.27246544018399299</v>
      </c>
      <c r="AD11" s="14">
        <v>0.27055222484810199</v>
      </c>
      <c r="AE11" s="14"/>
      <c r="AF11" s="14">
        <v>0.37525177029599999</v>
      </c>
      <c r="AG11" s="14">
        <v>0.27216124554183402</v>
      </c>
      <c r="AH11" s="14">
        <v>0.38806033183663402</v>
      </c>
      <c r="AI11" s="14">
        <v>0.35049588096657303</v>
      </c>
      <c r="AJ11" s="14">
        <v>0.32394334194844998</v>
      </c>
      <c r="AK11" s="14"/>
      <c r="AL11" s="14">
        <v>0.38012847045145198</v>
      </c>
      <c r="AM11" s="14">
        <v>0.29252899622412298</v>
      </c>
      <c r="AN11" s="14">
        <v>0.40241801836427799</v>
      </c>
      <c r="AO11" s="14">
        <v>0.34197655235124302</v>
      </c>
      <c r="AP11" s="14">
        <v>0.21683703481895</v>
      </c>
      <c r="AQ11" s="14"/>
      <c r="AR11" s="14">
        <v>0.294394705031089</v>
      </c>
      <c r="AS11" s="14">
        <v>0.347356010052293</v>
      </c>
      <c r="AT11" s="14">
        <v>0.36298081171872099</v>
      </c>
      <c r="AU11" s="14">
        <v>0.38233026717723101</v>
      </c>
      <c r="AV11" s="14">
        <v>0.173489698038989</v>
      </c>
      <c r="AW11" s="14">
        <v>0.36023126202363198</v>
      </c>
      <c r="AX11" s="14"/>
      <c r="AY11" s="14">
        <v>0.35615775935988803</v>
      </c>
      <c r="AZ11" s="14">
        <v>0.29178848785279898</v>
      </c>
      <c r="BA11" s="14">
        <v>0.33199016397981701</v>
      </c>
      <c r="BB11" s="14">
        <v>0.28178370236238098</v>
      </c>
      <c r="BC11" s="14">
        <v>0.29343201131301799</v>
      </c>
      <c r="BD11" s="14"/>
      <c r="BE11" s="14">
        <v>0.43436983266005602</v>
      </c>
      <c r="BF11" s="14">
        <v>0.18454132152432301</v>
      </c>
      <c r="BG11" s="14">
        <v>0.30024310729970799</v>
      </c>
      <c r="BH11" s="14">
        <v>0.38462232472146202</v>
      </c>
      <c r="BI11" s="14">
        <v>0.325893355714378</v>
      </c>
      <c r="BJ11" s="14">
        <v>0.333706488884981</v>
      </c>
      <c r="BK11" s="14">
        <v>0.35658081789051899</v>
      </c>
      <c r="BL11" s="14">
        <v>0.28063865754730899</v>
      </c>
      <c r="BM11" s="14">
        <v>0.31622843741422102</v>
      </c>
      <c r="BN11" s="14">
        <v>0.31650066261485199</v>
      </c>
      <c r="BO11" s="14">
        <v>0.396187050725408</v>
      </c>
      <c r="BP11" s="14">
        <v>0.31305944479777598</v>
      </c>
      <c r="BQ11" s="14">
        <v>0.339646200515415</v>
      </c>
      <c r="BR11" s="14">
        <v>0.298804790945293</v>
      </c>
      <c r="BS11" s="14">
        <v>0.229578019499109</v>
      </c>
      <c r="BT11" s="14">
        <v>0.24138299362177201</v>
      </c>
      <c r="BU11" s="14"/>
      <c r="BV11" s="14">
        <v>0.29739772549676802</v>
      </c>
      <c r="BW11" s="14">
        <v>0.285297764701201</v>
      </c>
      <c r="BX11" s="14"/>
      <c r="BY11" s="14">
        <v>0.31338426685989901</v>
      </c>
      <c r="BZ11" s="14"/>
      <c r="CA11" s="14">
        <v>0.30235583816961098</v>
      </c>
      <c r="CB11" s="14">
        <v>0.31722253345717699</v>
      </c>
      <c r="CC11" s="14">
        <v>0.33513138438777501</v>
      </c>
      <c r="CD11" s="14">
        <v>0.35778678421801002</v>
      </c>
      <c r="CE11" s="14">
        <v>0.22612577590688901</v>
      </c>
    </row>
    <row r="12" spans="2:83" x14ac:dyDescent="0.3">
      <c r="B12" s="15" t="s">
        <v>107</v>
      </c>
      <c r="C12" s="14">
        <v>0.14905444248953501</v>
      </c>
      <c r="D12" s="14">
        <v>0.162421977374888</v>
      </c>
      <c r="E12" s="14">
        <v>0.13526500010367901</v>
      </c>
      <c r="F12" s="14"/>
      <c r="G12" s="14">
        <v>9.5298150701739304E-2</v>
      </c>
      <c r="H12" s="14">
        <v>0.147759158644863</v>
      </c>
      <c r="I12" s="14">
        <v>0.14517151308582599</v>
      </c>
      <c r="J12" s="14">
        <v>0.16068444366522999</v>
      </c>
      <c r="K12" s="14">
        <v>0.151483142676859</v>
      </c>
      <c r="L12" s="14">
        <v>0.17772920881871401</v>
      </c>
      <c r="M12" s="14"/>
      <c r="N12" s="14">
        <v>0.15365830364003999</v>
      </c>
      <c r="O12" s="14">
        <v>0.16210026666753699</v>
      </c>
      <c r="P12" s="14">
        <v>0.145704697400626</v>
      </c>
      <c r="Q12" s="14">
        <v>0.13478582902851899</v>
      </c>
      <c r="R12" s="14"/>
      <c r="S12" s="14">
        <v>0.131636160722711</v>
      </c>
      <c r="T12" s="14">
        <v>0.151117762683491</v>
      </c>
      <c r="U12" s="14">
        <v>0.10745889530637801</v>
      </c>
      <c r="V12" s="14">
        <v>0.19934566760299099</v>
      </c>
      <c r="W12" s="14">
        <v>0.10963154563498</v>
      </c>
      <c r="X12" s="14">
        <v>0.137353704877125</v>
      </c>
      <c r="Y12" s="14">
        <v>0.14484512707580799</v>
      </c>
      <c r="Z12" s="14">
        <v>0.186981246737766</v>
      </c>
      <c r="AA12" s="14">
        <v>0.15696168476845199</v>
      </c>
      <c r="AB12" s="14">
        <v>0.146662850752521</v>
      </c>
      <c r="AC12" s="14">
        <v>0.19231043738975001</v>
      </c>
      <c r="AD12" s="14">
        <v>0.17422401869856299</v>
      </c>
      <c r="AE12" s="14"/>
      <c r="AF12" s="14">
        <v>0.158207313838991</v>
      </c>
      <c r="AG12" s="14">
        <v>0.17293267825988501</v>
      </c>
      <c r="AH12" s="14">
        <v>0.120149028633512</v>
      </c>
      <c r="AI12" s="14">
        <v>0.19584997599551199</v>
      </c>
      <c r="AJ12" s="14">
        <v>0.10279652047412099</v>
      </c>
      <c r="AK12" s="14"/>
      <c r="AL12" s="14">
        <v>0.102795106303984</v>
      </c>
      <c r="AM12" s="14">
        <v>0.181008355059773</v>
      </c>
      <c r="AN12" s="14">
        <v>0.124892872031973</v>
      </c>
      <c r="AO12" s="14">
        <v>0.181518939665086</v>
      </c>
      <c r="AP12" s="14">
        <v>0.15879294992666701</v>
      </c>
      <c r="AQ12" s="14"/>
      <c r="AR12" s="14">
        <v>0.17264971757724801</v>
      </c>
      <c r="AS12" s="14">
        <v>6.6724502328116997E-2</v>
      </c>
      <c r="AT12" s="14">
        <v>0.15407731836543101</v>
      </c>
      <c r="AU12" s="14">
        <v>0.19206677236905201</v>
      </c>
      <c r="AV12" s="14">
        <v>0.16684250360667099</v>
      </c>
      <c r="AW12" s="14">
        <v>0.13403198248873199</v>
      </c>
      <c r="AX12" s="14"/>
      <c r="AY12" s="14">
        <v>0.15986313339584299</v>
      </c>
      <c r="AZ12" s="14">
        <v>0.157249701879668</v>
      </c>
      <c r="BA12" s="14">
        <v>0.136690943956459</v>
      </c>
      <c r="BB12" s="14">
        <v>0.13818259595583399</v>
      </c>
      <c r="BC12" s="14">
        <v>0.21952097628730599</v>
      </c>
      <c r="BD12" s="14"/>
      <c r="BE12" s="14">
        <v>6.5147565576279501E-2</v>
      </c>
      <c r="BF12" s="14">
        <v>9.6959649354389998E-2</v>
      </c>
      <c r="BG12" s="14">
        <v>0.14757986422038399</v>
      </c>
      <c r="BH12" s="14">
        <v>0.12688829595478701</v>
      </c>
      <c r="BI12" s="14">
        <v>0.15177771049022001</v>
      </c>
      <c r="BJ12" s="14">
        <v>0.17865047785683799</v>
      </c>
      <c r="BK12" s="14">
        <v>0.13612896480386899</v>
      </c>
      <c r="BL12" s="14">
        <v>0.17693557584906699</v>
      </c>
      <c r="BM12" s="14">
        <v>0.138111350107921</v>
      </c>
      <c r="BN12" s="14">
        <v>0.22828126725148101</v>
      </c>
      <c r="BO12" s="14">
        <v>0.146454225326903</v>
      </c>
      <c r="BP12" s="14">
        <v>0.17081897365218701</v>
      </c>
      <c r="BQ12" s="14">
        <v>0.152066371527594</v>
      </c>
      <c r="BR12" s="14">
        <v>0.210575717312212</v>
      </c>
      <c r="BS12" s="14">
        <v>0.11296687717540101</v>
      </c>
      <c r="BT12" s="14">
        <v>0.100666733361312</v>
      </c>
      <c r="BU12" s="14"/>
      <c r="BV12" s="14">
        <v>0.18287731899769999</v>
      </c>
      <c r="BW12" s="14">
        <v>0.17823249503833399</v>
      </c>
      <c r="BX12" s="14"/>
      <c r="BY12" s="14">
        <v>0.13291308975173899</v>
      </c>
      <c r="BZ12" s="14"/>
      <c r="CA12" s="14">
        <v>0.14601918362647701</v>
      </c>
      <c r="CB12" s="14">
        <v>0.188689384697073</v>
      </c>
      <c r="CC12" s="14">
        <v>0.14140161926617101</v>
      </c>
      <c r="CD12" s="14">
        <v>0.12606800914378799</v>
      </c>
      <c r="CE12" s="14">
        <v>5.7968365143084802E-2</v>
      </c>
    </row>
    <row r="13" spans="2:83" x14ac:dyDescent="0.3">
      <c r="B13" s="15" t="s">
        <v>108</v>
      </c>
      <c r="C13" s="14">
        <v>0.183592851538186</v>
      </c>
      <c r="D13" s="14">
        <v>0.210030881874084</v>
      </c>
      <c r="E13" s="14">
        <v>0.15720592054561899</v>
      </c>
      <c r="F13" s="14"/>
      <c r="G13" s="14">
        <v>0.160524586339473</v>
      </c>
      <c r="H13" s="14">
        <v>0.18356259733772101</v>
      </c>
      <c r="I13" s="14">
        <v>0.14007180744296699</v>
      </c>
      <c r="J13" s="14">
        <v>0.25869052151137101</v>
      </c>
      <c r="K13" s="14">
        <v>0.24302557969688199</v>
      </c>
      <c r="L13" s="14">
        <v>0.13309529895310401</v>
      </c>
      <c r="M13" s="14"/>
      <c r="N13" s="14">
        <v>0.19203838943281201</v>
      </c>
      <c r="O13" s="14">
        <v>0.21643615424498</v>
      </c>
      <c r="P13" s="14">
        <v>0.168511924334037</v>
      </c>
      <c r="Q13" s="14">
        <v>0.15566132622440201</v>
      </c>
      <c r="R13" s="14"/>
      <c r="S13" s="14">
        <v>0.180933380748491</v>
      </c>
      <c r="T13" s="14">
        <v>0.16035914948677099</v>
      </c>
      <c r="U13" s="14">
        <v>0.20640771653906101</v>
      </c>
      <c r="V13" s="14">
        <v>0.169308956921326</v>
      </c>
      <c r="W13" s="14">
        <v>0.119280799196016</v>
      </c>
      <c r="X13" s="14">
        <v>0.187391532500532</v>
      </c>
      <c r="Y13" s="14">
        <v>0.203718906677406</v>
      </c>
      <c r="Z13" s="14">
        <v>0.19622264783836199</v>
      </c>
      <c r="AA13" s="14">
        <v>0.197828131044232</v>
      </c>
      <c r="AB13" s="14">
        <v>0.19994564075983201</v>
      </c>
      <c r="AC13" s="14">
        <v>0.20781401308853001</v>
      </c>
      <c r="AD13" s="14">
        <v>0.20524843003572901</v>
      </c>
      <c r="AE13" s="14"/>
      <c r="AF13" s="14">
        <v>5.7444448222260101E-2</v>
      </c>
      <c r="AG13" s="14">
        <v>0.28027419116428298</v>
      </c>
      <c r="AH13" s="14">
        <v>0.239405071483797</v>
      </c>
      <c r="AI13" s="14">
        <v>0.23705328686475999</v>
      </c>
      <c r="AJ13" s="14">
        <v>0.14612282463121301</v>
      </c>
      <c r="AK13" s="14"/>
      <c r="AL13" s="14">
        <v>2.3716340822034599E-2</v>
      </c>
      <c r="AM13" s="14">
        <v>0.246863661292133</v>
      </c>
      <c r="AN13" s="14">
        <v>0.24374191900769801</v>
      </c>
      <c r="AO13" s="14">
        <v>0.13792340853051199</v>
      </c>
      <c r="AP13" s="14">
        <v>0.38861939889900998</v>
      </c>
      <c r="AQ13" s="14"/>
      <c r="AR13" s="14">
        <v>0.25709619372737003</v>
      </c>
      <c r="AS13" s="14">
        <v>2.8571432270321599E-2</v>
      </c>
      <c r="AT13" s="14">
        <v>0.268257908631853</v>
      </c>
      <c r="AU13" s="14">
        <v>0.13356550259809999</v>
      </c>
      <c r="AV13" s="14">
        <v>0.36192422921647599</v>
      </c>
      <c r="AW13" s="14">
        <v>0.13344844133880701</v>
      </c>
      <c r="AX13" s="14"/>
      <c r="AY13" s="14">
        <v>0.13988568514281299</v>
      </c>
      <c r="AZ13" s="14">
        <v>0.16680112398695601</v>
      </c>
      <c r="BA13" s="14">
        <v>0.18543753893797699</v>
      </c>
      <c r="BB13" s="14">
        <v>0.26012666779531102</v>
      </c>
      <c r="BC13" s="14">
        <v>8.6124403437906602E-2</v>
      </c>
      <c r="BD13" s="14"/>
      <c r="BE13" s="14">
        <v>0.12991917545644399</v>
      </c>
      <c r="BF13" s="14">
        <v>0.21182893217315299</v>
      </c>
      <c r="BG13" s="14">
        <v>0.23750226769510499</v>
      </c>
      <c r="BH13" s="14">
        <v>0.13635873352616901</v>
      </c>
      <c r="BI13" s="14">
        <v>0.15149347073741201</v>
      </c>
      <c r="BJ13" s="14">
        <v>0.12839848527533501</v>
      </c>
      <c r="BK13" s="14">
        <v>0.15304902482861399</v>
      </c>
      <c r="BL13" s="14">
        <v>0.22115685724096801</v>
      </c>
      <c r="BM13" s="14">
        <v>0.226991015076043</v>
      </c>
      <c r="BN13" s="14">
        <v>0.23613239787264301</v>
      </c>
      <c r="BO13" s="14">
        <v>0.202309267954176</v>
      </c>
      <c r="BP13" s="14">
        <v>0.16880104096148299</v>
      </c>
      <c r="BQ13" s="14">
        <v>0.15207790565190199</v>
      </c>
      <c r="BR13" s="14">
        <v>0.138558054283243</v>
      </c>
      <c r="BS13" s="14">
        <v>0.201174770435432</v>
      </c>
      <c r="BT13" s="14">
        <v>0.218193553397486</v>
      </c>
      <c r="BU13" s="14"/>
      <c r="BV13" s="14">
        <v>0.25769810007449301</v>
      </c>
      <c r="BW13" s="14">
        <v>0.23077191930591401</v>
      </c>
      <c r="BX13" s="14"/>
      <c r="BY13" s="14">
        <v>0.133637566497701</v>
      </c>
      <c r="BZ13" s="14"/>
      <c r="CA13" s="14">
        <v>0.20910984002082</v>
      </c>
      <c r="CB13" s="14">
        <v>0.21180413179955801</v>
      </c>
      <c r="CC13" s="14">
        <v>0.17550870077964101</v>
      </c>
      <c r="CD13" s="14">
        <v>0.113297734662482</v>
      </c>
      <c r="CE13" s="14">
        <v>2.42593326306694E-2</v>
      </c>
    </row>
    <row r="14" spans="2:83" x14ac:dyDescent="0.3">
      <c r="B14" s="15" t="s">
        <v>109</v>
      </c>
      <c r="C14" s="14">
        <v>0.101255199350245</v>
      </c>
      <c r="D14" s="14">
        <v>6.3417041738893204E-2</v>
      </c>
      <c r="E14" s="14">
        <v>0.13840051537880199</v>
      </c>
      <c r="F14" s="14"/>
      <c r="G14" s="14">
        <v>0.233869261947664</v>
      </c>
      <c r="H14" s="14">
        <v>0.13476169678783301</v>
      </c>
      <c r="I14" s="14">
        <v>0.12589960697518601</v>
      </c>
      <c r="J14" s="14">
        <v>5.0459315590375399E-2</v>
      </c>
      <c r="K14" s="14">
        <v>8.1537308768950406E-2</v>
      </c>
      <c r="L14" s="14">
        <v>2.0813253739138001E-2</v>
      </c>
      <c r="M14" s="14"/>
      <c r="N14" s="14">
        <v>7.4395952743061294E-2</v>
      </c>
      <c r="O14" s="14">
        <v>0.111275061936512</v>
      </c>
      <c r="P14" s="14">
        <v>0.108973378247828</v>
      </c>
      <c r="Q14" s="14">
        <v>0.111196593371541</v>
      </c>
      <c r="R14" s="14"/>
      <c r="S14" s="14">
        <v>8.8476348495671597E-2</v>
      </c>
      <c r="T14" s="14">
        <v>8.9245653082912393E-2</v>
      </c>
      <c r="U14" s="14">
        <v>7.6130162327475104E-2</v>
      </c>
      <c r="V14" s="14">
        <v>7.7829986700689496E-2</v>
      </c>
      <c r="W14" s="14">
        <v>0.15620799693235399</v>
      </c>
      <c r="X14" s="14">
        <v>0.14154087506629201</v>
      </c>
      <c r="Y14" s="14">
        <v>0.133868174178781</v>
      </c>
      <c r="Z14" s="14">
        <v>3.5913760242908502E-2</v>
      </c>
      <c r="AA14" s="14">
        <v>0.103016270451994</v>
      </c>
      <c r="AB14" s="14">
        <v>9.1624909569988602E-2</v>
      </c>
      <c r="AC14" s="14">
        <v>9.8038265440917594E-2</v>
      </c>
      <c r="AD14" s="14">
        <v>0.12965062038023001</v>
      </c>
      <c r="AE14" s="14"/>
      <c r="AF14" s="14">
        <v>5.0092642980361098E-2</v>
      </c>
      <c r="AG14" s="14">
        <v>8.2935318393056401E-2</v>
      </c>
      <c r="AH14" s="14">
        <v>4.70201018615947E-2</v>
      </c>
      <c r="AI14" s="14">
        <v>0.11553743842174601</v>
      </c>
      <c r="AJ14" s="14">
        <v>0.22110573152806601</v>
      </c>
      <c r="AK14" s="14"/>
      <c r="AL14" s="14">
        <v>5.5481040735251702E-2</v>
      </c>
      <c r="AM14" s="14">
        <v>9.7749846654486799E-2</v>
      </c>
      <c r="AN14" s="14">
        <v>3.8584858801465803E-2</v>
      </c>
      <c r="AO14" s="14">
        <v>7.4856148931903496E-2</v>
      </c>
      <c r="AP14" s="14">
        <v>8.9711663954631302E-2</v>
      </c>
      <c r="AQ14" s="14"/>
      <c r="AR14" s="14">
        <v>8.5657543577127904E-2</v>
      </c>
      <c r="AS14" s="14">
        <v>6.3538042942957604E-2</v>
      </c>
      <c r="AT14" s="14">
        <v>4.5805485852380097E-2</v>
      </c>
      <c r="AU14" s="14">
        <v>8.0332453804759105E-2</v>
      </c>
      <c r="AV14" s="14">
        <v>0.14019350825802701</v>
      </c>
      <c r="AW14" s="14">
        <v>0.14684991763122099</v>
      </c>
      <c r="AX14" s="14"/>
      <c r="AY14" s="14">
        <v>0.11240436700273899</v>
      </c>
      <c r="AZ14" s="14">
        <v>0.13494191975619599</v>
      </c>
      <c r="BA14" s="14">
        <v>0.1088177188324</v>
      </c>
      <c r="BB14" s="14">
        <v>5.4571778391239299E-2</v>
      </c>
      <c r="BC14" s="14">
        <v>4.4481208202923297E-2</v>
      </c>
      <c r="BD14" s="14"/>
      <c r="BE14" s="14">
        <v>0</v>
      </c>
      <c r="BF14" s="14">
        <v>0.18369791968529001</v>
      </c>
      <c r="BG14" s="14">
        <v>0.12841208823041</v>
      </c>
      <c r="BH14" s="14">
        <v>0.12932669240199501</v>
      </c>
      <c r="BI14" s="14">
        <v>0.12374559098153599</v>
      </c>
      <c r="BJ14" s="14">
        <v>0.114317663282389</v>
      </c>
      <c r="BK14" s="14">
        <v>0.11472073307486801</v>
      </c>
      <c r="BL14" s="14">
        <v>5.70038648857508E-2</v>
      </c>
      <c r="BM14" s="14">
        <v>7.4509980842151199E-2</v>
      </c>
      <c r="BN14" s="14">
        <v>6.9630036963896899E-2</v>
      </c>
      <c r="BO14" s="14">
        <v>7.7481256194592701E-2</v>
      </c>
      <c r="BP14" s="14">
        <v>0.13344197369060201</v>
      </c>
      <c r="BQ14" s="14">
        <v>0.101213751475894</v>
      </c>
      <c r="BR14" s="14">
        <v>3.6239404202049602E-2</v>
      </c>
      <c r="BS14" s="14">
        <v>0.114957577106175</v>
      </c>
      <c r="BT14" s="14">
        <v>2.2418926977156799E-2</v>
      </c>
      <c r="BU14" s="14"/>
      <c r="BV14" s="14">
        <v>8.5052965189942403E-2</v>
      </c>
      <c r="BW14" s="14">
        <v>0.11660776303218801</v>
      </c>
      <c r="BX14" s="14"/>
      <c r="BY14" s="14">
        <v>8.4073760186880703E-2</v>
      </c>
      <c r="BZ14" s="14"/>
      <c r="CA14" s="14">
        <v>0.12762517042160099</v>
      </c>
      <c r="CB14" s="14">
        <v>9.8929225068633803E-2</v>
      </c>
      <c r="CC14" s="14">
        <v>9.3950111687787996E-2</v>
      </c>
      <c r="CD14" s="14">
        <v>4.3312504840881297E-2</v>
      </c>
      <c r="CE14" s="14">
        <v>3.9620025580574099E-2</v>
      </c>
    </row>
    <row r="15" spans="2:83" x14ac:dyDescent="0.3">
      <c r="B15" s="15" t="s">
        <v>110</v>
      </c>
      <c r="C15" s="20">
        <v>4.7486129220338097E-2</v>
      </c>
      <c r="D15" s="20">
        <v>2.3507455324986701E-2</v>
      </c>
      <c r="E15" s="20">
        <v>7.0993029923278397E-2</v>
      </c>
      <c r="F15" s="20"/>
      <c r="G15" s="20">
        <v>5.5286130693008001E-2</v>
      </c>
      <c r="H15" s="20">
        <v>4.1237511140569699E-2</v>
      </c>
      <c r="I15" s="20">
        <v>5.8704600990189502E-2</v>
      </c>
      <c r="J15" s="20">
        <v>4.9706577822293797E-2</v>
      </c>
      <c r="K15" s="20">
        <v>4.7703824019524901E-2</v>
      </c>
      <c r="L15" s="20">
        <v>3.6378138893015402E-2</v>
      </c>
      <c r="M15" s="20"/>
      <c r="N15" s="20">
        <v>2.8262731818783599E-2</v>
      </c>
      <c r="O15" s="20">
        <v>3.5563877497096601E-2</v>
      </c>
      <c r="P15" s="20">
        <v>5.8077549437702297E-2</v>
      </c>
      <c r="Q15" s="20">
        <v>7.2304094382412198E-2</v>
      </c>
      <c r="R15" s="20"/>
      <c r="S15" s="20">
        <v>4.8644217709822003E-2</v>
      </c>
      <c r="T15" s="20">
        <v>6.0581615151443301E-2</v>
      </c>
      <c r="U15" s="20">
        <v>5.1633558668536597E-2</v>
      </c>
      <c r="V15" s="20">
        <v>2.2827599905028799E-2</v>
      </c>
      <c r="W15" s="20">
        <v>5.5745221776581901E-2</v>
      </c>
      <c r="X15" s="20">
        <v>6.8022262663978497E-2</v>
      </c>
      <c r="Y15" s="20">
        <v>4.8633631828292397E-2</v>
      </c>
      <c r="Z15" s="20">
        <v>4.54403430646367E-2</v>
      </c>
      <c r="AA15" s="20">
        <v>4.0422290264572197E-2</v>
      </c>
      <c r="AB15" s="20">
        <v>3.56039560949813E-2</v>
      </c>
      <c r="AC15" s="20">
        <v>1.8816998588431801E-2</v>
      </c>
      <c r="AD15" s="20">
        <v>7.62318144883984E-2</v>
      </c>
      <c r="AE15" s="20"/>
      <c r="AF15" s="20">
        <v>3.2911709267654701E-2</v>
      </c>
      <c r="AG15" s="20">
        <v>2.56224259065598E-2</v>
      </c>
      <c r="AH15" s="20">
        <v>2.8244040570232699E-2</v>
      </c>
      <c r="AI15" s="20">
        <v>0</v>
      </c>
      <c r="AJ15" s="20">
        <v>0.11050839231727801</v>
      </c>
      <c r="AK15" s="20"/>
      <c r="AL15" s="20">
        <v>2.6924110222883602E-2</v>
      </c>
      <c r="AM15" s="20">
        <v>2.0036592883517002E-2</v>
      </c>
      <c r="AN15" s="20">
        <v>4.5290866481385299E-2</v>
      </c>
      <c r="AO15" s="20">
        <v>6.9281319252887399E-2</v>
      </c>
      <c r="AP15" s="20">
        <v>2.60085660518319E-2</v>
      </c>
      <c r="AQ15" s="20"/>
      <c r="AR15" s="20">
        <v>1.14312402682032E-2</v>
      </c>
      <c r="AS15" s="20">
        <v>2.7705642388873901E-2</v>
      </c>
      <c r="AT15" s="20">
        <v>1.9510854134016101E-2</v>
      </c>
      <c r="AU15" s="20">
        <v>4.6651787252710998E-2</v>
      </c>
      <c r="AV15" s="20">
        <v>3.71634341809862E-2</v>
      </c>
      <c r="AW15" s="20">
        <v>0.13455316401424999</v>
      </c>
      <c r="AX15" s="20"/>
      <c r="AY15" s="20">
        <v>3.6448324794565397E-2</v>
      </c>
      <c r="AZ15" s="20">
        <v>7.8551544945080307E-2</v>
      </c>
      <c r="BA15" s="20">
        <v>3.99391418295197E-2</v>
      </c>
      <c r="BB15" s="20">
        <v>2.3355755987776401E-2</v>
      </c>
      <c r="BC15" s="20">
        <v>2.2862267824551599E-2</v>
      </c>
      <c r="BD15" s="20"/>
      <c r="BE15" s="20">
        <v>6.5633321850478196E-2</v>
      </c>
      <c r="BF15" s="20">
        <v>8.0860303825121702E-2</v>
      </c>
      <c r="BG15" s="20">
        <v>5.6432823664407203E-2</v>
      </c>
      <c r="BH15" s="20">
        <v>4.9001585934310601E-2</v>
      </c>
      <c r="BI15" s="20">
        <v>6.70138454806158E-2</v>
      </c>
      <c r="BJ15" s="20">
        <v>4.4477901026553003E-2</v>
      </c>
      <c r="BK15" s="20">
        <v>3.8832340757473501E-2</v>
      </c>
      <c r="BL15" s="20">
        <v>9.0193687446644799E-2</v>
      </c>
      <c r="BM15" s="20">
        <v>2.9950213512509798E-2</v>
      </c>
      <c r="BN15" s="20">
        <v>2.7264019147518199E-2</v>
      </c>
      <c r="BO15" s="20">
        <v>2.9362655464204399E-2</v>
      </c>
      <c r="BP15" s="20">
        <v>1.9807345067916499E-2</v>
      </c>
      <c r="BQ15" s="20">
        <v>1.7204166543064201E-2</v>
      </c>
      <c r="BR15" s="20">
        <v>0</v>
      </c>
      <c r="BS15" s="20">
        <v>3.9078303938260603E-2</v>
      </c>
      <c r="BT15" s="20">
        <v>3.0772551096299901E-2</v>
      </c>
      <c r="BU15" s="20"/>
      <c r="BV15" s="20">
        <v>4.6793124326761602E-3</v>
      </c>
      <c r="BW15" s="20">
        <v>4.2845840283327698E-2</v>
      </c>
      <c r="BX15" s="20"/>
      <c r="BY15" s="20">
        <v>1.9343778920047398E-2</v>
      </c>
      <c r="BZ15" s="20"/>
      <c r="CA15" s="20">
        <v>5.6093484029457699E-2</v>
      </c>
      <c r="CB15" s="20">
        <v>3.5501839123278402E-2</v>
      </c>
      <c r="CC15" s="20">
        <v>4.35853710621616E-2</v>
      </c>
      <c r="CD15" s="20">
        <v>3.6367705061086997E-2</v>
      </c>
      <c r="CE15" s="20">
        <v>0</v>
      </c>
    </row>
    <row r="16" spans="2:83" x14ac:dyDescent="0.3">
      <c r="B16" s="16"/>
    </row>
    <row r="17" spans="2:2" x14ac:dyDescent="0.3">
      <c r="B17" t="s">
        <v>112</v>
      </c>
    </row>
    <row r="18" spans="2:2" x14ac:dyDescent="0.3">
      <c r="B18" t="s">
        <v>113</v>
      </c>
    </row>
    <row r="20" spans="2:2" x14ac:dyDescent="0.3">
      <c r="B20"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E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104</v>
      </c>
      <c r="C9" s="14">
        <v>0.18630001589709699</v>
      </c>
      <c r="D9" s="14">
        <v>0.195268516146196</v>
      </c>
      <c r="E9" s="14">
        <v>0.177908088184212</v>
      </c>
      <c r="F9" s="14"/>
      <c r="G9" s="14">
        <v>0.12795840309863599</v>
      </c>
      <c r="H9" s="14">
        <v>0.14992274786941601</v>
      </c>
      <c r="I9" s="14">
        <v>0.13569188602875401</v>
      </c>
      <c r="J9" s="14">
        <v>0.15775150537004301</v>
      </c>
      <c r="K9" s="14">
        <v>0.23268399323275399</v>
      </c>
      <c r="L9" s="14">
        <v>0.28751393476961401</v>
      </c>
      <c r="M9" s="14"/>
      <c r="N9" s="14">
        <v>0.19328010563265</v>
      </c>
      <c r="O9" s="14">
        <v>0.144678363770886</v>
      </c>
      <c r="P9" s="14">
        <v>0.213736234285055</v>
      </c>
      <c r="Q9" s="14">
        <v>0.198076098399004</v>
      </c>
      <c r="R9" s="14"/>
      <c r="S9" s="14">
        <v>0.19671910582450799</v>
      </c>
      <c r="T9" s="14">
        <v>0.23142124931594399</v>
      </c>
      <c r="U9" s="14">
        <v>0.186311369505652</v>
      </c>
      <c r="V9" s="14">
        <v>0.234433866186921</v>
      </c>
      <c r="W9" s="14">
        <v>0.139301487427857</v>
      </c>
      <c r="X9" s="14">
        <v>0.23302422838141501</v>
      </c>
      <c r="Y9" s="14">
        <v>0.14433507216067201</v>
      </c>
      <c r="Z9" s="14">
        <v>0.17184979585183899</v>
      </c>
      <c r="AA9" s="14">
        <v>0.15403360833256499</v>
      </c>
      <c r="AB9" s="14">
        <v>0.144760985440199</v>
      </c>
      <c r="AC9" s="14">
        <v>0.198378746133763</v>
      </c>
      <c r="AD9" s="14">
        <v>0.120327379271849</v>
      </c>
      <c r="AE9" s="14"/>
      <c r="AF9" s="14">
        <v>0.309347264035984</v>
      </c>
      <c r="AG9" s="14">
        <v>0.127301550379287</v>
      </c>
      <c r="AH9" s="14">
        <v>0.21491062162157101</v>
      </c>
      <c r="AI9" s="14">
        <v>5.3465605488737501E-2</v>
      </c>
      <c r="AJ9" s="14">
        <v>0.111230982800154</v>
      </c>
      <c r="AK9" s="14"/>
      <c r="AL9" s="14">
        <v>0.34457236873906499</v>
      </c>
      <c r="AM9" s="14">
        <v>0.17801563773219101</v>
      </c>
      <c r="AN9" s="14">
        <v>0.210739279572909</v>
      </c>
      <c r="AO9" s="14">
        <v>0.12656704252247999</v>
      </c>
      <c r="AP9" s="14">
        <v>7.50047855929762E-2</v>
      </c>
      <c r="AQ9" s="14"/>
      <c r="AR9" s="14">
        <v>0.17328786395085</v>
      </c>
      <c r="AS9" s="14">
        <v>0.33377741998164501</v>
      </c>
      <c r="AT9" s="14">
        <v>0.20766338106471999</v>
      </c>
      <c r="AU9" s="14">
        <v>0.171763143015154</v>
      </c>
      <c r="AV9" s="14">
        <v>8.6211147746293099E-2</v>
      </c>
      <c r="AW9" s="14">
        <v>0.16035117876718399</v>
      </c>
      <c r="AX9" s="14"/>
      <c r="AY9" s="14">
        <v>0.23900084237649999</v>
      </c>
      <c r="AZ9" s="14">
        <v>0.15875098350012001</v>
      </c>
      <c r="BA9" s="14">
        <v>0.16816190101464701</v>
      </c>
      <c r="BB9" s="14">
        <v>0.144833091872269</v>
      </c>
      <c r="BC9" s="14">
        <v>0.210091199656704</v>
      </c>
      <c r="BD9" s="14"/>
      <c r="BE9" s="14">
        <v>0</v>
      </c>
      <c r="BF9" s="14">
        <v>0.108021892171731</v>
      </c>
      <c r="BG9" s="14">
        <v>0.18087305679351301</v>
      </c>
      <c r="BH9" s="14">
        <v>0.27716446550324098</v>
      </c>
      <c r="BI9" s="14">
        <v>0.215472798452334</v>
      </c>
      <c r="BJ9" s="14">
        <v>0.14337596315665499</v>
      </c>
      <c r="BK9" s="14">
        <v>0.14857375220352301</v>
      </c>
      <c r="BL9" s="14">
        <v>0.15578620506111099</v>
      </c>
      <c r="BM9" s="14">
        <v>0.18063771930018799</v>
      </c>
      <c r="BN9" s="14">
        <v>0.18646030976982</v>
      </c>
      <c r="BO9" s="14">
        <v>0.17655072818846801</v>
      </c>
      <c r="BP9" s="14">
        <v>0.16755789795073101</v>
      </c>
      <c r="BQ9" s="14">
        <v>0.114634539289836</v>
      </c>
      <c r="BR9" s="14">
        <v>0.41881378031135702</v>
      </c>
      <c r="BS9" s="14">
        <v>0.24826613697028699</v>
      </c>
      <c r="BT9" s="14">
        <v>0.21561007466794899</v>
      </c>
      <c r="BU9" s="14"/>
      <c r="BV9" s="14">
        <v>0.17976273571746901</v>
      </c>
      <c r="BW9" s="14">
        <v>0.175420777899716</v>
      </c>
      <c r="BX9" s="14"/>
      <c r="BY9" s="14">
        <v>0.22094978626873299</v>
      </c>
      <c r="BZ9" s="14"/>
      <c r="CA9" s="14">
        <v>0.154814393833625</v>
      </c>
      <c r="CB9" s="14">
        <v>0.192950805799743</v>
      </c>
      <c r="CC9" s="14">
        <v>0.19615182610772899</v>
      </c>
      <c r="CD9" s="14">
        <v>0.15164899474238999</v>
      </c>
      <c r="CE9" s="14">
        <v>0.432486922330728</v>
      </c>
    </row>
    <row r="10" spans="2:83" x14ac:dyDescent="0.3">
      <c r="B10" s="15" t="s">
        <v>105</v>
      </c>
      <c r="C10" s="14">
        <v>0.334489844519891</v>
      </c>
      <c r="D10" s="14">
        <v>0.330303168598304</v>
      </c>
      <c r="E10" s="14">
        <v>0.33923375561146801</v>
      </c>
      <c r="F10" s="14"/>
      <c r="G10" s="14">
        <v>0.25214876988747298</v>
      </c>
      <c r="H10" s="14">
        <v>0.367419348127135</v>
      </c>
      <c r="I10" s="14">
        <v>0.31935002989371802</v>
      </c>
      <c r="J10" s="14">
        <v>0.33126906700817998</v>
      </c>
      <c r="K10" s="14">
        <v>0.32453499176420503</v>
      </c>
      <c r="L10" s="14">
        <v>0.38370878431413702</v>
      </c>
      <c r="M10" s="14"/>
      <c r="N10" s="14">
        <v>0.35931982241405902</v>
      </c>
      <c r="O10" s="14">
        <v>0.33113906323853798</v>
      </c>
      <c r="P10" s="14">
        <v>0.29569480400163101</v>
      </c>
      <c r="Q10" s="14">
        <v>0.34656164957750601</v>
      </c>
      <c r="R10" s="14"/>
      <c r="S10" s="14">
        <v>0.34305245340297602</v>
      </c>
      <c r="T10" s="14">
        <v>0.30087709172166599</v>
      </c>
      <c r="U10" s="14">
        <v>0.35296059149855302</v>
      </c>
      <c r="V10" s="14">
        <v>0.38105052224154901</v>
      </c>
      <c r="W10" s="14">
        <v>0.34894048277707401</v>
      </c>
      <c r="X10" s="14">
        <v>0.337135645505868</v>
      </c>
      <c r="Y10" s="14">
        <v>0.30650522044703998</v>
      </c>
      <c r="Z10" s="14">
        <v>0.43740112057626701</v>
      </c>
      <c r="AA10" s="14">
        <v>0.37521449670438101</v>
      </c>
      <c r="AB10" s="14">
        <v>0.28424237032351102</v>
      </c>
      <c r="AC10" s="14">
        <v>0.27658244940263799</v>
      </c>
      <c r="AD10" s="14">
        <v>0.24551695627695</v>
      </c>
      <c r="AE10" s="14"/>
      <c r="AF10" s="14">
        <v>0.37561308485936201</v>
      </c>
      <c r="AG10" s="14">
        <v>0.37857295010180297</v>
      </c>
      <c r="AH10" s="14">
        <v>0.35066699430210702</v>
      </c>
      <c r="AI10" s="14">
        <v>0.32566393760219398</v>
      </c>
      <c r="AJ10" s="14">
        <v>0.23155871598054401</v>
      </c>
      <c r="AK10" s="14"/>
      <c r="AL10" s="14">
        <v>0.37113275509785298</v>
      </c>
      <c r="AM10" s="14">
        <v>0.37341846156802599</v>
      </c>
      <c r="AN10" s="14">
        <v>0.353174661904891</v>
      </c>
      <c r="AO10" s="14">
        <v>0.309250206822268</v>
      </c>
      <c r="AP10" s="14">
        <v>0.30130650259698899</v>
      </c>
      <c r="AQ10" s="14"/>
      <c r="AR10" s="14">
        <v>0.39784851997788501</v>
      </c>
      <c r="AS10" s="14">
        <v>0.35672171339106601</v>
      </c>
      <c r="AT10" s="14">
        <v>0.35816707450372498</v>
      </c>
      <c r="AU10" s="14">
        <v>0.33258096731463399</v>
      </c>
      <c r="AV10" s="14">
        <v>0.24275664174285699</v>
      </c>
      <c r="AW10" s="14">
        <v>0.313173432307644</v>
      </c>
      <c r="AX10" s="14"/>
      <c r="AY10" s="14">
        <v>0.34499101965321899</v>
      </c>
      <c r="AZ10" s="14">
        <v>0.31964688257923901</v>
      </c>
      <c r="BA10" s="14">
        <v>0.33775043831816098</v>
      </c>
      <c r="BB10" s="14">
        <v>0.34701312250625499</v>
      </c>
      <c r="BC10" s="14">
        <v>0.38934562959696301</v>
      </c>
      <c r="BD10" s="14"/>
      <c r="BE10" s="14">
        <v>0.37643752966326399</v>
      </c>
      <c r="BF10" s="14">
        <v>0.27041471335260098</v>
      </c>
      <c r="BG10" s="14">
        <v>0.37450397762237603</v>
      </c>
      <c r="BH10" s="14">
        <v>0.323189776377098</v>
      </c>
      <c r="BI10" s="14">
        <v>0.33177634128345201</v>
      </c>
      <c r="BJ10" s="14">
        <v>0.31027228571572602</v>
      </c>
      <c r="BK10" s="14">
        <v>0.32665708487443401</v>
      </c>
      <c r="BL10" s="14">
        <v>0.358759910164762</v>
      </c>
      <c r="BM10" s="14">
        <v>0.361291646332764</v>
      </c>
      <c r="BN10" s="14">
        <v>0.313573767785367</v>
      </c>
      <c r="BO10" s="14">
        <v>0.30144557040407999</v>
      </c>
      <c r="BP10" s="14">
        <v>0.33571828644395502</v>
      </c>
      <c r="BQ10" s="14">
        <v>0.39411381680427399</v>
      </c>
      <c r="BR10" s="14">
        <v>0.27770582224989399</v>
      </c>
      <c r="BS10" s="14">
        <v>0.30188345691796298</v>
      </c>
      <c r="BT10" s="14">
        <v>0.43853394138055501</v>
      </c>
      <c r="BU10" s="14"/>
      <c r="BV10" s="14">
        <v>0.403763089860743</v>
      </c>
      <c r="BW10" s="14">
        <v>0.32834940548095198</v>
      </c>
      <c r="BX10" s="14"/>
      <c r="BY10" s="14">
        <v>0.37695788244436901</v>
      </c>
      <c r="BZ10" s="14"/>
      <c r="CA10" s="14">
        <v>0.30298125790568903</v>
      </c>
      <c r="CB10" s="14">
        <v>0.33280314614748802</v>
      </c>
      <c r="CC10" s="14">
        <v>0.354482854410478</v>
      </c>
      <c r="CD10" s="14">
        <v>0.42710045227976901</v>
      </c>
      <c r="CE10" s="14">
        <v>0.26995924686813</v>
      </c>
    </row>
    <row r="11" spans="2:83" x14ac:dyDescent="0.3">
      <c r="B11" s="15" t="s">
        <v>106</v>
      </c>
      <c r="C11" s="14">
        <v>0.25978390201627599</v>
      </c>
      <c r="D11" s="14">
        <v>0.26513353209699903</v>
      </c>
      <c r="E11" s="14">
        <v>0.25506967840877198</v>
      </c>
      <c r="F11" s="14"/>
      <c r="G11" s="14">
        <v>0.30627295874986299</v>
      </c>
      <c r="H11" s="14">
        <v>0.277026480336518</v>
      </c>
      <c r="I11" s="14">
        <v>0.32237528025421502</v>
      </c>
      <c r="J11" s="14">
        <v>0.259562236097305</v>
      </c>
      <c r="K11" s="14">
        <v>0.22217658315265501</v>
      </c>
      <c r="L11" s="14">
        <v>0.189766369660196</v>
      </c>
      <c r="M11" s="14"/>
      <c r="N11" s="14">
        <v>0.27485235605984598</v>
      </c>
      <c r="O11" s="14">
        <v>0.284250291013736</v>
      </c>
      <c r="P11" s="14">
        <v>0.27358441133410699</v>
      </c>
      <c r="Q11" s="14">
        <v>0.20969658150585099</v>
      </c>
      <c r="R11" s="14"/>
      <c r="S11" s="14">
        <v>0.283948197171012</v>
      </c>
      <c r="T11" s="14">
        <v>0.25627219417939701</v>
      </c>
      <c r="U11" s="14">
        <v>0.24387185331234201</v>
      </c>
      <c r="V11" s="14">
        <v>0.24450869464178199</v>
      </c>
      <c r="W11" s="14">
        <v>0.28295297081861398</v>
      </c>
      <c r="X11" s="14">
        <v>0.20426855549032799</v>
      </c>
      <c r="Y11" s="14">
        <v>0.26056504251710599</v>
      </c>
      <c r="Z11" s="14">
        <v>0.191252271568296</v>
      </c>
      <c r="AA11" s="14">
        <v>0.241639037525093</v>
      </c>
      <c r="AB11" s="14">
        <v>0.28474624521766601</v>
      </c>
      <c r="AC11" s="14">
        <v>0.30852678713791998</v>
      </c>
      <c r="AD11" s="14">
        <v>0.36227247409221602</v>
      </c>
      <c r="AE11" s="14"/>
      <c r="AF11" s="14">
        <v>0.18694982998658799</v>
      </c>
      <c r="AG11" s="14">
        <v>0.25648099492364601</v>
      </c>
      <c r="AH11" s="14">
        <v>0.23997194643184</v>
      </c>
      <c r="AI11" s="14">
        <v>0.28040646621763898</v>
      </c>
      <c r="AJ11" s="14">
        <v>0.40301287915769501</v>
      </c>
      <c r="AK11" s="14"/>
      <c r="AL11" s="14">
        <v>0.17763523649494301</v>
      </c>
      <c r="AM11" s="14">
        <v>0.25785904079634098</v>
      </c>
      <c r="AN11" s="14">
        <v>0.244823433851903</v>
      </c>
      <c r="AO11" s="14">
        <v>0.27899557060283098</v>
      </c>
      <c r="AP11" s="14">
        <v>0.215497918394537</v>
      </c>
      <c r="AQ11" s="14"/>
      <c r="AR11" s="14">
        <v>0.264386745014078</v>
      </c>
      <c r="AS11" s="14">
        <v>0.18910332477036501</v>
      </c>
      <c r="AT11" s="14">
        <v>0.24229313288078699</v>
      </c>
      <c r="AU11" s="14">
        <v>0.25473770500971699</v>
      </c>
      <c r="AV11" s="14">
        <v>0.206164891422322</v>
      </c>
      <c r="AW11" s="14">
        <v>0.29038066962293901</v>
      </c>
      <c r="AX11" s="14"/>
      <c r="AY11" s="14">
        <v>0.237334793397419</v>
      </c>
      <c r="AZ11" s="14">
        <v>0.25895300562703799</v>
      </c>
      <c r="BA11" s="14">
        <v>0.27865200094761799</v>
      </c>
      <c r="BB11" s="14">
        <v>0.29917412806885701</v>
      </c>
      <c r="BC11" s="14">
        <v>0.27229898550467402</v>
      </c>
      <c r="BD11" s="14"/>
      <c r="BE11" s="14">
        <v>0.34435129906001499</v>
      </c>
      <c r="BF11" s="14">
        <v>0.17683556132530001</v>
      </c>
      <c r="BG11" s="14">
        <v>0.250467530545393</v>
      </c>
      <c r="BH11" s="14">
        <v>0.249138066285716</v>
      </c>
      <c r="BI11" s="14">
        <v>0.24445109660997999</v>
      </c>
      <c r="BJ11" s="14">
        <v>0.31641761542496499</v>
      </c>
      <c r="BK11" s="14">
        <v>0.30544556276240098</v>
      </c>
      <c r="BL11" s="14">
        <v>0.19687591012582201</v>
      </c>
      <c r="BM11" s="14">
        <v>0.227446726684675</v>
      </c>
      <c r="BN11" s="14">
        <v>0.25869902930476502</v>
      </c>
      <c r="BO11" s="14">
        <v>0.328859832626269</v>
      </c>
      <c r="BP11" s="14">
        <v>0.25493418557440201</v>
      </c>
      <c r="BQ11" s="14">
        <v>0.270955958731178</v>
      </c>
      <c r="BR11" s="14">
        <v>0.179713308795898</v>
      </c>
      <c r="BS11" s="14">
        <v>0.29047519632864599</v>
      </c>
      <c r="BT11" s="14">
        <v>0.219932520483785</v>
      </c>
      <c r="BU11" s="14"/>
      <c r="BV11" s="14">
        <v>0.254918669983141</v>
      </c>
      <c r="BW11" s="14">
        <v>0.26222619717797602</v>
      </c>
      <c r="BX11" s="14"/>
      <c r="BY11" s="14">
        <v>0.25567651482250298</v>
      </c>
      <c r="BZ11" s="14"/>
      <c r="CA11" s="14">
        <v>0.26058342315280097</v>
      </c>
      <c r="CB11" s="14">
        <v>0.241810820089294</v>
      </c>
      <c r="CC11" s="14">
        <v>0.262122712604894</v>
      </c>
      <c r="CD11" s="14">
        <v>0.27678333689746598</v>
      </c>
      <c r="CE11" s="14">
        <v>0.22424009244107401</v>
      </c>
    </row>
    <row r="12" spans="2:83" x14ac:dyDescent="0.3">
      <c r="B12" s="15" t="s">
        <v>107</v>
      </c>
      <c r="C12" s="14">
        <v>0.10833913316287</v>
      </c>
      <c r="D12" s="14">
        <v>9.2008127537115306E-2</v>
      </c>
      <c r="E12" s="14">
        <v>0.12449784726609001</v>
      </c>
      <c r="F12" s="14"/>
      <c r="G12" s="14">
        <v>0.17047778991322701</v>
      </c>
      <c r="H12" s="14">
        <v>0.10659925244042601</v>
      </c>
      <c r="I12" s="14">
        <v>0.11471028471700601</v>
      </c>
      <c r="J12" s="14">
        <v>0.115289550525374</v>
      </c>
      <c r="K12" s="14">
        <v>8.7143633646474594E-2</v>
      </c>
      <c r="L12" s="14">
        <v>7.2112582939831901E-2</v>
      </c>
      <c r="M12" s="14"/>
      <c r="N12" s="14">
        <v>8.7631476715183898E-2</v>
      </c>
      <c r="O12" s="14">
        <v>0.13528745435417799</v>
      </c>
      <c r="P12" s="14">
        <v>0.104550457335698</v>
      </c>
      <c r="Q12" s="14">
        <v>0.104206969980873</v>
      </c>
      <c r="R12" s="14"/>
      <c r="S12" s="14">
        <v>7.1340099865921394E-2</v>
      </c>
      <c r="T12" s="14">
        <v>0.105957464447739</v>
      </c>
      <c r="U12" s="14">
        <v>0.118045538640856</v>
      </c>
      <c r="V12" s="14">
        <v>6.6841611069718504E-2</v>
      </c>
      <c r="W12" s="14">
        <v>0.124238747185501</v>
      </c>
      <c r="X12" s="14">
        <v>9.7187790278293801E-2</v>
      </c>
      <c r="Y12" s="14">
        <v>0.14332459611166001</v>
      </c>
      <c r="Z12" s="14">
        <v>0.104665398393404</v>
      </c>
      <c r="AA12" s="14">
        <v>0.12687329793774599</v>
      </c>
      <c r="AB12" s="14">
        <v>0.14902938923342901</v>
      </c>
      <c r="AC12" s="14">
        <v>0.11588840567643</v>
      </c>
      <c r="AD12" s="14">
        <v>9.6134680377546106E-2</v>
      </c>
      <c r="AE12" s="14"/>
      <c r="AF12" s="14">
        <v>7.1092918459932194E-2</v>
      </c>
      <c r="AG12" s="14">
        <v>0.120055815256115</v>
      </c>
      <c r="AH12" s="14">
        <v>7.4117495234015507E-2</v>
      </c>
      <c r="AI12" s="14">
        <v>0.144723652435852</v>
      </c>
      <c r="AJ12" s="14">
        <v>0.10868648915691199</v>
      </c>
      <c r="AK12" s="14"/>
      <c r="AL12" s="14">
        <v>4.5462851449123098E-2</v>
      </c>
      <c r="AM12" s="14">
        <v>0.104929196511879</v>
      </c>
      <c r="AN12" s="14">
        <v>8.6400671681908195E-2</v>
      </c>
      <c r="AO12" s="14">
        <v>0.14451219145572899</v>
      </c>
      <c r="AP12" s="14">
        <v>0.19997986282820299</v>
      </c>
      <c r="AQ12" s="14"/>
      <c r="AR12" s="14">
        <v>9.6300157120962904E-2</v>
      </c>
      <c r="AS12" s="14">
        <v>5.1823912451814197E-2</v>
      </c>
      <c r="AT12" s="14">
        <v>7.8875027403511794E-2</v>
      </c>
      <c r="AU12" s="14">
        <v>0.11328078226744299</v>
      </c>
      <c r="AV12" s="14">
        <v>0.28284026098718601</v>
      </c>
      <c r="AW12" s="14">
        <v>9.9645955747880599E-2</v>
      </c>
      <c r="AX12" s="14"/>
      <c r="AY12" s="14">
        <v>9.0873039266295599E-2</v>
      </c>
      <c r="AZ12" s="14">
        <v>0.129536204915462</v>
      </c>
      <c r="BA12" s="14">
        <v>0.107520785716281</v>
      </c>
      <c r="BB12" s="14">
        <v>0.111249994366924</v>
      </c>
      <c r="BC12" s="14">
        <v>6.0920709214183799E-2</v>
      </c>
      <c r="BD12" s="14"/>
      <c r="BE12" s="14">
        <v>6.9504149576444907E-2</v>
      </c>
      <c r="BF12" s="14">
        <v>0.16278050114553899</v>
      </c>
      <c r="BG12" s="14">
        <v>0.101653498182987</v>
      </c>
      <c r="BH12" s="14">
        <v>5.9792176747019497E-2</v>
      </c>
      <c r="BI12" s="14">
        <v>7.4278990335428299E-2</v>
      </c>
      <c r="BJ12" s="14">
        <v>0.13373530849745</v>
      </c>
      <c r="BK12" s="14">
        <v>9.6478948241896206E-2</v>
      </c>
      <c r="BL12" s="14">
        <v>0.151557655016654</v>
      </c>
      <c r="BM12" s="14">
        <v>0.130631002656244</v>
      </c>
      <c r="BN12" s="14">
        <v>0.13566707692414701</v>
      </c>
      <c r="BO12" s="14">
        <v>0.10284643610817799</v>
      </c>
      <c r="BP12" s="14">
        <v>0.143487481672083</v>
      </c>
      <c r="BQ12" s="14">
        <v>0.12506122828343699</v>
      </c>
      <c r="BR12" s="14">
        <v>3.5268177278766799E-2</v>
      </c>
      <c r="BS12" s="14">
        <v>6.2203434390976302E-2</v>
      </c>
      <c r="BT12" s="14">
        <v>5.0188770000634798E-2</v>
      </c>
      <c r="BU12" s="14"/>
      <c r="BV12" s="14">
        <v>9.6412053900619701E-2</v>
      </c>
      <c r="BW12" s="14">
        <v>0.11757919750531901</v>
      </c>
      <c r="BX12" s="14"/>
      <c r="BY12" s="14">
        <v>8.6898532766955097E-2</v>
      </c>
      <c r="BZ12" s="14"/>
      <c r="CA12" s="14">
        <v>0.13124980205933101</v>
      </c>
      <c r="CB12" s="14">
        <v>0.12528545479411399</v>
      </c>
      <c r="CC12" s="14">
        <v>9.7130603162961196E-2</v>
      </c>
      <c r="CD12" s="14">
        <v>8.5352382830031104E-2</v>
      </c>
      <c r="CE12" s="14">
        <v>4.8864253742884098E-2</v>
      </c>
    </row>
    <row r="13" spans="2:83" x14ac:dyDescent="0.3">
      <c r="B13" s="15" t="s">
        <v>108</v>
      </c>
      <c r="C13" s="14">
        <v>9.1728746468242903E-2</v>
      </c>
      <c r="D13" s="14">
        <v>0.107335443470811</v>
      </c>
      <c r="E13" s="14">
        <v>7.4708780290477297E-2</v>
      </c>
      <c r="F13" s="14"/>
      <c r="G13" s="14">
        <v>9.5740928381843005E-2</v>
      </c>
      <c r="H13" s="14">
        <v>7.7970569353710106E-2</v>
      </c>
      <c r="I13" s="14">
        <v>8.1535874143613102E-2</v>
      </c>
      <c r="J13" s="14">
        <v>0.119718690112706</v>
      </c>
      <c r="K13" s="14">
        <v>0.11980151673065099</v>
      </c>
      <c r="L13" s="14">
        <v>6.6898328316220598E-2</v>
      </c>
      <c r="M13" s="14"/>
      <c r="N13" s="14">
        <v>6.2073217930088999E-2</v>
      </c>
      <c r="O13" s="14">
        <v>9.8726421558999397E-2</v>
      </c>
      <c r="P13" s="14">
        <v>9.4282842255454594E-2</v>
      </c>
      <c r="Q13" s="14">
        <v>0.11251435930053599</v>
      </c>
      <c r="R13" s="14"/>
      <c r="S13" s="14">
        <v>7.6162244842076302E-2</v>
      </c>
      <c r="T13" s="14">
        <v>7.5941683438584803E-2</v>
      </c>
      <c r="U13" s="14">
        <v>7.8713154537834895E-2</v>
      </c>
      <c r="V13" s="14">
        <v>6.0419160908332201E-2</v>
      </c>
      <c r="W13" s="14">
        <v>7.7017464432584906E-2</v>
      </c>
      <c r="X13" s="14">
        <v>0.11343242187405</v>
      </c>
      <c r="Y13" s="14">
        <v>0.120765535986897</v>
      </c>
      <c r="Z13" s="14">
        <v>9.4831413610194606E-2</v>
      </c>
      <c r="AA13" s="14">
        <v>8.73177927805487E-2</v>
      </c>
      <c r="AB13" s="14">
        <v>0.12697054710788</v>
      </c>
      <c r="AC13" s="14">
        <v>9.0799291244394897E-2</v>
      </c>
      <c r="AD13" s="14">
        <v>0.160722326071567</v>
      </c>
      <c r="AE13" s="14"/>
      <c r="AF13" s="14">
        <v>5.5030221421172497E-2</v>
      </c>
      <c r="AG13" s="14">
        <v>0.105186530766403</v>
      </c>
      <c r="AH13" s="14">
        <v>0.104401125696514</v>
      </c>
      <c r="AI13" s="14">
        <v>0.19574033825557799</v>
      </c>
      <c r="AJ13" s="14">
        <v>9.5371300969202599E-2</v>
      </c>
      <c r="AK13" s="14"/>
      <c r="AL13" s="14">
        <v>5.2570686974312997E-2</v>
      </c>
      <c r="AM13" s="14">
        <v>7.6023871572979795E-2</v>
      </c>
      <c r="AN13" s="14">
        <v>9.0183088922752799E-2</v>
      </c>
      <c r="AO13" s="14">
        <v>0.13705052475219001</v>
      </c>
      <c r="AP13" s="14">
        <v>0.187648857127582</v>
      </c>
      <c r="AQ13" s="14"/>
      <c r="AR13" s="14">
        <v>6.16175768550907E-2</v>
      </c>
      <c r="AS13" s="14">
        <v>5.3383470068199601E-2</v>
      </c>
      <c r="AT13" s="14">
        <v>0.107395374968383</v>
      </c>
      <c r="AU13" s="14">
        <v>0.120541881737132</v>
      </c>
      <c r="AV13" s="14">
        <v>0.16713964618412899</v>
      </c>
      <c r="AW13" s="14">
        <v>7.6997948227424007E-2</v>
      </c>
      <c r="AX13" s="14"/>
      <c r="AY13" s="14">
        <v>7.3696580006730697E-2</v>
      </c>
      <c r="AZ13" s="14">
        <v>0.10474254311412499</v>
      </c>
      <c r="BA13" s="14">
        <v>9.2705646890423904E-2</v>
      </c>
      <c r="BB13" s="14">
        <v>7.2893696127219507E-2</v>
      </c>
      <c r="BC13" s="14">
        <v>6.7343476027474897E-2</v>
      </c>
      <c r="BD13" s="14"/>
      <c r="BE13" s="14">
        <v>0.14407369984979701</v>
      </c>
      <c r="BF13" s="14">
        <v>0.19735097423301301</v>
      </c>
      <c r="BG13" s="14">
        <v>5.8522309997761097E-2</v>
      </c>
      <c r="BH13" s="14">
        <v>9.0715515086925297E-2</v>
      </c>
      <c r="BI13" s="14">
        <v>0.117547725540121</v>
      </c>
      <c r="BJ13" s="14">
        <v>8.5892878015479304E-2</v>
      </c>
      <c r="BK13" s="14">
        <v>9.0645407358803096E-2</v>
      </c>
      <c r="BL13" s="14">
        <v>0.12977863953618199</v>
      </c>
      <c r="BM13" s="14">
        <v>9.9992905026128301E-2</v>
      </c>
      <c r="BN13" s="14">
        <v>0.105599816215901</v>
      </c>
      <c r="BO13" s="14">
        <v>6.7353367286882501E-2</v>
      </c>
      <c r="BP13" s="14">
        <v>7.8830790014813204E-2</v>
      </c>
      <c r="BQ13" s="14">
        <v>7.5851157523945598E-2</v>
      </c>
      <c r="BR13" s="14">
        <v>8.8498911364085095E-2</v>
      </c>
      <c r="BS13" s="14">
        <v>7.63220684483501E-2</v>
      </c>
      <c r="BT13" s="14">
        <v>4.6424686548642603E-2</v>
      </c>
      <c r="BU13" s="14"/>
      <c r="BV13" s="14">
        <v>5.7772837546132098E-2</v>
      </c>
      <c r="BW13" s="14">
        <v>0.103131037568502</v>
      </c>
      <c r="BX13" s="14"/>
      <c r="BY13" s="14">
        <v>4.7907524912246702E-2</v>
      </c>
      <c r="BZ13" s="14"/>
      <c r="CA13" s="14">
        <v>0.13262090326112999</v>
      </c>
      <c r="CB13" s="14">
        <v>9.2204038176857697E-2</v>
      </c>
      <c r="CC13" s="14">
        <v>6.6694216042977095E-2</v>
      </c>
      <c r="CD13" s="14">
        <v>5.2901889599351402E-2</v>
      </c>
      <c r="CE13" s="14">
        <v>2.4449484617183999E-2</v>
      </c>
    </row>
    <row r="14" spans="2:83" x14ac:dyDescent="0.3">
      <c r="B14" s="15" t="s">
        <v>109</v>
      </c>
      <c r="C14" s="14">
        <v>3.0598496975901899E-3</v>
      </c>
      <c r="D14" s="14">
        <v>2.1997659176231799E-3</v>
      </c>
      <c r="E14" s="14">
        <v>3.9056715624627199E-3</v>
      </c>
      <c r="F14" s="14"/>
      <c r="G14" s="14">
        <v>3.4443851089197E-3</v>
      </c>
      <c r="H14" s="14">
        <v>5.9975371579228803E-3</v>
      </c>
      <c r="I14" s="14">
        <v>6.3982869624165002E-3</v>
      </c>
      <c r="J14" s="14">
        <v>2.7726745083689998E-3</v>
      </c>
      <c r="K14" s="14">
        <v>0</v>
      </c>
      <c r="L14" s="14">
        <v>0</v>
      </c>
      <c r="M14" s="14"/>
      <c r="N14" s="14">
        <v>4.0463211199432501E-3</v>
      </c>
      <c r="O14" s="14">
        <v>1.9007944355012899E-3</v>
      </c>
      <c r="P14" s="14">
        <v>2.1576543909703201E-3</v>
      </c>
      <c r="Q14" s="14">
        <v>4.0594282425097002E-3</v>
      </c>
      <c r="R14" s="14"/>
      <c r="S14" s="14">
        <v>6.9107784267887096E-3</v>
      </c>
      <c r="T14" s="14">
        <v>4.0969019754101702E-3</v>
      </c>
      <c r="U14" s="14">
        <v>0</v>
      </c>
      <c r="V14" s="14">
        <v>6.6036879473849999E-3</v>
      </c>
      <c r="W14" s="14">
        <v>0</v>
      </c>
      <c r="X14" s="14">
        <v>0</v>
      </c>
      <c r="Y14" s="14">
        <v>5.92329298519958E-3</v>
      </c>
      <c r="Z14" s="14">
        <v>0</v>
      </c>
      <c r="AA14" s="14">
        <v>0</v>
      </c>
      <c r="AB14" s="14">
        <v>0</v>
      </c>
      <c r="AC14" s="14">
        <v>9.8243204048542292E-3</v>
      </c>
      <c r="AD14" s="14">
        <v>0</v>
      </c>
      <c r="AE14" s="14"/>
      <c r="AF14" s="14">
        <v>0</v>
      </c>
      <c r="AG14" s="14">
        <v>3.8101025523430902E-3</v>
      </c>
      <c r="AH14" s="14">
        <v>0</v>
      </c>
      <c r="AI14" s="14">
        <v>0</v>
      </c>
      <c r="AJ14" s="14">
        <v>1.1624383366672699E-2</v>
      </c>
      <c r="AK14" s="14"/>
      <c r="AL14" s="14">
        <v>0</v>
      </c>
      <c r="AM14" s="14">
        <v>4.3508268663423099E-3</v>
      </c>
      <c r="AN14" s="14">
        <v>0</v>
      </c>
      <c r="AO14" s="14">
        <v>0</v>
      </c>
      <c r="AP14" s="14">
        <v>0</v>
      </c>
      <c r="AQ14" s="14"/>
      <c r="AR14" s="14">
        <v>2.4745939784625299E-3</v>
      </c>
      <c r="AS14" s="14">
        <v>2.6493763837725001E-3</v>
      </c>
      <c r="AT14" s="14">
        <v>0</v>
      </c>
      <c r="AU14" s="14">
        <v>0</v>
      </c>
      <c r="AV14" s="14">
        <v>0</v>
      </c>
      <c r="AW14" s="14">
        <v>8.8402942380689693E-3</v>
      </c>
      <c r="AX14" s="14"/>
      <c r="AY14" s="14">
        <v>6.96336407862971E-3</v>
      </c>
      <c r="AZ14" s="14">
        <v>0</v>
      </c>
      <c r="BA14" s="14">
        <v>0</v>
      </c>
      <c r="BB14" s="14">
        <v>7.4338354149959896E-3</v>
      </c>
      <c r="BC14" s="14">
        <v>0</v>
      </c>
      <c r="BD14" s="14"/>
      <c r="BE14" s="14">
        <v>0</v>
      </c>
      <c r="BF14" s="14">
        <v>3.4536687722866499E-2</v>
      </c>
      <c r="BG14" s="14">
        <v>0</v>
      </c>
      <c r="BH14" s="14">
        <v>0</v>
      </c>
      <c r="BI14" s="14">
        <v>4.9564777972714701E-3</v>
      </c>
      <c r="BJ14" s="14">
        <v>0</v>
      </c>
      <c r="BK14" s="14">
        <v>0</v>
      </c>
      <c r="BL14" s="14">
        <v>0</v>
      </c>
      <c r="BM14" s="14">
        <v>0</v>
      </c>
      <c r="BN14" s="14">
        <v>0</v>
      </c>
      <c r="BO14" s="14">
        <v>5.9849561751708904E-3</v>
      </c>
      <c r="BP14" s="14">
        <v>9.4523308286072506E-3</v>
      </c>
      <c r="BQ14" s="14">
        <v>1.1064076154904399E-2</v>
      </c>
      <c r="BR14" s="14">
        <v>0</v>
      </c>
      <c r="BS14" s="14">
        <v>0</v>
      </c>
      <c r="BT14" s="14">
        <v>0</v>
      </c>
      <c r="BU14" s="14"/>
      <c r="BV14" s="14">
        <v>2.78074300044514E-3</v>
      </c>
      <c r="BW14" s="14">
        <v>6.68277824603721E-3</v>
      </c>
      <c r="BX14" s="14"/>
      <c r="BY14" s="14">
        <v>3.8584256419065201E-3</v>
      </c>
      <c r="BZ14" s="14"/>
      <c r="CA14" s="14">
        <v>3.2938121059315098E-3</v>
      </c>
      <c r="CB14" s="14">
        <v>0</v>
      </c>
      <c r="CC14" s="14">
        <v>2.9919389221223498E-3</v>
      </c>
      <c r="CD14" s="14">
        <v>0</v>
      </c>
      <c r="CE14" s="14">
        <v>0</v>
      </c>
    </row>
    <row r="15" spans="2:83" x14ac:dyDescent="0.3">
      <c r="B15" s="15" t="s">
        <v>110</v>
      </c>
      <c r="C15" s="20">
        <v>1.6298508238033301E-2</v>
      </c>
      <c r="D15" s="20">
        <v>7.75144623295253E-3</v>
      </c>
      <c r="E15" s="20">
        <v>2.4676178676518001E-2</v>
      </c>
      <c r="F15" s="20"/>
      <c r="G15" s="20">
        <v>4.3956764860037703E-2</v>
      </c>
      <c r="H15" s="20">
        <v>1.5064064714871799E-2</v>
      </c>
      <c r="I15" s="20">
        <v>1.9938358000277101E-2</v>
      </c>
      <c r="J15" s="20">
        <v>1.3636276378023501E-2</v>
      </c>
      <c r="K15" s="20">
        <v>1.3659281473260201E-2</v>
      </c>
      <c r="L15" s="20">
        <v>0</v>
      </c>
      <c r="M15" s="20"/>
      <c r="N15" s="20">
        <v>1.8796700128228198E-2</v>
      </c>
      <c r="O15" s="20">
        <v>4.0176116281617404E-3</v>
      </c>
      <c r="P15" s="20">
        <v>1.5993596397084201E-2</v>
      </c>
      <c r="Q15" s="20">
        <v>2.4884912993719598E-2</v>
      </c>
      <c r="R15" s="20"/>
      <c r="S15" s="20">
        <v>2.1867120466718199E-2</v>
      </c>
      <c r="T15" s="20">
        <v>2.5433414921259199E-2</v>
      </c>
      <c r="U15" s="20">
        <v>2.0097492504761699E-2</v>
      </c>
      <c r="V15" s="20">
        <v>6.1424570043130296E-3</v>
      </c>
      <c r="W15" s="20">
        <v>2.7548847358368201E-2</v>
      </c>
      <c r="X15" s="20">
        <v>1.49513584700451E-2</v>
      </c>
      <c r="Y15" s="20">
        <v>1.85812397914254E-2</v>
      </c>
      <c r="Z15" s="20">
        <v>0</v>
      </c>
      <c r="AA15" s="20">
        <v>1.49217667196651E-2</v>
      </c>
      <c r="AB15" s="20">
        <v>1.02504626773149E-2</v>
      </c>
      <c r="AC15" s="20">
        <v>0</v>
      </c>
      <c r="AD15" s="20">
        <v>1.50261839098718E-2</v>
      </c>
      <c r="AE15" s="20"/>
      <c r="AF15" s="20">
        <v>1.9666812369614501E-3</v>
      </c>
      <c r="AG15" s="20">
        <v>8.5920560204036708E-3</v>
      </c>
      <c r="AH15" s="20">
        <v>1.59318167139527E-2</v>
      </c>
      <c r="AI15" s="20">
        <v>0</v>
      </c>
      <c r="AJ15" s="20">
        <v>3.8515248568820298E-2</v>
      </c>
      <c r="AK15" s="20"/>
      <c r="AL15" s="20">
        <v>8.6261012447033502E-3</v>
      </c>
      <c r="AM15" s="20">
        <v>5.4029649522417999E-3</v>
      </c>
      <c r="AN15" s="20">
        <v>1.46788640656357E-2</v>
      </c>
      <c r="AO15" s="20">
        <v>3.6244638445017698E-3</v>
      </c>
      <c r="AP15" s="20">
        <v>2.0562073459712098E-2</v>
      </c>
      <c r="AQ15" s="20"/>
      <c r="AR15" s="20">
        <v>4.0845431026702702E-3</v>
      </c>
      <c r="AS15" s="20">
        <v>1.25407829531381E-2</v>
      </c>
      <c r="AT15" s="20">
        <v>5.6060091788733904E-3</v>
      </c>
      <c r="AU15" s="20">
        <v>7.0955206559213798E-3</v>
      </c>
      <c r="AV15" s="20">
        <v>1.48874119172128E-2</v>
      </c>
      <c r="AW15" s="20">
        <v>5.06105210888603E-2</v>
      </c>
      <c r="AX15" s="20"/>
      <c r="AY15" s="20">
        <v>7.1403612212064503E-3</v>
      </c>
      <c r="AZ15" s="20">
        <v>2.83703802640159E-2</v>
      </c>
      <c r="BA15" s="20">
        <v>1.52092271128689E-2</v>
      </c>
      <c r="BB15" s="20">
        <v>1.7402131643479701E-2</v>
      </c>
      <c r="BC15" s="20">
        <v>0</v>
      </c>
      <c r="BD15" s="20"/>
      <c r="BE15" s="20">
        <v>6.5633321850478196E-2</v>
      </c>
      <c r="BF15" s="20">
        <v>5.0059670048948998E-2</v>
      </c>
      <c r="BG15" s="20">
        <v>3.3979626857970402E-2</v>
      </c>
      <c r="BH15" s="20">
        <v>0</v>
      </c>
      <c r="BI15" s="20">
        <v>1.15165699814138E-2</v>
      </c>
      <c r="BJ15" s="20">
        <v>1.0305949189724301E-2</v>
      </c>
      <c r="BK15" s="20">
        <v>3.2199244558942901E-2</v>
      </c>
      <c r="BL15" s="20">
        <v>7.2416800954693099E-3</v>
      </c>
      <c r="BM15" s="20">
        <v>0</v>
      </c>
      <c r="BN15" s="20">
        <v>0</v>
      </c>
      <c r="BO15" s="20">
        <v>1.69591092109516E-2</v>
      </c>
      <c r="BP15" s="20">
        <v>1.00190275154079E-2</v>
      </c>
      <c r="BQ15" s="20">
        <v>8.3192232124252898E-3</v>
      </c>
      <c r="BR15" s="20">
        <v>0</v>
      </c>
      <c r="BS15" s="20">
        <v>2.0849706943777E-2</v>
      </c>
      <c r="BT15" s="20">
        <v>2.9310006918433801E-2</v>
      </c>
      <c r="BU15" s="20"/>
      <c r="BV15" s="20">
        <v>4.5898699914495101E-3</v>
      </c>
      <c r="BW15" s="20">
        <v>6.6106061214981204E-3</v>
      </c>
      <c r="BX15" s="20"/>
      <c r="BY15" s="20">
        <v>7.7513331432856698E-3</v>
      </c>
      <c r="BZ15" s="20"/>
      <c r="CA15" s="20">
        <v>1.4456407681493101E-2</v>
      </c>
      <c r="CB15" s="20">
        <v>1.4945734992504E-2</v>
      </c>
      <c r="CC15" s="20">
        <v>2.0425848748838599E-2</v>
      </c>
      <c r="CD15" s="20">
        <v>6.2129436509927097E-3</v>
      </c>
      <c r="CE15" s="20">
        <v>0</v>
      </c>
    </row>
    <row r="16" spans="2:83" x14ac:dyDescent="0.3">
      <c r="B16" s="16"/>
    </row>
    <row r="17" spans="2:2" x14ac:dyDescent="0.3">
      <c r="B17" t="s">
        <v>112</v>
      </c>
    </row>
    <row r="18" spans="2:2" x14ac:dyDescent="0.3">
      <c r="B18" t="s">
        <v>113</v>
      </c>
    </row>
    <row r="20" spans="2:2" x14ac:dyDescent="0.3">
      <c r="B20"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E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104</v>
      </c>
      <c r="C9" s="14">
        <v>7.3740624479220598E-2</v>
      </c>
      <c r="D9" s="14">
        <v>7.6388644583493107E-2</v>
      </c>
      <c r="E9" s="14">
        <v>7.1299575513718599E-2</v>
      </c>
      <c r="F9" s="14"/>
      <c r="G9" s="14">
        <v>0.119135463775654</v>
      </c>
      <c r="H9" s="14">
        <v>0.11197809862484399</v>
      </c>
      <c r="I9" s="14">
        <v>8.9336700054649595E-2</v>
      </c>
      <c r="J9" s="14">
        <v>6.7775764886730497E-2</v>
      </c>
      <c r="K9" s="14">
        <v>4.408198106182E-2</v>
      </c>
      <c r="L9" s="14">
        <v>2.4729917253239801E-2</v>
      </c>
      <c r="M9" s="14"/>
      <c r="N9" s="14">
        <v>9.1773608436245394E-2</v>
      </c>
      <c r="O9" s="14">
        <v>6.2956424035143094E-2</v>
      </c>
      <c r="P9" s="14">
        <v>6.1902817113842497E-2</v>
      </c>
      <c r="Q9" s="14">
        <v>7.3218433477653194E-2</v>
      </c>
      <c r="R9" s="14"/>
      <c r="S9" s="14">
        <v>0.11145813165816</v>
      </c>
      <c r="T9" s="14">
        <v>6.6331921648203104E-2</v>
      </c>
      <c r="U9" s="14">
        <v>5.7134534579430199E-2</v>
      </c>
      <c r="V9" s="14">
        <v>5.0796484675962497E-2</v>
      </c>
      <c r="W9" s="14">
        <v>6.9582351484490906E-2</v>
      </c>
      <c r="X9" s="14">
        <v>0.111854928494505</v>
      </c>
      <c r="Y9" s="14">
        <v>6.5791829871225102E-2</v>
      </c>
      <c r="Z9" s="14">
        <v>0.100915293663943</v>
      </c>
      <c r="AA9" s="14">
        <v>6.1789837843496197E-2</v>
      </c>
      <c r="AB9" s="14">
        <v>7.2087439856042795E-2</v>
      </c>
      <c r="AC9" s="14">
        <v>2.7947985498501901E-2</v>
      </c>
      <c r="AD9" s="14">
        <v>4.8053247688324502E-2</v>
      </c>
      <c r="AE9" s="14"/>
      <c r="AF9" s="14">
        <v>7.4405405192610796E-2</v>
      </c>
      <c r="AG9" s="14">
        <v>9.5622137465413107E-2</v>
      </c>
      <c r="AH9" s="14">
        <v>6.8625393831719506E-2</v>
      </c>
      <c r="AI9" s="14">
        <v>2.77585762632282E-2</v>
      </c>
      <c r="AJ9" s="14">
        <v>6.9792776554008798E-2</v>
      </c>
      <c r="AK9" s="14"/>
      <c r="AL9" s="14">
        <v>8.5026853383754E-2</v>
      </c>
      <c r="AM9" s="14">
        <v>0.102819679254959</v>
      </c>
      <c r="AN9" s="14">
        <v>5.6733970327216603E-2</v>
      </c>
      <c r="AO9" s="14">
        <v>2.1939672133757498E-2</v>
      </c>
      <c r="AP9" s="14">
        <v>3.7177734752169699E-2</v>
      </c>
      <c r="AQ9" s="14"/>
      <c r="AR9" s="14">
        <v>0.115470085556356</v>
      </c>
      <c r="AS9" s="14">
        <v>9.9111985947859998E-2</v>
      </c>
      <c r="AT9" s="14">
        <v>4.9574822360329097E-2</v>
      </c>
      <c r="AU9" s="14">
        <v>5.2315614442288598E-2</v>
      </c>
      <c r="AV9" s="14">
        <v>6.0038548841044002E-2</v>
      </c>
      <c r="AW9" s="14">
        <v>2.8822564437631999E-2</v>
      </c>
      <c r="AX9" s="14"/>
      <c r="AY9" s="14">
        <v>6.4001734378302394E-2</v>
      </c>
      <c r="AZ9" s="14">
        <v>4.6584411775271901E-2</v>
      </c>
      <c r="BA9" s="14">
        <v>7.8993961449653899E-2</v>
      </c>
      <c r="BB9" s="14">
        <v>0.10927942474790001</v>
      </c>
      <c r="BC9" s="14">
        <v>0.184410325853682</v>
      </c>
      <c r="BD9" s="14"/>
      <c r="BE9" s="14">
        <v>6.5147565576279501E-2</v>
      </c>
      <c r="BF9" s="14">
        <v>0.12956981008388599</v>
      </c>
      <c r="BG9" s="14">
        <v>3.97536588411024E-2</v>
      </c>
      <c r="BH9" s="14">
        <v>0.110795502894408</v>
      </c>
      <c r="BI9" s="14">
        <v>5.1373286678852E-2</v>
      </c>
      <c r="BJ9" s="14">
        <v>4.6659219799533899E-2</v>
      </c>
      <c r="BK9" s="14">
        <v>5.95866084992938E-2</v>
      </c>
      <c r="BL9" s="14">
        <v>5.7462554573352601E-2</v>
      </c>
      <c r="BM9" s="14">
        <v>3.8817247092951299E-2</v>
      </c>
      <c r="BN9" s="14">
        <v>5.5203935038774597E-2</v>
      </c>
      <c r="BO9" s="14">
        <v>4.6104148115194199E-2</v>
      </c>
      <c r="BP9" s="14">
        <v>0.15679061982593601</v>
      </c>
      <c r="BQ9" s="14">
        <v>5.2528510592808102E-2</v>
      </c>
      <c r="BR9" s="14">
        <v>0.112304740124505</v>
      </c>
      <c r="BS9" s="14">
        <v>0.14948399244826899</v>
      </c>
      <c r="BT9" s="14">
        <v>0.165993931800581</v>
      </c>
      <c r="BU9" s="14"/>
      <c r="BV9" s="14">
        <v>0.115730046134601</v>
      </c>
      <c r="BW9" s="14">
        <v>8.3644685796795099E-2</v>
      </c>
      <c r="BX9" s="14"/>
      <c r="BY9" s="14">
        <v>0.162863710557684</v>
      </c>
      <c r="BZ9" s="14"/>
      <c r="CA9" s="14">
        <v>5.6473835205279897E-2</v>
      </c>
      <c r="CB9" s="14">
        <v>3.8415455778935403E-2</v>
      </c>
      <c r="CC9" s="14">
        <v>7.5419442954305999E-2</v>
      </c>
      <c r="CD9" s="14">
        <v>0.150952489491641</v>
      </c>
      <c r="CE9" s="14">
        <v>0.386021230825491</v>
      </c>
    </row>
    <row r="10" spans="2:83" x14ac:dyDescent="0.3">
      <c r="B10" s="15" t="s">
        <v>105</v>
      </c>
      <c r="C10" s="14">
        <v>0.224724542058065</v>
      </c>
      <c r="D10" s="14">
        <v>0.21156024679177701</v>
      </c>
      <c r="E10" s="14">
        <v>0.23801935351099501</v>
      </c>
      <c r="F10" s="14"/>
      <c r="G10" s="14">
        <v>0.32233876583999599</v>
      </c>
      <c r="H10" s="14">
        <v>0.32968136892831801</v>
      </c>
      <c r="I10" s="14">
        <v>0.28777691304346098</v>
      </c>
      <c r="J10" s="14">
        <v>0.20337666076265601</v>
      </c>
      <c r="K10" s="14">
        <v>0.13076592754386801</v>
      </c>
      <c r="L10" s="14">
        <v>0.104140196711051</v>
      </c>
      <c r="M10" s="14"/>
      <c r="N10" s="14">
        <v>0.26236092607372602</v>
      </c>
      <c r="O10" s="14">
        <v>0.25215846187622298</v>
      </c>
      <c r="P10" s="14">
        <v>0.20785173665551901</v>
      </c>
      <c r="Q10" s="14">
        <v>0.16951098685600799</v>
      </c>
      <c r="R10" s="14"/>
      <c r="S10" s="14">
        <v>0.28005368949593901</v>
      </c>
      <c r="T10" s="14">
        <v>0.19198010239577901</v>
      </c>
      <c r="U10" s="14">
        <v>0.15441087711533699</v>
      </c>
      <c r="V10" s="14">
        <v>0.18680608483408701</v>
      </c>
      <c r="W10" s="14">
        <v>0.26089679306305902</v>
      </c>
      <c r="X10" s="14">
        <v>0.26893830440328997</v>
      </c>
      <c r="Y10" s="14">
        <v>0.201526017880435</v>
      </c>
      <c r="Z10" s="14">
        <v>0.27946528209853</v>
      </c>
      <c r="AA10" s="14">
        <v>0.26967288286857399</v>
      </c>
      <c r="AB10" s="14">
        <v>0.173739972265403</v>
      </c>
      <c r="AC10" s="14">
        <v>0.17229435409601801</v>
      </c>
      <c r="AD10" s="14">
        <v>0.25636145617747702</v>
      </c>
      <c r="AE10" s="14"/>
      <c r="AF10" s="14">
        <v>0.156766508205926</v>
      </c>
      <c r="AG10" s="14">
        <v>0.31218809130658898</v>
      </c>
      <c r="AH10" s="14">
        <v>0.18774295041744099</v>
      </c>
      <c r="AI10" s="14">
        <v>0.15496704916699999</v>
      </c>
      <c r="AJ10" s="14">
        <v>0.26483250880467601</v>
      </c>
      <c r="AK10" s="14"/>
      <c r="AL10" s="14">
        <v>0.16879735330933399</v>
      </c>
      <c r="AM10" s="14">
        <v>0.31754959923179699</v>
      </c>
      <c r="AN10" s="14">
        <v>0.16125521758283201</v>
      </c>
      <c r="AO10" s="14">
        <v>0.12485202518042</v>
      </c>
      <c r="AP10" s="14">
        <v>0.15062814097545901</v>
      </c>
      <c r="AQ10" s="14"/>
      <c r="AR10" s="14">
        <v>0.32479536521549501</v>
      </c>
      <c r="AS10" s="14">
        <v>0.18787156482409201</v>
      </c>
      <c r="AT10" s="14">
        <v>0.24295210621164601</v>
      </c>
      <c r="AU10" s="14">
        <v>0.17421747040719601</v>
      </c>
      <c r="AV10" s="14">
        <v>0.22028362355862399</v>
      </c>
      <c r="AW10" s="14">
        <v>0.196291261538832</v>
      </c>
      <c r="AX10" s="14"/>
      <c r="AY10" s="14">
        <v>0.17250423255577199</v>
      </c>
      <c r="AZ10" s="14">
        <v>0.17908487939624301</v>
      </c>
      <c r="BA10" s="14">
        <v>0.27134711941338402</v>
      </c>
      <c r="BB10" s="14">
        <v>0.31778861532535702</v>
      </c>
      <c r="BC10" s="14">
        <v>0.30015634232446597</v>
      </c>
      <c r="BD10" s="14"/>
      <c r="BE10" s="14">
        <v>6.7794701126496104E-2</v>
      </c>
      <c r="BF10" s="14">
        <v>0.174706865842223</v>
      </c>
      <c r="BG10" s="14">
        <v>0.213443035060076</v>
      </c>
      <c r="BH10" s="14">
        <v>0.18430028140438601</v>
      </c>
      <c r="BI10" s="14">
        <v>0.222965089203467</v>
      </c>
      <c r="BJ10" s="14">
        <v>0.139476994882831</v>
      </c>
      <c r="BK10" s="14">
        <v>0.22596272825532701</v>
      </c>
      <c r="BL10" s="14">
        <v>0.24631262238829099</v>
      </c>
      <c r="BM10" s="14">
        <v>0.231377885686048</v>
      </c>
      <c r="BN10" s="14">
        <v>0.171795098740994</v>
      </c>
      <c r="BO10" s="14">
        <v>0.213737319023204</v>
      </c>
      <c r="BP10" s="14">
        <v>0.30250859901057697</v>
      </c>
      <c r="BQ10" s="14">
        <v>0.39028264714976102</v>
      </c>
      <c r="BR10" s="14">
        <v>0.24846597807896201</v>
      </c>
      <c r="BS10" s="14">
        <v>0.15565762070022399</v>
      </c>
      <c r="BT10" s="14">
        <v>0.32711729922729399</v>
      </c>
      <c r="BU10" s="14"/>
      <c r="BV10" s="14">
        <v>0.32322735474391501</v>
      </c>
      <c r="BW10" s="14">
        <v>0.30911676956732098</v>
      </c>
      <c r="BX10" s="14"/>
      <c r="BY10" s="14">
        <v>0.36946366621938798</v>
      </c>
      <c r="BZ10" s="14"/>
      <c r="CA10" s="14">
        <v>0.17325395473441399</v>
      </c>
      <c r="CB10" s="14">
        <v>0.22003506299546799</v>
      </c>
      <c r="CC10" s="14">
        <v>0.241142412314761</v>
      </c>
      <c r="CD10" s="14">
        <v>0.338354858263684</v>
      </c>
      <c r="CE10" s="14">
        <v>0.305428311947952</v>
      </c>
    </row>
    <row r="11" spans="2:83" x14ac:dyDescent="0.3">
      <c r="B11" s="15" t="s">
        <v>106</v>
      </c>
      <c r="C11" s="14">
        <v>0.290903007888626</v>
      </c>
      <c r="D11" s="14">
        <v>0.28957574714357498</v>
      </c>
      <c r="E11" s="14">
        <v>0.29183769288740702</v>
      </c>
      <c r="F11" s="14"/>
      <c r="G11" s="14">
        <v>0.33217428132292098</v>
      </c>
      <c r="H11" s="14">
        <v>0.33001429915194702</v>
      </c>
      <c r="I11" s="14">
        <v>0.30962582920429399</v>
      </c>
      <c r="J11" s="14">
        <v>0.26541888402104602</v>
      </c>
      <c r="K11" s="14">
        <v>0.29385723206936798</v>
      </c>
      <c r="L11" s="14">
        <v>0.23527955623209201</v>
      </c>
      <c r="M11" s="14"/>
      <c r="N11" s="14">
        <v>0.28651046641601002</v>
      </c>
      <c r="O11" s="14">
        <v>0.28129123303915299</v>
      </c>
      <c r="P11" s="14">
        <v>0.29939453874205002</v>
      </c>
      <c r="Q11" s="14">
        <v>0.30242006423270201</v>
      </c>
      <c r="R11" s="14"/>
      <c r="S11" s="14">
        <v>0.280339880580949</v>
      </c>
      <c r="T11" s="14">
        <v>0.26126157512214798</v>
      </c>
      <c r="U11" s="14">
        <v>0.35320571925558603</v>
      </c>
      <c r="V11" s="14">
        <v>0.270729704913313</v>
      </c>
      <c r="W11" s="14">
        <v>0.264289418032364</v>
      </c>
      <c r="X11" s="14">
        <v>0.22933552590675901</v>
      </c>
      <c r="Y11" s="14">
        <v>0.29921774531510698</v>
      </c>
      <c r="Z11" s="14">
        <v>0.23089219134525699</v>
      </c>
      <c r="AA11" s="14">
        <v>0.34892968716897399</v>
      </c>
      <c r="AB11" s="14">
        <v>0.28810676125457502</v>
      </c>
      <c r="AC11" s="14">
        <v>0.31987244529525399</v>
      </c>
      <c r="AD11" s="14">
        <v>0.41560536611295301</v>
      </c>
      <c r="AE11" s="14"/>
      <c r="AF11" s="14">
        <v>0.22668566540457699</v>
      </c>
      <c r="AG11" s="14">
        <v>0.32653025013790898</v>
      </c>
      <c r="AH11" s="14">
        <v>0.26980408315757998</v>
      </c>
      <c r="AI11" s="14">
        <v>0.28922621436685803</v>
      </c>
      <c r="AJ11" s="14">
        <v>0.289915463656714</v>
      </c>
      <c r="AK11" s="14"/>
      <c r="AL11" s="14">
        <v>0.20832198149129599</v>
      </c>
      <c r="AM11" s="14">
        <v>0.30740475965888298</v>
      </c>
      <c r="AN11" s="14">
        <v>0.28108722980880801</v>
      </c>
      <c r="AO11" s="14">
        <v>0.25863392439635202</v>
      </c>
      <c r="AP11" s="14">
        <v>0.40036485158729701</v>
      </c>
      <c r="AQ11" s="14"/>
      <c r="AR11" s="14">
        <v>0.339145617606322</v>
      </c>
      <c r="AS11" s="14">
        <v>0.20304179430136199</v>
      </c>
      <c r="AT11" s="14">
        <v>0.30143707451201701</v>
      </c>
      <c r="AU11" s="14">
        <v>0.24006983240775501</v>
      </c>
      <c r="AV11" s="14">
        <v>0.38619093049116598</v>
      </c>
      <c r="AW11" s="14">
        <v>0.31741289386690202</v>
      </c>
      <c r="AX11" s="14"/>
      <c r="AY11" s="14">
        <v>0.29054209878629</v>
      </c>
      <c r="AZ11" s="14">
        <v>0.30884814841431302</v>
      </c>
      <c r="BA11" s="14">
        <v>0.296749947800105</v>
      </c>
      <c r="BB11" s="14">
        <v>0.28414504849348898</v>
      </c>
      <c r="BC11" s="14">
        <v>0.31037656242667</v>
      </c>
      <c r="BD11" s="14"/>
      <c r="BE11" s="14">
        <v>0.52142922397986702</v>
      </c>
      <c r="BF11" s="14">
        <v>0.33013957730792198</v>
      </c>
      <c r="BG11" s="14">
        <v>0.28465668896339602</v>
      </c>
      <c r="BH11" s="14">
        <v>0.26828471584880698</v>
      </c>
      <c r="BI11" s="14">
        <v>0.211286352797284</v>
      </c>
      <c r="BJ11" s="14">
        <v>0.382959394808432</v>
      </c>
      <c r="BK11" s="14">
        <v>0.37789487424145901</v>
      </c>
      <c r="BL11" s="14">
        <v>0.240244582068637</v>
      </c>
      <c r="BM11" s="14">
        <v>0.25800986555386002</v>
      </c>
      <c r="BN11" s="14">
        <v>0.33342122093248</v>
      </c>
      <c r="BO11" s="14">
        <v>0.33920293241272897</v>
      </c>
      <c r="BP11" s="14">
        <v>0.20649653021778699</v>
      </c>
      <c r="BQ11" s="14">
        <v>0.243152464495899</v>
      </c>
      <c r="BR11" s="14">
        <v>0.323589425549003</v>
      </c>
      <c r="BS11" s="14">
        <v>0.27285630813545603</v>
      </c>
      <c r="BT11" s="14">
        <v>0.235758334285215</v>
      </c>
      <c r="BU11" s="14"/>
      <c r="BV11" s="14">
        <v>0.34287938046377298</v>
      </c>
      <c r="BW11" s="14">
        <v>0.25471643343189698</v>
      </c>
      <c r="BX11" s="14"/>
      <c r="BY11" s="14">
        <v>0.226567470045521</v>
      </c>
      <c r="BZ11" s="14"/>
      <c r="CA11" s="14">
        <v>0.31700701429328998</v>
      </c>
      <c r="CB11" s="14">
        <v>0.27066654994746198</v>
      </c>
      <c r="CC11" s="14">
        <v>0.27725708933576199</v>
      </c>
      <c r="CD11" s="14">
        <v>0.32922233114961502</v>
      </c>
      <c r="CE11" s="14">
        <v>0.202590809944521</v>
      </c>
    </row>
    <row r="12" spans="2:83" x14ac:dyDescent="0.3">
      <c r="B12" s="15" t="s">
        <v>107</v>
      </c>
      <c r="C12" s="14">
        <v>0.18528564591593699</v>
      </c>
      <c r="D12" s="14">
        <v>0.18782078323379001</v>
      </c>
      <c r="E12" s="14">
        <v>0.18214445597998699</v>
      </c>
      <c r="F12" s="14"/>
      <c r="G12" s="14">
        <v>9.6211183130055805E-2</v>
      </c>
      <c r="H12" s="14">
        <v>0.122931141831039</v>
      </c>
      <c r="I12" s="14">
        <v>0.17079594217428201</v>
      </c>
      <c r="J12" s="14">
        <v>0.22537300889145201</v>
      </c>
      <c r="K12" s="14">
        <v>0.21168036805885601</v>
      </c>
      <c r="L12" s="14">
        <v>0.256415427446121</v>
      </c>
      <c r="M12" s="14"/>
      <c r="N12" s="14">
        <v>0.170095358327673</v>
      </c>
      <c r="O12" s="14">
        <v>0.21355575182627701</v>
      </c>
      <c r="P12" s="14">
        <v>0.18554147061172299</v>
      </c>
      <c r="Q12" s="14">
        <v>0.174300809343029</v>
      </c>
      <c r="R12" s="14"/>
      <c r="S12" s="14">
        <v>0.16613945422339399</v>
      </c>
      <c r="T12" s="14">
        <v>0.187919565564237</v>
      </c>
      <c r="U12" s="14">
        <v>0.205156889262085</v>
      </c>
      <c r="V12" s="14">
        <v>0.214991826934403</v>
      </c>
      <c r="W12" s="14">
        <v>0.21173470874019901</v>
      </c>
      <c r="X12" s="14">
        <v>0.16575341683140199</v>
      </c>
      <c r="Y12" s="14">
        <v>0.23996803570109901</v>
      </c>
      <c r="Z12" s="14">
        <v>0.17797352477879699</v>
      </c>
      <c r="AA12" s="14">
        <v>0.14842842582177801</v>
      </c>
      <c r="AB12" s="14">
        <v>0.21500097161149601</v>
      </c>
      <c r="AC12" s="14">
        <v>0.126908741864077</v>
      </c>
      <c r="AD12" s="14">
        <v>0.12628522622992</v>
      </c>
      <c r="AE12" s="14"/>
      <c r="AF12" s="14">
        <v>0.223308814557378</v>
      </c>
      <c r="AG12" s="14">
        <v>0.153246083818495</v>
      </c>
      <c r="AH12" s="14">
        <v>0.24251466474010799</v>
      </c>
      <c r="AI12" s="14">
        <v>0.10997508965734699</v>
      </c>
      <c r="AJ12" s="14">
        <v>0.16697856893060101</v>
      </c>
      <c r="AK12" s="14"/>
      <c r="AL12" s="14">
        <v>0.218566613748753</v>
      </c>
      <c r="AM12" s="14">
        <v>0.144140217190529</v>
      </c>
      <c r="AN12" s="14">
        <v>0.240871577125647</v>
      </c>
      <c r="AO12" s="14">
        <v>0.20732319854128101</v>
      </c>
      <c r="AP12" s="14">
        <v>0.19213382518561101</v>
      </c>
      <c r="AQ12" s="14"/>
      <c r="AR12" s="14">
        <v>0.12887138176707399</v>
      </c>
      <c r="AS12" s="14">
        <v>0.219608106495155</v>
      </c>
      <c r="AT12" s="14">
        <v>0.19613451185594399</v>
      </c>
      <c r="AU12" s="14">
        <v>0.19629765846313299</v>
      </c>
      <c r="AV12" s="14">
        <v>0.16928764195330501</v>
      </c>
      <c r="AW12" s="14">
        <v>0.19581183655541301</v>
      </c>
      <c r="AX12" s="14"/>
      <c r="AY12" s="14">
        <v>0.220224821844166</v>
      </c>
      <c r="AZ12" s="14">
        <v>0.200425133903849</v>
      </c>
      <c r="BA12" s="14">
        <v>0.16838919028996899</v>
      </c>
      <c r="BB12" s="14">
        <v>0.15515309085162601</v>
      </c>
      <c r="BC12" s="14">
        <v>0.108952406987797</v>
      </c>
      <c r="BD12" s="14"/>
      <c r="BE12" s="14">
        <v>0.21616734371740201</v>
      </c>
      <c r="BF12" s="14">
        <v>0.115104572234282</v>
      </c>
      <c r="BG12" s="14">
        <v>0.190618383577594</v>
      </c>
      <c r="BH12" s="14">
        <v>0.16203186422176799</v>
      </c>
      <c r="BI12" s="14">
        <v>0.22503608548260201</v>
      </c>
      <c r="BJ12" s="14">
        <v>0.19950373069968699</v>
      </c>
      <c r="BK12" s="14">
        <v>0.140985699426287</v>
      </c>
      <c r="BL12" s="14">
        <v>0.22073248539239201</v>
      </c>
      <c r="BM12" s="14">
        <v>0.228911629174925</v>
      </c>
      <c r="BN12" s="14">
        <v>0.22051544865835601</v>
      </c>
      <c r="BO12" s="14">
        <v>0.210186535516415</v>
      </c>
      <c r="BP12" s="14">
        <v>0.124586219683137</v>
      </c>
      <c r="BQ12" s="14">
        <v>0.15754257022106899</v>
      </c>
      <c r="BR12" s="14">
        <v>0.158796148622456</v>
      </c>
      <c r="BS12" s="14">
        <v>0.188654383664734</v>
      </c>
      <c r="BT12" s="14">
        <v>0.123300061177023</v>
      </c>
      <c r="BU12" s="14"/>
      <c r="BV12" s="14">
        <v>0.123739602780681</v>
      </c>
      <c r="BW12" s="14">
        <v>0.174440025979716</v>
      </c>
      <c r="BX12" s="14"/>
      <c r="BY12" s="14">
        <v>9.0284479031885495E-2</v>
      </c>
      <c r="BZ12" s="14"/>
      <c r="CA12" s="14">
        <v>0.20644869597302101</v>
      </c>
      <c r="CB12" s="14">
        <v>0.21338310399306401</v>
      </c>
      <c r="CC12" s="14">
        <v>0.18676039798733499</v>
      </c>
      <c r="CD12" s="14">
        <v>6.9491268560842395E-2</v>
      </c>
      <c r="CE12" s="14">
        <v>5.0922122568004498E-2</v>
      </c>
    </row>
    <row r="13" spans="2:83" x14ac:dyDescent="0.3">
      <c r="B13" s="15" t="s">
        <v>108</v>
      </c>
      <c r="C13" s="14">
        <v>0.19977876897255401</v>
      </c>
      <c r="D13" s="14">
        <v>0.219278278087576</v>
      </c>
      <c r="E13" s="14">
        <v>0.18113034817967699</v>
      </c>
      <c r="F13" s="14"/>
      <c r="G13" s="14">
        <v>7.8501937173963601E-2</v>
      </c>
      <c r="H13" s="14">
        <v>6.3628237211879796E-2</v>
      </c>
      <c r="I13" s="14">
        <v>0.10718252234818899</v>
      </c>
      <c r="J13" s="14">
        <v>0.22708396081441701</v>
      </c>
      <c r="K13" s="14">
        <v>0.305934018303334</v>
      </c>
      <c r="L13" s="14">
        <v>0.372321636857532</v>
      </c>
      <c r="M13" s="14"/>
      <c r="N13" s="14">
        <v>0.165935511830752</v>
      </c>
      <c r="O13" s="14">
        <v>0.17261923942397001</v>
      </c>
      <c r="P13" s="14">
        <v>0.224085705910159</v>
      </c>
      <c r="Q13" s="14">
        <v>0.2397327236847</v>
      </c>
      <c r="R13" s="14"/>
      <c r="S13" s="14">
        <v>0.128226442519765</v>
      </c>
      <c r="T13" s="14">
        <v>0.26084390447816502</v>
      </c>
      <c r="U13" s="14">
        <v>0.194785379784432</v>
      </c>
      <c r="V13" s="14">
        <v>0.247579688901398</v>
      </c>
      <c r="W13" s="14">
        <v>0.15911470578186401</v>
      </c>
      <c r="X13" s="14">
        <v>0.19672525430679</v>
      </c>
      <c r="Y13" s="14">
        <v>0.180982221667292</v>
      </c>
      <c r="Z13" s="14">
        <v>0.21075370811347399</v>
      </c>
      <c r="AA13" s="14">
        <v>0.147871752904214</v>
      </c>
      <c r="AB13" s="14">
        <v>0.235297289625779</v>
      </c>
      <c r="AC13" s="14">
        <v>0.333472018895556</v>
      </c>
      <c r="AD13" s="14">
        <v>0.13866851988145401</v>
      </c>
      <c r="AE13" s="14"/>
      <c r="AF13" s="14">
        <v>0.31296593214037499</v>
      </c>
      <c r="AG13" s="14">
        <v>9.3761902861982896E-2</v>
      </c>
      <c r="AH13" s="14">
        <v>0.22347780521142399</v>
      </c>
      <c r="AI13" s="14">
        <v>0.38850632977072103</v>
      </c>
      <c r="AJ13" s="14">
        <v>0.149013458178238</v>
      </c>
      <c r="AK13" s="14"/>
      <c r="AL13" s="14">
        <v>0.30804333534922501</v>
      </c>
      <c r="AM13" s="14">
        <v>0.113251404597853</v>
      </c>
      <c r="AN13" s="14">
        <v>0.24651062142609201</v>
      </c>
      <c r="AO13" s="14">
        <v>0.36175738450961797</v>
      </c>
      <c r="AP13" s="14">
        <v>0.19311102737696401</v>
      </c>
      <c r="AQ13" s="14"/>
      <c r="AR13" s="14">
        <v>7.7842814617180303E-2</v>
      </c>
      <c r="AS13" s="14">
        <v>0.279323432226465</v>
      </c>
      <c r="AT13" s="14">
        <v>0.19928304096938301</v>
      </c>
      <c r="AU13" s="14">
        <v>0.32193576373062099</v>
      </c>
      <c r="AV13" s="14">
        <v>0.13628188006171801</v>
      </c>
      <c r="AW13" s="14">
        <v>0.19710449016807199</v>
      </c>
      <c r="AX13" s="14"/>
      <c r="AY13" s="14">
        <v>0.23364401182216599</v>
      </c>
      <c r="AZ13" s="14">
        <v>0.235814994043968</v>
      </c>
      <c r="BA13" s="14">
        <v>0.15835499093428601</v>
      </c>
      <c r="BB13" s="14">
        <v>0.102391704170051</v>
      </c>
      <c r="BC13" s="14">
        <v>6.4417004154604399E-2</v>
      </c>
      <c r="BD13" s="14"/>
      <c r="BE13" s="14">
        <v>6.3827843749476906E-2</v>
      </c>
      <c r="BF13" s="14">
        <v>0.16401823019981701</v>
      </c>
      <c r="BG13" s="14">
        <v>0.23735079450812799</v>
      </c>
      <c r="BH13" s="14">
        <v>0.25569119754946901</v>
      </c>
      <c r="BI13" s="14">
        <v>0.27042978766064002</v>
      </c>
      <c r="BJ13" s="14">
        <v>0.22086627021907401</v>
      </c>
      <c r="BK13" s="14">
        <v>0.16438650202736399</v>
      </c>
      <c r="BL13" s="14">
        <v>0.21529452771732499</v>
      </c>
      <c r="BM13" s="14">
        <v>0.23522256495807001</v>
      </c>
      <c r="BN13" s="14">
        <v>0.21223862578893399</v>
      </c>
      <c r="BO13" s="14">
        <v>0.17343194308628099</v>
      </c>
      <c r="BP13" s="14">
        <v>0.15191051423541599</v>
      </c>
      <c r="BQ13" s="14">
        <v>0.137110508173134</v>
      </c>
      <c r="BR13" s="14">
        <v>0.15684370762507299</v>
      </c>
      <c r="BS13" s="14">
        <v>0.17443275432338601</v>
      </c>
      <c r="BT13" s="14">
        <v>0.13059238857799901</v>
      </c>
      <c r="BU13" s="14"/>
      <c r="BV13" s="14">
        <v>7.8832341821284999E-2</v>
      </c>
      <c r="BW13" s="14">
        <v>0.16437197380627599</v>
      </c>
      <c r="BX13" s="14"/>
      <c r="BY13" s="14">
        <v>0.121474218132228</v>
      </c>
      <c r="BZ13" s="14"/>
      <c r="CA13" s="14">
        <v>0.22653547837827401</v>
      </c>
      <c r="CB13" s="14">
        <v>0.23577701050186001</v>
      </c>
      <c r="CC13" s="14">
        <v>0.19255364539828501</v>
      </c>
      <c r="CD13" s="14">
        <v>8.0278610651490903E-2</v>
      </c>
      <c r="CE13" s="14">
        <v>2.4449484617183999E-2</v>
      </c>
    </row>
    <row r="14" spans="2:83" x14ac:dyDescent="0.3">
      <c r="B14" s="15" t="s">
        <v>109</v>
      </c>
      <c r="C14" s="14">
        <v>5.5316157296537204E-3</v>
      </c>
      <c r="D14" s="14">
        <v>3.2941664933201702E-3</v>
      </c>
      <c r="E14" s="14">
        <v>7.7272020392368298E-3</v>
      </c>
      <c r="F14" s="14"/>
      <c r="G14" s="14">
        <v>1.00147936154736E-2</v>
      </c>
      <c r="H14" s="14">
        <v>6.0453804667211404E-3</v>
      </c>
      <c r="I14" s="14">
        <v>6.6767948573935396E-3</v>
      </c>
      <c r="J14" s="14">
        <v>5.53934475151459E-3</v>
      </c>
      <c r="K14" s="14">
        <v>3.5625460294502801E-3</v>
      </c>
      <c r="L14" s="14">
        <v>2.5389067586648402E-3</v>
      </c>
      <c r="M14" s="14"/>
      <c r="N14" s="14">
        <v>5.5635138997744997E-3</v>
      </c>
      <c r="O14" s="14">
        <v>5.7088290362530001E-3</v>
      </c>
      <c r="P14" s="14">
        <v>2.40312616143248E-3</v>
      </c>
      <c r="Q14" s="14">
        <v>8.1833970575457306E-3</v>
      </c>
      <c r="R14" s="14"/>
      <c r="S14" s="14">
        <v>0</v>
      </c>
      <c r="T14" s="14">
        <v>1.07161093919901E-2</v>
      </c>
      <c r="U14" s="14">
        <v>1.2906457721492799E-2</v>
      </c>
      <c r="V14" s="14">
        <v>1.7394451278260101E-2</v>
      </c>
      <c r="W14" s="14">
        <v>0</v>
      </c>
      <c r="X14" s="14">
        <v>5.9047080423372204E-3</v>
      </c>
      <c r="Y14" s="14">
        <v>0</v>
      </c>
      <c r="Z14" s="14">
        <v>0</v>
      </c>
      <c r="AA14" s="14">
        <v>9.1746115987056606E-3</v>
      </c>
      <c r="AB14" s="14">
        <v>0</v>
      </c>
      <c r="AC14" s="14">
        <v>0</v>
      </c>
      <c r="AD14" s="14">
        <v>0</v>
      </c>
      <c r="AE14" s="14"/>
      <c r="AF14" s="14">
        <v>1.4389334507926999E-3</v>
      </c>
      <c r="AG14" s="14">
        <v>5.6264337596286596E-3</v>
      </c>
      <c r="AH14" s="14">
        <v>0</v>
      </c>
      <c r="AI14" s="14">
        <v>0</v>
      </c>
      <c r="AJ14" s="14">
        <v>1.60517824508143E-2</v>
      </c>
      <c r="AK14" s="14"/>
      <c r="AL14" s="14">
        <v>0</v>
      </c>
      <c r="AM14" s="14">
        <v>4.4777548804819404E-3</v>
      </c>
      <c r="AN14" s="14">
        <v>0</v>
      </c>
      <c r="AO14" s="14">
        <v>1.7236267336354499E-2</v>
      </c>
      <c r="AP14" s="14">
        <v>1.7919854015317701E-2</v>
      </c>
      <c r="AQ14" s="14"/>
      <c r="AR14" s="14">
        <v>4.7140232204602199E-3</v>
      </c>
      <c r="AS14" s="14">
        <v>2.5364746154024199E-3</v>
      </c>
      <c r="AT14" s="14">
        <v>0</v>
      </c>
      <c r="AU14" s="14">
        <v>7.78141201087733E-3</v>
      </c>
      <c r="AV14" s="14">
        <v>6.6314561605312697E-3</v>
      </c>
      <c r="AW14" s="14">
        <v>3.3450422549389401E-3</v>
      </c>
      <c r="AX14" s="14"/>
      <c r="AY14" s="14">
        <v>9.7049685821030095E-3</v>
      </c>
      <c r="AZ14" s="14">
        <v>4.47383854185846E-3</v>
      </c>
      <c r="BA14" s="14">
        <v>3.19135957622736E-3</v>
      </c>
      <c r="BB14" s="14">
        <v>7.7611502735855896E-3</v>
      </c>
      <c r="BC14" s="14">
        <v>0</v>
      </c>
      <c r="BD14" s="14"/>
      <c r="BE14" s="14">
        <v>0</v>
      </c>
      <c r="BF14" s="14">
        <v>3.6401274282921003E-2</v>
      </c>
      <c r="BG14" s="14">
        <v>6.9897520289533702E-3</v>
      </c>
      <c r="BH14" s="14">
        <v>7.8569126010484703E-3</v>
      </c>
      <c r="BI14" s="14">
        <v>0</v>
      </c>
      <c r="BJ14" s="14">
        <v>0</v>
      </c>
      <c r="BK14" s="14">
        <v>0</v>
      </c>
      <c r="BL14" s="14">
        <v>6.5270018612110202E-3</v>
      </c>
      <c r="BM14" s="14">
        <v>0</v>
      </c>
      <c r="BN14" s="14">
        <v>6.8256708404605499E-3</v>
      </c>
      <c r="BO14" s="14">
        <v>0</v>
      </c>
      <c r="BP14" s="14">
        <v>2.89084257612191E-2</v>
      </c>
      <c r="BQ14" s="14">
        <v>1.1064076154904399E-2</v>
      </c>
      <c r="BR14" s="14">
        <v>0</v>
      </c>
      <c r="BS14" s="14">
        <v>0</v>
      </c>
      <c r="BT14" s="14">
        <v>9.0001049369380099E-3</v>
      </c>
      <c r="BU14" s="14"/>
      <c r="BV14" s="14">
        <v>5.2972274192532101E-3</v>
      </c>
      <c r="BW14" s="14">
        <v>3.26064147723213E-3</v>
      </c>
      <c r="BX14" s="14"/>
      <c r="BY14" s="14">
        <v>4.2343312743493601E-3</v>
      </c>
      <c r="BZ14" s="14"/>
      <c r="CA14" s="14">
        <v>5.0286224950326702E-3</v>
      </c>
      <c r="CB14" s="14">
        <v>6.7537206886749204E-3</v>
      </c>
      <c r="CC14" s="14">
        <v>5.8495614991435603E-3</v>
      </c>
      <c r="CD14" s="14">
        <v>6.8547972884341101E-3</v>
      </c>
      <c r="CE14" s="14">
        <v>0</v>
      </c>
    </row>
    <row r="15" spans="2:83" x14ac:dyDescent="0.3">
      <c r="B15" s="15" t="s">
        <v>110</v>
      </c>
      <c r="C15" s="20">
        <v>2.0035794955944101E-2</v>
      </c>
      <c r="D15" s="20">
        <v>1.20821336664682E-2</v>
      </c>
      <c r="E15" s="20">
        <v>2.78413718889787E-2</v>
      </c>
      <c r="F15" s="20"/>
      <c r="G15" s="20">
        <v>4.1623575141935799E-2</v>
      </c>
      <c r="H15" s="20">
        <v>3.5721473785251499E-2</v>
      </c>
      <c r="I15" s="20">
        <v>2.8605298317730801E-2</v>
      </c>
      <c r="J15" s="20">
        <v>5.4323758721839897E-3</v>
      </c>
      <c r="K15" s="20">
        <v>1.01179269333036E-2</v>
      </c>
      <c r="L15" s="20">
        <v>4.5743587412996204E-3</v>
      </c>
      <c r="M15" s="20"/>
      <c r="N15" s="20">
        <v>1.77606150158186E-2</v>
      </c>
      <c r="O15" s="20">
        <v>1.1710060762980701E-2</v>
      </c>
      <c r="P15" s="20">
        <v>1.8820604805274099E-2</v>
      </c>
      <c r="Q15" s="20">
        <v>3.2633585348362498E-2</v>
      </c>
      <c r="R15" s="20"/>
      <c r="S15" s="20">
        <v>3.37824015217933E-2</v>
      </c>
      <c r="T15" s="20">
        <v>2.0946821399478201E-2</v>
      </c>
      <c r="U15" s="20">
        <v>2.2400142281637701E-2</v>
      </c>
      <c r="V15" s="20">
        <v>1.1701758462576199E-2</v>
      </c>
      <c r="W15" s="20">
        <v>3.4382022898022897E-2</v>
      </c>
      <c r="X15" s="20">
        <v>2.1487862014917598E-2</v>
      </c>
      <c r="Y15" s="20">
        <v>1.25141495648423E-2</v>
      </c>
      <c r="Z15" s="20">
        <v>0</v>
      </c>
      <c r="AA15" s="20">
        <v>1.4132801794258E-2</v>
      </c>
      <c r="AB15" s="20">
        <v>1.5767565386704201E-2</v>
      </c>
      <c r="AC15" s="20">
        <v>1.9504454350592199E-2</v>
      </c>
      <c r="AD15" s="20">
        <v>1.50261839098718E-2</v>
      </c>
      <c r="AE15" s="20"/>
      <c r="AF15" s="20">
        <v>4.4287410483401504E-3</v>
      </c>
      <c r="AG15" s="20">
        <v>1.30251006499829E-2</v>
      </c>
      <c r="AH15" s="20">
        <v>7.8351026417272894E-3</v>
      </c>
      <c r="AI15" s="20">
        <v>2.9566740774845401E-2</v>
      </c>
      <c r="AJ15" s="20">
        <v>4.3415441424948797E-2</v>
      </c>
      <c r="AK15" s="20"/>
      <c r="AL15" s="20">
        <v>1.1243862717638799E-2</v>
      </c>
      <c r="AM15" s="20">
        <v>1.03565851854966E-2</v>
      </c>
      <c r="AN15" s="20">
        <v>1.3541383729404E-2</v>
      </c>
      <c r="AO15" s="20">
        <v>8.25752790221756E-3</v>
      </c>
      <c r="AP15" s="20">
        <v>8.6645661071812E-3</v>
      </c>
      <c r="AQ15" s="20"/>
      <c r="AR15" s="20">
        <v>9.1607120171122505E-3</v>
      </c>
      <c r="AS15" s="20">
        <v>8.5066415896643995E-3</v>
      </c>
      <c r="AT15" s="20">
        <v>1.06184440906818E-2</v>
      </c>
      <c r="AU15" s="20">
        <v>7.3822485381296902E-3</v>
      </c>
      <c r="AV15" s="20">
        <v>2.1285918933612102E-2</v>
      </c>
      <c r="AW15" s="20">
        <v>6.1211911178210503E-2</v>
      </c>
      <c r="AX15" s="20"/>
      <c r="AY15" s="20">
        <v>9.3781320312011692E-3</v>
      </c>
      <c r="AZ15" s="20">
        <v>2.4768593924496599E-2</v>
      </c>
      <c r="BA15" s="20">
        <v>2.2973430536375201E-2</v>
      </c>
      <c r="BB15" s="20">
        <v>2.3480966137992099E-2</v>
      </c>
      <c r="BC15" s="20">
        <v>3.16873582527799E-2</v>
      </c>
      <c r="BD15" s="20"/>
      <c r="BE15" s="20">
        <v>6.5633321850478196E-2</v>
      </c>
      <c r="BF15" s="20">
        <v>5.0059670048948998E-2</v>
      </c>
      <c r="BG15" s="20">
        <v>2.71876870207492E-2</v>
      </c>
      <c r="BH15" s="20">
        <v>1.10395254801131E-2</v>
      </c>
      <c r="BI15" s="20">
        <v>1.8909398177154899E-2</v>
      </c>
      <c r="BJ15" s="20">
        <v>1.05343895904422E-2</v>
      </c>
      <c r="BK15" s="20">
        <v>3.1183587550269402E-2</v>
      </c>
      <c r="BL15" s="20">
        <v>1.3426225998791201E-2</v>
      </c>
      <c r="BM15" s="20">
        <v>7.6608075341460403E-3</v>
      </c>
      <c r="BN15" s="20">
        <v>0</v>
      </c>
      <c r="BO15" s="20">
        <v>1.7337121846177299E-2</v>
      </c>
      <c r="BP15" s="20">
        <v>2.8799091265928001E-2</v>
      </c>
      <c r="BQ15" s="20">
        <v>8.3192232124252898E-3</v>
      </c>
      <c r="BR15" s="20">
        <v>0</v>
      </c>
      <c r="BS15" s="20">
        <v>5.8914940727930402E-2</v>
      </c>
      <c r="BT15" s="20">
        <v>8.2378799949492897E-3</v>
      </c>
      <c r="BU15" s="20"/>
      <c r="BV15" s="20">
        <v>1.02940466364932E-2</v>
      </c>
      <c r="BW15" s="20">
        <v>1.0449469940763701E-2</v>
      </c>
      <c r="BX15" s="20"/>
      <c r="BY15" s="20">
        <v>2.5112124738944201E-2</v>
      </c>
      <c r="BZ15" s="20"/>
      <c r="CA15" s="20">
        <v>1.5252398920688101E-2</v>
      </c>
      <c r="CB15" s="20">
        <v>1.4969096094536199E-2</v>
      </c>
      <c r="CC15" s="20">
        <v>2.10174505104067E-2</v>
      </c>
      <c r="CD15" s="20">
        <v>2.48456445942929E-2</v>
      </c>
      <c r="CE15" s="20">
        <v>3.0588040096847E-2</v>
      </c>
    </row>
    <row r="16" spans="2:83" x14ac:dyDescent="0.3">
      <c r="B16" s="16"/>
    </row>
    <row r="17" spans="2:2" x14ac:dyDescent="0.3">
      <c r="B17" t="s">
        <v>112</v>
      </c>
    </row>
    <row r="18" spans="2:2" x14ac:dyDescent="0.3">
      <c r="B18" t="s">
        <v>113</v>
      </c>
    </row>
    <row r="20" spans="2:2" x14ac:dyDescent="0.3">
      <c r="B20"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E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104</v>
      </c>
      <c r="C9" s="14">
        <v>4.4310379235514903E-2</v>
      </c>
      <c r="D9" s="14">
        <v>4.4963367687257699E-2</v>
      </c>
      <c r="E9" s="14">
        <v>4.3759656995613197E-2</v>
      </c>
      <c r="F9" s="14"/>
      <c r="G9" s="14">
        <v>8.0424521607492902E-2</v>
      </c>
      <c r="H9" s="14">
        <v>7.5939484563967097E-2</v>
      </c>
      <c r="I9" s="14">
        <v>5.9718307804106099E-2</v>
      </c>
      <c r="J9" s="14">
        <v>3.1325243359124698E-2</v>
      </c>
      <c r="K9" s="14">
        <v>1.9854537177663299E-2</v>
      </c>
      <c r="L9" s="14">
        <v>9.17895299880939E-3</v>
      </c>
      <c r="M9" s="14"/>
      <c r="N9" s="14">
        <v>4.64818897409933E-2</v>
      </c>
      <c r="O9" s="14">
        <v>4.8745992875596202E-2</v>
      </c>
      <c r="P9" s="14">
        <v>3.8211062949752801E-2</v>
      </c>
      <c r="Q9" s="14">
        <v>4.36959914736973E-2</v>
      </c>
      <c r="R9" s="14"/>
      <c r="S9" s="14">
        <v>7.6683192283552901E-2</v>
      </c>
      <c r="T9" s="14">
        <v>3.88461773771007E-2</v>
      </c>
      <c r="U9" s="14">
        <v>3.7613603118909697E-2</v>
      </c>
      <c r="V9" s="14">
        <v>1.4927549319614999E-2</v>
      </c>
      <c r="W9" s="14">
        <v>5.4648381607289902E-2</v>
      </c>
      <c r="X9" s="14">
        <v>5.6027206791938101E-2</v>
      </c>
      <c r="Y9" s="14">
        <v>4.5521737690870798E-2</v>
      </c>
      <c r="Z9" s="14">
        <v>4.2803033396613302E-2</v>
      </c>
      <c r="AA9" s="14">
        <v>5.5020604519112899E-2</v>
      </c>
      <c r="AB9" s="14">
        <v>2.7984054255803002E-2</v>
      </c>
      <c r="AC9" s="14">
        <v>1.8286424174264598E-2</v>
      </c>
      <c r="AD9" s="14">
        <v>1.5823329804479501E-2</v>
      </c>
      <c r="AE9" s="14"/>
      <c r="AF9" s="14">
        <v>2.9048497154336501E-2</v>
      </c>
      <c r="AG9" s="14">
        <v>7.5859697292553693E-2</v>
      </c>
      <c r="AH9" s="14">
        <v>3.8344122221476401E-2</v>
      </c>
      <c r="AI9" s="14">
        <v>0</v>
      </c>
      <c r="AJ9" s="14">
        <v>4.3373764023635901E-2</v>
      </c>
      <c r="AK9" s="14"/>
      <c r="AL9" s="14">
        <v>4.3530617545933702E-2</v>
      </c>
      <c r="AM9" s="14">
        <v>6.8736634643830896E-2</v>
      </c>
      <c r="AN9" s="14">
        <v>2.0031604469217201E-2</v>
      </c>
      <c r="AO9" s="14">
        <v>8.5545523386930805E-3</v>
      </c>
      <c r="AP9" s="14">
        <v>3.4293515105045302E-2</v>
      </c>
      <c r="AQ9" s="14"/>
      <c r="AR9" s="14">
        <v>6.9395676760694802E-2</v>
      </c>
      <c r="AS9" s="14">
        <v>6.0805140008896502E-2</v>
      </c>
      <c r="AT9" s="14">
        <v>4.10932553884003E-2</v>
      </c>
      <c r="AU9" s="14">
        <v>1.6092931895791699E-2</v>
      </c>
      <c r="AV9" s="14">
        <v>3.0695653216930598E-2</v>
      </c>
      <c r="AW9" s="14">
        <v>2.7102665357813201E-2</v>
      </c>
      <c r="AX9" s="14"/>
      <c r="AY9" s="14">
        <v>3.94194410283061E-2</v>
      </c>
      <c r="AZ9" s="14">
        <v>3.50265922238314E-2</v>
      </c>
      <c r="BA9" s="14">
        <v>4.0863621705812203E-2</v>
      </c>
      <c r="BB9" s="14">
        <v>7.3979730342323705E-2</v>
      </c>
      <c r="BC9" s="14">
        <v>0.152172918658976</v>
      </c>
      <c r="BD9" s="14"/>
      <c r="BE9" s="14">
        <v>0</v>
      </c>
      <c r="BF9" s="14">
        <v>9.3416348746714103E-2</v>
      </c>
      <c r="BG9" s="14">
        <v>3.12405188075397E-2</v>
      </c>
      <c r="BH9" s="14">
        <v>6.63021858469382E-2</v>
      </c>
      <c r="BI9" s="14">
        <v>2.7911752531832701E-2</v>
      </c>
      <c r="BJ9" s="14">
        <v>2.1733137347088202E-2</v>
      </c>
      <c r="BK9" s="14">
        <v>2.90673254664458E-2</v>
      </c>
      <c r="BL9" s="14">
        <v>3.7217921238609099E-2</v>
      </c>
      <c r="BM9" s="14">
        <v>3.2813554368100899E-2</v>
      </c>
      <c r="BN9" s="14">
        <v>3.8144454460748302E-2</v>
      </c>
      <c r="BO9" s="14">
        <v>3.4122957923210802E-2</v>
      </c>
      <c r="BP9" s="14">
        <v>0.12766396913282799</v>
      </c>
      <c r="BQ9" s="14">
        <v>1.8202998941348299E-2</v>
      </c>
      <c r="BR9" s="14">
        <v>1.7620328391102402E-2</v>
      </c>
      <c r="BS9" s="14">
        <v>9.0813510739881503E-2</v>
      </c>
      <c r="BT9" s="14">
        <v>0.103899247325886</v>
      </c>
      <c r="BU9" s="14"/>
      <c r="BV9" s="14">
        <v>6.9639515313900099E-2</v>
      </c>
      <c r="BW9" s="14">
        <v>6.7395640146658206E-2</v>
      </c>
      <c r="BX9" s="14"/>
      <c r="BY9" s="14">
        <v>7.9943856290000698E-2</v>
      </c>
      <c r="BZ9" s="14"/>
      <c r="CA9" s="14">
        <v>3.4162905761103403E-2</v>
      </c>
      <c r="CB9" s="14">
        <v>2.6582353582168101E-2</v>
      </c>
      <c r="CC9" s="14">
        <v>4.1585628522818198E-2</v>
      </c>
      <c r="CD9" s="14">
        <v>8.8614222932506301E-2</v>
      </c>
      <c r="CE9" s="14">
        <v>0.24002025180977701</v>
      </c>
    </row>
    <row r="10" spans="2:83" x14ac:dyDescent="0.3">
      <c r="B10" s="15" t="s">
        <v>105</v>
      </c>
      <c r="C10" s="14">
        <v>0.143352845218672</v>
      </c>
      <c r="D10" s="14">
        <v>0.14747753766747501</v>
      </c>
      <c r="E10" s="14">
        <v>0.13960640581144401</v>
      </c>
      <c r="F10" s="14"/>
      <c r="G10" s="14">
        <v>0.247573711197761</v>
      </c>
      <c r="H10" s="14">
        <v>0.25806505081017</v>
      </c>
      <c r="I10" s="14">
        <v>0.15154467129193899</v>
      </c>
      <c r="J10" s="14">
        <v>0.11466865210100601</v>
      </c>
      <c r="K10" s="14">
        <v>7.2341096772443395E-2</v>
      </c>
      <c r="L10" s="14">
        <v>4.5410295220650002E-2</v>
      </c>
      <c r="M10" s="14"/>
      <c r="N10" s="14">
        <v>0.206750557770468</v>
      </c>
      <c r="O10" s="14">
        <v>0.14626171149749101</v>
      </c>
      <c r="P10" s="14">
        <v>0.11605533438264699</v>
      </c>
      <c r="Q10" s="14">
        <v>9.4936286073337706E-2</v>
      </c>
      <c r="R10" s="14"/>
      <c r="S10" s="14">
        <v>0.211805383024706</v>
      </c>
      <c r="T10" s="14">
        <v>0.11195493175186901</v>
      </c>
      <c r="U10" s="14">
        <v>9.7434522779511895E-2</v>
      </c>
      <c r="V10" s="14">
        <v>0.12417917674463599</v>
      </c>
      <c r="W10" s="14">
        <v>0.125118723869212</v>
      </c>
      <c r="X10" s="14">
        <v>0.17211465336277401</v>
      </c>
      <c r="Y10" s="14">
        <v>9.1654562251965901E-2</v>
      </c>
      <c r="Z10" s="14">
        <v>0.23291715980552599</v>
      </c>
      <c r="AA10" s="14">
        <v>0.15582714856787599</v>
      </c>
      <c r="AB10" s="14">
        <v>0.147293650669404</v>
      </c>
      <c r="AC10" s="14">
        <v>0.105863925391777</v>
      </c>
      <c r="AD10" s="14">
        <v>0.118391602982908</v>
      </c>
      <c r="AE10" s="14"/>
      <c r="AF10" s="14">
        <v>8.427569400281E-2</v>
      </c>
      <c r="AG10" s="14">
        <v>0.23714810620451701</v>
      </c>
      <c r="AH10" s="14">
        <v>0.136495935825376</v>
      </c>
      <c r="AI10" s="14">
        <v>6.6554176620547897E-2</v>
      </c>
      <c r="AJ10" s="14">
        <v>0.13253936660450799</v>
      </c>
      <c r="AK10" s="14"/>
      <c r="AL10" s="14">
        <v>0.103279956640476</v>
      </c>
      <c r="AM10" s="14">
        <v>0.213725954692668</v>
      </c>
      <c r="AN10" s="14">
        <v>0.117260084759501</v>
      </c>
      <c r="AO10" s="14">
        <v>4.9994692110459399E-2</v>
      </c>
      <c r="AP10" s="14">
        <v>0.15008752075215701</v>
      </c>
      <c r="AQ10" s="14"/>
      <c r="AR10" s="14">
        <v>0.27201762830892401</v>
      </c>
      <c r="AS10" s="14">
        <v>0.10012617975752799</v>
      </c>
      <c r="AT10" s="14">
        <v>0.14234568670484099</v>
      </c>
      <c r="AU10" s="14">
        <v>8.3199974857650599E-2</v>
      </c>
      <c r="AV10" s="14">
        <v>0.17457430172032601</v>
      </c>
      <c r="AW10" s="14">
        <v>7.9925412685135006E-2</v>
      </c>
      <c r="AX10" s="14"/>
      <c r="AY10" s="14">
        <v>7.5116171472795396E-2</v>
      </c>
      <c r="AZ10" s="14">
        <v>0.122135437569474</v>
      </c>
      <c r="BA10" s="14">
        <v>0.155642836229648</v>
      </c>
      <c r="BB10" s="14">
        <v>0.29002976685510501</v>
      </c>
      <c r="BC10" s="14">
        <v>0.28932155311806801</v>
      </c>
      <c r="BD10" s="14"/>
      <c r="BE10" s="14">
        <v>0.219948475922881</v>
      </c>
      <c r="BF10" s="14">
        <v>8.8587430148830498E-2</v>
      </c>
      <c r="BG10" s="14">
        <v>7.8341209771970496E-2</v>
      </c>
      <c r="BH10" s="14">
        <v>0.114542477727863</v>
      </c>
      <c r="BI10" s="14">
        <v>0.12613428617251601</v>
      </c>
      <c r="BJ10" s="14">
        <v>0.101731357091669</v>
      </c>
      <c r="BK10" s="14">
        <v>0.14507274923607399</v>
      </c>
      <c r="BL10" s="14">
        <v>0.112032939064497</v>
      </c>
      <c r="BM10" s="14">
        <v>0.13020726041799899</v>
      </c>
      <c r="BN10" s="14">
        <v>0.12680220190013</v>
      </c>
      <c r="BO10" s="14">
        <v>0.150483255027476</v>
      </c>
      <c r="BP10" s="14">
        <v>0.151192827689934</v>
      </c>
      <c r="BQ10" s="14">
        <v>0.26678795415491602</v>
      </c>
      <c r="BR10" s="14">
        <v>0.166554565762631</v>
      </c>
      <c r="BS10" s="14">
        <v>0.17615408305340099</v>
      </c>
      <c r="BT10" s="14">
        <v>0.31683595651503399</v>
      </c>
      <c r="BU10" s="14"/>
      <c r="BV10" s="14">
        <v>0.26782202004030498</v>
      </c>
      <c r="BW10" s="14">
        <v>0.13338031395111299</v>
      </c>
      <c r="BX10" s="14"/>
      <c r="BY10" s="14">
        <v>0.262148550195345</v>
      </c>
      <c r="BZ10" s="14"/>
      <c r="CA10" s="14">
        <v>0.106731679868231</v>
      </c>
      <c r="CB10" s="14">
        <v>9.5119462835940805E-2</v>
      </c>
      <c r="CC10" s="14">
        <v>0.16357081714638499</v>
      </c>
      <c r="CD10" s="14">
        <v>0.28967245256208501</v>
      </c>
      <c r="CE10" s="14">
        <v>0.38894157070570201</v>
      </c>
    </row>
    <row r="11" spans="2:83" x14ac:dyDescent="0.3">
      <c r="B11" s="15" t="s">
        <v>106</v>
      </c>
      <c r="C11" s="14">
        <v>0.31062584290637701</v>
      </c>
      <c r="D11" s="14">
        <v>0.31116499469199199</v>
      </c>
      <c r="E11" s="14">
        <v>0.30874767547071902</v>
      </c>
      <c r="F11" s="14"/>
      <c r="G11" s="14">
        <v>0.37921196266739898</v>
      </c>
      <c r="H11" s="14">
        <v>0.38138215767982397</v>
      </c>
      <c r="I11" s="14">
        <v>0.37980368146143201</v>
      </c>
      <c r="J11" s="14">
        <v>0.28876785368873098</v>
      </c>
      <c r="K11" s="14">
        <v>0.25374696325200902</v>
      </c>
      <c r="L11" s="14">
        <v>0.20760170964282099</v>
      </c>
      <c r="M11" s="14"/>
      <c r="N11" s="14">
        <v>0.34563239835933202</v>
      </c>
      <c r="O11" s="14">
        <v>0.313666801002774</v>
      </c>
      <c r="P11" s="14">
        <v>0.28700989563513801</v>
      </c>
      <c r="Q11" s="14">
        <v>0.293189134862259</v>
      </c>
      <c r="R11" s="14"/>
      <c r="S11" s="14">
        <v>0.350925094592905</v>
      </c>
      <c r="T11" s="14">
        <v>0.27205881979430502</v>
      </c>
      <c r="U11" s="14">
        <v>0.34882323486500399</v>
      </c>
      <c r="V11" s="14">
        <v>0.299121155802407</v>
      </c>
      <c r="W11" s="14">
        <v>0.30696398398106101</v>
      </c>
      <c r="X11" s="14">
        <v>0.25011047824778898</v>
      </c>
      <c r="Y11" s="14">
        <v>0.318496146930281</v>
      </c>
      <c r="Z11" s="14">
        <v>0.24438152979567199</v>
      </c>
      <c r="AA11" s="14">
        <v>0.35547661984036999</v>
      </c>
      <c r="AB11" s="14">
        <v>0.32552967647511699</v>
      </c>
      <c r="AC11" s="14">
        <v>0.26523187688630001</v>
      </c>
      <c r="AD11" s="14">
        <v>0.34715121109737601</v>
      </c>
      <c r="AE11" s="14"/>
      <c r="AF11" s="14">
        <v>0.22796106566600199</v>
      </c>
      <c r="AG11" s="14">
        <v>0.35646328780101799</v>
      </c>
      <c r="AH11" s="14">
        <v>0.31479275426368802</v>
      </c>
      <c r="AI11" s="14">
        <v>0.177814754910357</v>
      </c>
      <c r="AJ11" s="14">
        <v>0.35524362149725403</v>
      </c>
      <c r="AK11" s="14"/>
      <c r="AL11" s="14">
        <v>0.22385648925453699</v>
      </c>
      <c r="AM11" s="14">
        <v>0.35468817997532898</v>
      </c>
      <c r="AN11" s="14">
        <v>0.30333877095094902</v>
      </c>
      <c r="AO11" s="14">
        <v>0.188831749261717</v>
      </c>
      <c r="AP11" s="14">
        <v>0.42330511748530297</v>
      </c>
      <c r="AQ11" s="14"/>
      <c r="AR11" s="14">
        <v>0.370456765515359</v>
      </c>
      <c r="AS11" s="14">
        <v>0.246945315269854</v>
      </c>
      <c r="AT11" s="14">
        <v>0.32555711350054201</v>
      </c>
      <c r="AU11" s="14">
        <v>0.22778586106038901</v>
      </c>
      <c r="AV11" s="14">
        <v>0.42698540447350802</v>
      </c>
      <c r="AW11" s="14">
        <v>0.31287661683968299</v>
      </c>
      <c r="AX11" s="14"/>
      <c r="AY11" s="14">
        <v>0.281520651006193</v>
      </c>
      <c r="AZ11" s="14">
        <v>0.28621135648106799</v>
      </c>
      <c r="BA11" s="14">
        <v>0.36924835241163501</v>
      </c>
      <c r="BB11" s="14">
        <v>0.31350264124320798</v>
      </c>
      <c r="BC11" s="14">
        <v>0.392808413238041</v>
      </c>
      <c r="BD11" s="14"/>
      <c r="BE11" s="14">
        <v>0.35644064661693098</v>
      </c>
      <c r="BF11" s="14">
        <v>0.31116675843425301</v>
      </c>
      <c r="BG11" s="14">
        <v>0.32124586873481997</v>
      </c>
      <c r="BH11" s="14">
        <v>0.24716369517664499</v>
      </c>
      <c r="BI11" s="14">
        <v>0.26065629712232402</v>
      </c>
      <c r="BJ11" s="14">
        <v>0.33884404496227299</v>
      </c>
      <c r="BK11" s="14">
        <v>0.36831733999174199</v>
      </c>
      <c r="BL11" s="14">
        <v>0.29479701232127797</v>
      </c>
      <c r="BM11" s="14">
        <v>0.28024641137769202</v>
      </c>
      <c r="BN11" s="14">
        <v>0.32738336227379</v>
      </c>
      <c r="BO11" s="14">
        <v>0.376670845375149</v>
      </c>
      <c r="BP11" s="14">
        <v>0.293577458389641</v>
      </c>
      <c r="BQ11" s="14">
        <v>0.30524133646153601</v>
      </c>
      <c r="BR11" s="14">
        <v>0.366231540261517</v>
      </c>
      <c r="BS11" s="14">
        <v>0.32973786224910601</v>
      </c>
      <c r="BT11" s="14">
        <v>0.29552720039332903</v>
      </c>
      <c r="BU11" s="14"/>
      <c r="BV11" s="14">
        <v>0.37526730602054598</v>
      </c>
      <c r="BW11" s="14">
        <v>0.32412323856270298</v>
      </c>
      <c r="BX11" s="14"/>
      <c r="BY11" s="14">
        <v>0.33147194992578799</v>
      </c>
      <c r="BZ11" s="14"/>
      <c r="CA11" s="14">
        <v>0.29224617018146798</v>
      </c>
      <c r="CB11" s="14">
        <v>0.32052387152930201</v>
      </c>
      <c r="CC11" s="14">
        <v>0.30242539052269402</v>
      </c>
      <c r="CD11" s="14">
        <v>0.38302303821318801</v>
      </c>
      <c r="CE11" s="14">
        <v>0.25794529427061802</v>
      </c>
    </row>
    <row r="12" spans="2:83" x14ac:dyDescent="0.3">
      <c r="B12" s="15" t="s">
        <v>107</v>
      </c>
      <c r="C12" s="14">
        <v>0.16779602106216801</v>
      </c>
      <c r="D12" s="14">
        <v>0.158790696051991</v>
      </c>
      <c r="E12" s="14">
        <v>0.176918213429056</v>
      </c>
      <c r="F12" s="14"/>
      <c r="G12" s="14">
        <v>0.13795124711114501</v>
      </c>
      <c r="H12" s="14">
        <v>0.14035487520835799</v>
      </c>
      <c r="I12" s="14">
        <v>0.16410606484175799</v>
      </c>
      <c r="J12" s="14">
        <v>0.182248632421731</v>
      </c>
      <c r="K12" s="14">
        <v>0.18498228666970401</v>
      </c>
      <c r="L12" s="14">
        <v>0.18957488226128999</v>
      </c>
      <c r="M12" s="14"/>
      <c r="N12" s="14">
        <v>0.15047432311133599</v>
      </c>
      <c r="O12" s="14">
        <v>0.16296081045265801</v>
      </c>
      <c r="P12" s="14">
        <v>0.17868954500478099</v>
      </c>
      <c r="Q12" s="14">
        <v>0.181569195264634</v>
      </c>
      <c r="R12" s="14"/>
      <c r="S12" s="14">
        <v>0.140898117890908</v>
      </c>
      <c r="T12" s="14">
        <v>0.15082792590632799</v>
      </c>
      <c r="U12" s="14">
        <v>0.20940525347330199</v>
      </c>
      <c r="V12" s="14">
        <v>0.14594463703761101</v>
      </c>
      <c r="W12" s="14">
        <v>0.165200011143433</v>
      </c>
      <c r="X12" s="14">
        <v>0.167161597431353</v>
      </c>
      <c r="Y12" s="14">
        <v>0.22644775185736599</v>
      </c>
      <c r="Z12" s="14">
        <v>0.20317631463151101</v>
      </c>
      <c r="AA12" s="14">
        <v>0.14552248897610501</v>
      </c>
      <c r="AB12" s="14">
        <v>0.178128496935473</v>
      </c>
      <c r="AC12" s="14">
        <v>0.15836033467483801</v>
      </c>
      <c r="AD12" s="14">
        <v>0.19305302066153299</v>
      </c>
      <c r="AE12" s="14"/>
      <c r="AF12" s="14">
        <v>0.16866966623641599</v>
      </c>
      <c r="AG12" s="14">
        <v>0.140909092302479</v>
      </c>
      <c r="AH12" s="14">
        <v>0.22437800912526201</v>
      </c>
      <c r="AI12" s="14">
        <v>0.20469721500400601</v>
      </c>
      <c r="AJ12" s="14">
        <v>0.131697717402631</v>
      </c>
      <c r="AK12" s="14"/>
      <c r="AL12" s="14">
        <v>0.17209289510468201</v>
      </c>
      <c r="AM12" s="14">
        <v>0.148496822285722</v>
      </c>
      <c r="AN12" s="14">
        <v>0.21834251084359799</v>
      </c>
      <c r="AO12" s="14">
        <v>0.162774775648722</v>
      </c>
      <c r="AP12" s="14">
        <v>0.21158857714116</v>
      </c>
      <c r="AQ12" s="14"/>
      <c r="AR12" s="14">
        <v>0.122403132330726</v>
      </c>
      <c r="AS12" s="14">
        <v>0.18340061217036399</v>
      </c>
      <c r="AT12" s="14">
        <v>0.195963346656988</v>
      </c>
      <c r="AU12" s="14">
        <v>0.145847258061051</v>
      </c>
      <c r="AV12" s="14">
        <v>0.177179211221349</v>
      </c>
      <c r="AW12" s="14">
        <v>0.20339102190745501</v>
      </c>
      <c r="AX12" s="14"/>
      <c r="AY12" s="14">
        <v>0.172989280892446</v>
      </c>
      <c r="AZ12" s="14">
        <v>0.175752142139253</v>
      </c>
      <c r="BA12" s="14">
        <v>0.162242394081692</v>
      </c>
      <c r="BB12" s="14">
        <v>0.14927118393551</v>
      </c>
      <c r="BC12" s="14">
        <v>8.0567837409764503E-2</v>
      </c>
      <c r="BD12" s="14"/>
      <c r="BE12" s="14">
        <v>0.14312993371911001</v>
      </c>
      <c r="BF12" s="14">
        <v>0.121381038413163</v>
      </c>
      <c r="BG12" s="14">
        <v>0.17331636770595399</v>
      </c>
      <c r="BH12" s="14">
        <v>0.19777947045599301</v>
      </c>
      <c r="BI12" s="14">
        <v>0.186391612373594</v>
      </c>
      <c r="BJ12" s="14">
        <v>0.177146460004205</v>
      </c>
      <c r="BK12" s="14">
        <v>0.193952444689378</v>
      </c>
      <c r="BL12" s="14">
        <v>0.18710864023059701</v>
      </c>
      <c r="BM12" s="14">
        <v>0.20251917328545099</v>
      </c>
      <c r="BN12" s="14">
        <v>0.21234090036335301</v>
      </c>
      <c r="BO12" s="14">
        <v>0.12550899127309001</v>
      </c>
      <c r="BP12" s="14">
        <v>0.114794194218318</v>
      </c>
      <c r="BQ12" s="14">
        <v>0.15375416026272501</v>
      </c>
      <c r="BR12" s="14">
        <v>0.228845385196602</v>
      </c>
      <c r="BS12" s="14">
        <v>7.4153419490820299E-2</v>
      </c>
      <c r="BT12" s="14">
        <v>9.5317552382066795E-2</v>
      </c>
      <c r="BU12" s="14"/>
      <c r="BV12" s="14">
        <v>0.12356880494134299</v>
      </c>
      <c r="BW12" s="14">
        <v>0.18552091106334101</v>
      </c>
      <c r="BX12" s="14"/>
      <c r="BY12" s="14">
        <v>0.117024134992547</v>
      </c>
      <c r="BZ12" s="14"/>
      <c r="CA12" s="14">
        <v>0.178263878136943</v>
      </c>
      <c r="CB12" s="14">
        <v>0.210262573427832</v>
      </c>
      <c r="CC12" s="14">
        <v>0.16697355088056801</v>
      </c>
      <c r="CD12" s="14">
        <v>0.100044511203179</v>
      </c>
      <c r="CE12" s="14">
        <v>3.9287265743087003E-2</v>
      </c>
    </row>
    <row r="13" spans="2:83" x14ac:dyDescent="0.3">
      <c r="B13" s="15" t="s">
        <v>108</v>
      </c>
      <c r="C13" s="14">
        <v>0.29970452989415203</v>
      </c>
      <c r="D13" s="14">
        <v>0.30787971644578799</v>
      </c>
      <c r="E13" s="14">
        <v>0.29230958945368302</v>
      </c>
      <c r="F13" s="14"/>
      <c r="G13" s="14">
        <v>8.7447481359501894E-2</v>
      </c>
      <c r="H13" s="14">
        <v>0.10606931824447199</v>
      </c>
      <c r="I13" s="14">
        <v>0.20010878604968199</v>
      </c>
      <c r="J13" s="14">
        <v>0.36436037294147799</v>
      </c>
      <c r="K13" s="14">
        <v>0.43201164589366597</v>
      </c>
      <c r="L13" s="14">
        <v>0.536987869319695</v>
      </c>
      <c r="M13" s="14"/>
      <c r="N13" s="14">
        <v>0.22268383418513299</v>
      </c>
      <c r="O13" s="14">
        <v>0.29098782059530398</v>
      </c>
      <c r="P13" s="14">
        <v>0.34849186209467098</v>
      </c>
      <c r="Q13" s="14">
        <v>0.345875755428661</v>
      </c>
      <c r="R13" s="14"/>
      <c r="S13" s="14">
        <v>0.18742395558663899</v>
      </c>
      <c r="T13" s="14">
        <v>0.39012901433337799</v>
      </c>
      <c r="U13" s="14">
        <v>0.28705516482244198</v>
      </c>
      <c r="V13" s="14">
        <v>0.37350250667611401</v>
      </c>
      <c r="W13" s="14">
        <v>0.28477594741999601</v>
      </c>
      <c r="X13" s="14">
        <v>0.30998014839775001</v>
      </c>
      <c r="Y13" s="14">
        <v>0.27827315386882501</v>
      </c>
      <c r="Z13" s="14">
        <v>0.27672196237067798</v>
      </c>
      <c r="AA13" s="14">
        <v>0.26069360317750201</v>
      </c>
      <c r="AB13" s="14">
        <v>0.30512281497458599</v>
      </c>
      <c r="AC13" s="14">
        <v>0.41853870199187598</v>
      </c>
      <c r="AD13" s="14">
        <v>0.26384254526617301</v>
      </c>
      <c r="AE13" s="14"/>
      <c r="AF13" s="14">
        <v>0.474635485733715</v>
      </c>
      <c r="AG13" s="14">
        <v>0.16462911165706701</v>
      </c>
      <c r="AH13" s="14">
        <v>0.27815407592246999</v>
      </c>
      <c r="AI13" s="14">
        <v>0.52499264426714998</v>
      </c>
      <c r="AJ13" s="14">
        <v>0.24934702470957701</v>
      </c>
      <c r="AK13" s="14"/>
      <c r="AL13" s="14">
        <v>0.43484815918564601</v>
      </c>
      <c r="AM13" s="14">
        <v>0.187217044074623</v>
      </c>
      <c r="AN13" s="14">
        <v>0.33380811548537498</v>
      </c>
      <c r="AO13" s="14">
        <v>0.57653719045437302</v>
      </c>
      <c r="AP13" s="14">
        <v>0.172556034054131</v>
      </c>
      <c r="AQ13" s="14"/>
      <c r="AR13" s="14">
        <v>0.13975732599340401</v>
      </c>
      <c r="AS13" s="14">
        <v>0.393035923957956</v>
      </c>
      <c r="AT13" s="14">
        <v>0.28943458857035498</v>
      </c>
      <c r="AU13" s="14">
        <v>0.49760612982941099</v>
      </c>
      <c r="AV13" s="14">
        <v>0.16869886607071499</v>
      </c>
      <c r="AW13" s="14">
        <v>0.301817250941598</v>
      </c>
      <c r="AX13" s="14"/>
      <c r="AY13" s="14">
        <v>0.40309649708967799</v>
      </c>
      <c r="AZ13" s="14">
        <v>0.33274164403113599</v>
      </c>
      <c r="BA13" s="14">
        <v>0.23472232466415099</v>
      </c>
      <c r="BB13" s="14">
        <v>0.142572642747404</v>
      </c>
      <c r="BC13" s="14">
        <v>8.5129277575151194E-2</v>
      </c>
      <c r="BD13" s="14"/>
      <c r="BE13" s="14">
        <v>0.12526268524573</v>
      </c>
      <c r="BF13" s="14">
        <v>0.31391444532319301</v>
      </c>
      <c r="BG13" s="14">
        <v>0.36211967245424198</v>
      </c>
      <c r="BH13" s="14">
        <v>0.34472132231956398</v>
      </c>
      <c r="BI13" s="14">
        <v>0.372383272194868</v>
      </c>
      <c r="BJ13" s="14">
        <v>0.32115619452876798</v>
      </c>
      <c r="BK13" s="14">
        <v>0.22595783409099901</v>
      </c>
      <c r="BL13" s="14">
        <v>0.345490148155077</v>
      </c>
      <c r="BM13" s="14">
        <v>0.33823938087567701</v>
      </c>
      <c r="BN13" s="14">
        <v>0.29532908100197902</v>
      </c>
      <c r="BO13" s="14">
        <v>0.289478984874672</v>
      </c>
      <c r="BP13" s="14">
        <v>0.28296323118268002</v>
      </c>
      <c r="BQ13" s="14">
        <v>0.220477762825636</v>
      </c>
      <c r="BR13" s="14">
        <v>0.220748180388148</v>
      </c>
      <c r="BS13" s="14">
        <v>0.27022618373886098</v>
      </c>
      <c r="BT13" s="14">
        <v>0.16280391220916099</v>
      </c>
      <c r="BU13" s="14"/>
      <c r="BV13" s="14">
        <v>0.13675106785275101</v>
      </c>
      <c r="BW13" s="14">
        <v>0.26217113119977098</v>
      </c>
      <c r="BX13" s="14"/>
      <c r="BY13" s="14">
        <v>0.163678881414798</v>
      </c>
      <c r="BZ13" s="14"/>
      <c r="CA13" s="14">
        <v>0.36368563079238297</v>
      </c>
      <c r="CB13" s="14">
        <v>0.31675986028655301</v>
      </c>
      <c r="CC13" s="14">
        <v>0.28571812417505299</v>
      </c>
      <c r="CD13" s="14">
        <v>0.107902265099921</v>
      </c>
      <c r="CE13" s="14">
        <v>3.86485775462704E-2</v>
      </c>
    </row>
    <row r="14" spans="2:83" x14ac:dyDescent="0.3">
      <c r="B14" s="15" t="s">
        <v>109</v>
      </c>
      <c r="C14" s="14">
        <v>1.20831673364234E-2</v>
      </c>
      <c r="D14" s="14">
        <v>1.56172235997228E-2</v>
      </c>
      <c r="E14" s="14">
        <v>8.6560579976190707E-3</v>
      </c>
      <c r="F14" s="14"/>
      <c r="G14" s="14">
        <v>3.7424125337006002E-2</v>
      </c>
      <c r="H14" s="14">
        <v>1.1277107140984E-2</v>
      </c>
      <c r="I14" s="14">
        <v>1.65704591730324E-2</v>
      </c>
      <c r="J14" s="14">
        <v>4.6749839326293103E-3</v>
      </c>
      <c r="K14" s="14">
        <v>9.6499036294144906E-3</v>
      </c>
      <c r="L14" s="14">
        <v>0</v>
      </c>
      <c r="M14" s="14"/>
      <c r="N14" s="14">
        <v>1.39776403686361E-2</v>
      </c>
      <c r="O14" s="14">
        <v>1.38185318888524E-2</v>
      </c>
      <c r="P14" s="14">
        <v>1.0517359819334099E-2</v>
      </c>
      <c r="Q14" s="14">
        <v>9.8810541822025606E-3</v>
      </c>
      <c r="R14" s="14"/>
      <c r="S14" s="14">
        <v>1.0386991729744799E-2</v>
      </c>
      <c r="T14" s="14">
        <v>1.23072882216994E-2</v>
      </c>
      <c r="U14" s="14">
        <v>6.6013106212320398E-3</v>
      </c>
      <c r="V14" s="14">
        <v>1.9595602455442299E-2</v>
      </c>
      <c r="W14" s="14">
        <v>7.7169889356871E-3</v>
      </c>
      <c r="X14" s="14">
        <v>2.1601862840035301E-2</v>
      </c>
      <c r="Y14" s="14">
        <v>7.1153795870382798E-3</v>
      </c>
      <c r="Z14" s="14">
        <v>0</v>
      </c>
      <c r="AA14" s="14">
        <v>1.3290187718809099E-2</v>
      </c>
      <c r="AB14" s="14">
        <v>5.8847534006181597E-3</v>
      </c>
      <c r="AC14" s="14">
        <v>2.3894416476089801E-2</v>
      </c>
      <c r="AD14" s="14">
        <v>1.6437944453163E-2</v>
      </c>
      <c r="AE14" s="14"/>
      <c r="AF14" s="14">
        <v>4.72414312374656E-3</v>
      </c>
      <c r="AG14" s="14">
        <v>1.0760956559327401E-2</v>
      </c>
      <c r="AH14" s="14">
        <v>0</v>
      </c>
      <c r="AI14" s="14">
        <v>2.5941209197939099E-2</v>
      </c>
      <c r="AJ14" s="14">
        <v>3.0573215267001901E-2</v>
      </c>
      <c r="AK14" s="14"/>
      <c r="AL14" s="14">
        <v>4.85703908836186E-3</v>
      </c>
      <c r="AM14" s="14">
        <v>1.3102024747248701E-2</v>
      </c>
      <c r="AN14" s="14">
        <v>0</v>
      </c>
      <c r="AO14" s="14">
        <v>1.3307040186036101E-2</v>
      </c>
      <c r="AP14" s="14">
        <v>0</v>
      </c>
      <c r="AQ14" s="14"/>
      <c r="AR14" s="14">
        <v>1.7174786643180999E-2</v>
      </c>
      <c r="AS14" s="14">
        <v>1.64724983999565E-3</v>
      </c>
      <c r="AT14" s="14">
        <v>0</v>
      </c>
      <c r="AU14" s="14">
        <v>1.4165236822631599E-2</v>
      </c>
      <c r="AV14" s="14">
        <v>1.5951849802308501E-2</v>
      </c>
      <c r="AW14" s="14">
        <v>1.45360384576843E-2</v>
      </c>
      <c r="AX14" s="14"/>
      <c r="AY14" s="14">
        <v>9.1223220801706605E-3</v>
      </c>
      <c r="AZ14" s="14">
        <v>1.5309916795316901E-2</v>
      </c>
      <c r="BA14" s="14">
        <v>1.4202516663400199E-2</v>
      </c>
      <c r="BB14" s="14">
        <v>1.3764619853940899E-2</v>
      </c>
      <c r="BC14" s="14">
        <v>0</v>
      </c>
      <c r="BD14" s="14"/>
      <c r="BE14" s="14">
        <v>0</v>
      </c>
      <c r="BF14" s="14">
        <v>3.4863119430380202E-2</v>
      </c>
      <c r="BG14" s="14">
        <v>6.5607618738812703E-3</v>
      </c>
      <c r="BH14" s="14">
        <v>2.1698446994139201E-2</v>
      </c>
      <c r="BI14" s="14">
        <v>6.1104131381740897E-3</v>
      </c>
      <c r="BJ14" s="14">
        <v>2.42196812474791E-2</v>
      </c>
      <c r="BK14" s="14">
        <v>4.7692575589963603E-3</v>
      </c>
      <c r="BL14" s="14">
        <v>1.6111658894472601E-2</v>
      </c>
      <c r="BM14" s="14">
        <v>0</v>
      </c>
      <c r="BN14" s="14">
        <v>0</v>
      </c>
      <c r="BO14" s="14">
        <v>6.4673277116671802E-3</v>
      </c>
      <c r="BP14" s="14">
        <v>2.0355988557991801E-2</v>
      </c>
      <c r="BQ14" s="14">
        <v>1.83972802351038E-2</v>
      </c>
      <c r="BR14" s="14">
        <v>0</v>
      </c>
      <c r="BS14" s="14">
        <v>0</v>
      </c>
      <c r="BT14" s="14">
        <v>1.6616026237585499E-2</v>
      </c>
      <c r="BU14" s="14"/>
      <c r="BV14" s="14">
        <v>1.70685505493504E-2</v>
      </c>
      <c r="BW14" s="14">
        <v>7.2107819176682204E-3</v>
      </c>
      <c r="BX14" s="14"/>
      <c r="BY14" s="14">
        <v>2.1492083247522501E-2</v>
      </c>
      <c r="BZ14" s="14"/>
      <c r="CA14" s="14">
        <v>1.01007183336387E-2</v>
      </c>
      <c r="CB14" s="14">
        <v>5.4067207915994703E-3</v>
      </c>
      <c r="CC14" s="14">
        <v>1.47124250956385E-2</v>
      </c>
      <c r="CD14" s="14">
        <v>1.7675769049694499E-2</v>
      </c>
      <c r="CE14" s="14">
        <v>3.5157039924545198E-2</v>
      </c>
    </row>
    <row r="15" spans="2:83" x14ac:dyDescent="0.3">
      <c r="B15" s="15" t="s">
        <v>110</v>
      </c>
      <c r="C15" s="20">
        <v>2.21272143466935E-2</v>
      </c>
      <c r="D15" s="20">
        <v>1.41064638557734E-2</v>
      </c>
      <c r="E15" s="20">
        <v>3.0002400841865801E-2</v>
      </c>
      <c r="F15" s="20"/>
      <c r="G15" s="20">
        <v>2.99669507196937E-2</v>
      </c>
      <c r="H15" s="20">
        <v>2.6912006352224498E-2</v>
      </c>
      <c r="I15" s="20">
        <v>2.8148029378051002E-2</v>
      </c>
      <c r="J15" s="20">
        <v>1.39542615552993E-2</v>
      </c>
      <c r="K15" s="20">
        <v>2.74135666050997E-2</v>
      </c>
      <c r="L15" s="20">
        <v>1.12462905567343E-2</v>
      </c>
      <c r="M15" s="20"/>
      <c r="N15" s="20">
        <v>1.3999356464101701E-2</v>
      </c>
      <c r="O15" s="20">
        <v>2.35583316873238E-2</v>
      </c>
      <c r="P15" s="20">
        <v>2.1024940113676401E-2</v>
      </c>
      <c r="Q15" s="20">
        <v>3.0852582715208299E-2</v>
      </c>
      <c r="R15" s="20"/>
      <c r="S15" s="20">
        <v>2.1877264891545501E-2</v>
      </c>
      <c r="T15" s="20">
        <v>2.38758426153199E-2</v>
      </c>
      <c r="U15" s="20">
        <v>1.3066910319597599E-2</v>
      </c>
      <c r="V15" s="20">
        <v>2.27293719641742E-2</v>
      </c>
      <c r="W15" s="20">
        <v>5.5575963043319902E-2</v>
      </c>
      <c r="X15" s="20">
        <v>2.30040529283605E-2</v>
      </c>
      <c r="Y15" s="20">
        <v>3.2491267813653101E-2</v>
      </c>
      <c r="Z15" s="20">
        <v>0</v>
      </c>
      <c r="AA15" s="20">
        <v>1.41693472002249E-2</v>
      </c>
      <c r="AB15" s="20">
        <v>1.00565532890002E-2</v>
      </c>
      <c r="AC15" s="20">
        <v>9.8243204048542292E-3</v>
      </c>
      <c r="AD15" s="20">
        <v>4.5300345734367503E-2</v>
      </c>
      <c r="AE15" s="20"/>
      <c r="AF15" s="20">
        <v>1.06854480829741E-2</v>
      </c>
      <c r="AG15" s="20">
        <v>1.42297481830377E-2</v>
      </c>
      <c r="AH15" s="20">
        <v>7.8351026417272894E-3</v>
      </c>
      <c r="AI15" s="20">
        <v>0</v>
      </c>
      <c r="AJ15" s="20">
        <v>5.7225290495392003E-2</v>
      </c>
      <c r="AK15" s="20"/>
      <c r="AL15" s="20">
        <v>1.75348431803635E-2</v>
      </c>
      <c r="AM15" s="20">
        <v>1.40333395805772E-2</v>
      </c>
      <c r="AN15" s="20">
        <v>7.2189134913593998E-3</v>
      </c>
      <c r="AO15" s="20">
        <v>0</v>
      </c>
      <c r="AP15" s="20">
        <v>8.1692354622037097E-3</v>
      </c>
      <c r="AQ15" s="20"/>
      <c r="AR15" s="20">
        <v>8.7946844477103606E-3</v>
      </c>
      <c r="AS15" s="20">
        <v>1.4039578995404801E-2</v>
      </c>
      <c r="AT15" s="20">
        <v>5.6060091788733904E-3</v>
      </c>
      <c r="AU15" s="20">
        <v>1.5302607473074501E-2</v>
      </c>
      <c r="AV15" s="20">
        <v>5.91471349486326E-3</v>
      </c>
      <c r="AW15" s="20">
        <v>6.03509938106319E-2</v>
      </c>
      <c r="AX15" s="20"/>
      <c r="AY15" s="20">
        <v>1.87356364304107E-2</v>
      </c>
      <c r="AZ15" s="20">
        <v>3.2822910759920901E-2</v>
      </c>
      <c r="BA15" s="20">
        <v>2.3077954243661901E-2</v>
      </c>
      <c r="BB15" s="20">
        <v>1.6879415022508702E-2</v>
      </c>
      <c r="BC15" s="20">
        <v>0</v>
      </c>
      <c r="BD15" s="20"/>
      <c r="BE15" s="20">
        <v>0.15521825849534801</v>
      </c>
      <c r="BF15" s="20">
        <v>3.6670859503466303E-2</v>
      </c>
      <c r="BG15" s="20">
        <v>2.7175600651592201E-2</v>
      </c>
      <c r="BH15" s="20">
        <v>7.7924014788573904E-3</v>
      </c>
      <c r="BI15" s="20">
        <v>2.041236646669E-2</v>
      </c>
      <c r="BJ15" s="20">
        <v>1.5169124818517701E-2</v>
      </c>
      <c r="BK15" s="20">
        <v>3.2863048966365202E-2</v>
      </c>
      <c r="BL15" s="20">
        <v>7.2416800954693099E-3</v>
      </c>
      <c r="BM15" s="20">
        <v>1.5974219675080999E-2</v>
      </c>
      <c r="BN15" s="20">
        <v>0</v>
      </c>
      <c r="BO15" s="20">
        <v>1.7267637814736201E-2</v>
      </c>
      <c r="BP15" s="20">
        <v>9.4523308286072506E-3</v>
      </c>
      <c r="BQ15" s="20">
        <v>1.7138507118734499E-2</v>
      </c>
      <c r="BR15" s="20">
        <v>0</v>
      </c>
      <c r="BS15" s="20">
        <v>5.8914940727930402E-2</v>
      </c>
      <c r="BT15" s="20">
        <v>9.0001049369380099E-3</v>
      </c>
      <c r="BU15" s="20"/>
      <c r="BV15" s="20">
        <v>9.88273528180518E-3</v>
      </c>
      <c r="BW15" s="20">
        <v>2.01979831587458E-2</v>
      </c>
      <c r="BX15" s="20"/>
      <c r="BY15" s="20">
        <v>2.4240543933999301E-2</v>
      </c>
      <c r="BZ15" s="20"/>
      <c r="CA15" s="20">
        <v>1.48090169262328E-2</v>
      </c>
      <c r="CB15" s="20">
        <v>2.5345157546605102E-2</v>
      </c>
      <c r="CC15" s="20">
        <v>2.5014063656843201E-2</v>
      </c>
      <c r="CD15" s="20">
        <v>1.30677409394268E-2</v>
      </c>
      <c r="CE15" s="20">
        <v>0</v>
      </c>
    </row>
    <row r="16" spans="2:83" x14ac:dyDescent="0.3">
      <c r="B16" s="16"/>
    </row>
    <row r="17" spans="2:2" x14ac:dyDescent="0.3">
      <c r="B17" t="s">
        <v>112</v>
      </c>
    </row>
    <row r="18" spans="2:2" x14ac:dyDescent="0.3">
      <c r="B18" t="s">
        <v>113</v>
      </c>
    </row>
    <row r="20" spans="2:2" x14ac:dyDescent="0.3">
      <c r="B20"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E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104</v>
      </c>
      <c r="C9" s="14">
        <v>1.66318393564607E-2</v>
      </c>
      <c r="D9" s="14">
        <v>2.0367332720015799E-2</v>
      </c>
      <c r="E9" s="14">
        <v>1.3016957304219499E-2</v>
      </c>
      <c r="F9" s="14"/>
      <c r="G9" s="14">
        <v>4.0229671650012302E-2</v>
      </c>
      <c r="H9" s="14">
        <v>3.9022854816556797E-2</v>
      </c>
      <c r="I9" s="14">
        <v>1.2294775295329999E-2</v>
      </c>
      <c r="J9" s="14">
        <v>1.06881476496022E-2</v>
      </c>
      <c r="K9" s="14">
        <v>3.4406334965527601E-3</v>
      </c>
      <c r="L9" s="14">
        <v>0</v>
      </c>
      <c r="M9" s="14"/>
      <c r="N9" s="14">
        <v>2.4887987546513599E-2</v>
      </c>
      <c r="O9" s="14">
        <v>1.1063702273185001E-2</v>
      </c>
      <c r="P9" s="14">
        <v>1.451986620878E-2</v>
      </c>
      <c r="Q9" s="14">
        <v>1.5733584093353799E-2</v>
      </c>
      <c r="R9" s="14"/>
      <c r="S9" s="14">
        <v>2.6450549924295901E-2</v>
      </c>
      <c r="T9" s="14">
        <v>0</v>
      </c>
      <c r="U9" s="14">
        <v>1.3206287996985601E-2</v>
      </c>
      <c r="V9" s="14">
        <v>2.3452967140260801E-2</v>
      </c>
      <c r="W9" s="14">
        <v>2.0901613411379499E-2</v>
      </c>
      <c r="X9" s="14">
        <v>1.7329683632287901E-2</v>
      </c>
      <c r="Y9" s="14">
        <v>1.7360403010594799E-2</v>
      </c>
      <c r="Z9" s="14">
        <v>2.70350567993318E-2</v>
      </c>
      <c r="AA9" s="14">
        <v>2.44555034034044E-2</v>
      </c>
      <c r="AB9" s="14">
        <v>1.7590999807709801E-2</v>
      </c>
      <c r="AC9" s="14">
        <v>0</v>
      </c>
      <c r="AD9" s="14">
        <v>0</v>
      </c>
      <c r="AE9" s="14"/>
      <c r="AF9" s="14">
        <v>9.3295650643621508E-3</v>
      </c>
      <c r="AG9" s="14">
        <v>3.4556822655552301E-2</v>
      </c>
      <c r="AH9" s="14">
        <v>7.7104010009432702E-3</v>
      </c>
      <c r="AI9" s="14">
        <v>0</v>
      </c>
      <c r="AJ9" s="14">
        <v>1.2089104529062001E-2</v>
      </c>
      <c r="AK9" s="14"/>
      <c r="AL9" s="14">
        <v>1.09976990347478E-2</v>
      </c>
      <c r="AM9" s="14">
        <v>2.8340303068738699E-2</v>
      </c>
      <c r="AN9" s="14">
        <v>7.1040189713749103E-3</v>
      </c>
      <c r="AO9" s="14">
        <v>1.3359628173494901E-2</v>
      </c>
      <c r="AP9" s="14">
        <v>1.9975397472612798E-2</v>
      </c>
      <c r="AQ9" s="14"/>
      <c r="AR9" s="14">
        <v>3.3279984012870897E-2</v>
      </c>
      <c r="AS9" s="14">
        <v>1.7712716578230502E-2</v>
      </c>
      <c r="AT9" s="14">
        <v>5.5167852625033998E-3</v>
      </c>
      <c r="AU9" s="14">
        <v>1.0631470694365401E-2</v>
      </c>
      <c r="AV9" s="14">
        <v>2.1059931642476801E-2</v>
      </c>
      <c r="AW9" s="14">
        <v>1.04024207429673E-2</v>
      </c>
      <c r="AX9" s="14"/>
      <c r="AY9" s="14">
        <v>1.5060459372637299E-2</v>
      </c>
      <c r="AZ9" s="14">
        <v>8.3312295207217096E-3</v>
      </c>
      <c r="BA9" s="14">
        <v>2.0294000941945799E-2</v>
      </c>
      <c r="BB9" s="14">
        <v>3.4008767357581599E-2</v>
      </c>
      <c r="BC9" s="14">
        <v>6.2799872999904902E-2</v>
      </c>
      <c r="BD9" s="14"/>
      <c r="BE9" s="14">
        <v>0</v>
      </c>
      <c r="BF9" s="14">
        <v>4.90018057379445E-2</v>
      </c>
      <c r="BG9" s="14">
        <v>3.0012539633707799E-2</v>
      </c>
      <c r="BH9" s="14">
        <v>1.0946730071512799E-2</v>
      </c>
      <c r="BI9" s="14">
        <v>1.5515832168678899E-2</v>
      </c>
      <c r="BJ9" s="14">
        <v>4.5608259325117901E-3</v>
      </c>
      <c r="BK9" s="14">
        <v>1.1510745098065199E-2</v>
      </c>
      <c r="BL9" s="14">
        <v>9.1858456437468906E-3</v>
      </c>
      <c r="BM9" s="14">
        <v>0</v>
      </c>
      <c r="BN9" s="14">
        <v>1.96277575711159E-2</v>
      </c>
      <c r="BO9" s="14">
        <v>1.0720575728384101E-2</v>
      </c>
      <c r="BP9" s="14">
        <v>8.6899707511388005E-3</v>
      </c>
      <c r="BQ9" s="14">
        <v>2.8083230881338499E-2</v>
      </c>
      <c r="BR9" s="14">
        <v>1.7508322271297099E-2</v>
      </c>
      <c r="BS9" s="14">
        <v>1.30804225345705E-2</v>
      </c>
      <c r="BT9" s="14">
        <v>6.6290847370904099E-2</v>
      </c>
      <c r="BU9" s="14"/>
      <c r="BV9" s="14">
        <v>3.43385653025787E-2</v>
      </c>
      <c r="BW9" s="14">
        <v>1.9431443997072299E-2</v>
      </c>
      <c r="BX9" s="14"/>
      <c r="BY9" s="14">
        <v>5.6253146257598301E-2</v>
      </c>
      <c r="BZ9" s="14"/>
      <c r="CA9" s="14">
        <v>4.3829359656610096E-3</v>
      </c>
      <c r="CB9" s="14">
        <v>4.9955920816273803E-3</v>
      </c>
      <c r="CC9" s="14">
        <v>1.2995688409076099E-2</v>
      </c>
      <c r="CD9" s="14">
        <v>6.9211575349022503E-2</v>
      </c>
      <c r="CE9" s="14">
        <v>0.19247600827875899</v>
      </c>
    </row>
    <row r="10" spans="2:83" x14ac:dyDescent="0.3">
      <c r="B10" s="15" t="s">
        <v>105</v>
      </c>
      <c r="C10" s="14">
        <v>5.2787648144015202E-2</v>
      </c>
      <c r="D10" s="14">
        <v>7.6630639986502394E-2</v>
      </c>
      <c r="E10" s="14">
        <v>2.9609848790291701E-2</v>
      </c>
      <c r="F10" s="14"/>
      <c r="G10" s="14">
        <v>9.4698628965247805E-2</v>
      </c>
      <c r="H10" s="14">
        <v>0.12577900003964901</v>
      </c>
      <c r="I10" s="14">
        <v>7.8285688338894099E-2</v>
      </c>
      <c r="J10" s="14">
        <v>2.0293280878479699E-2</v>
      </c>
      <c r="K10" s="14">
        <v>3.2551124334916901E-3</v>
      </c>
      <c r="L10" s="14">
        <v>4.6761161517987898E-3</v>
      </c>
      <c r="M10" s="14"/>
      <c r="N10" s="14">
        <v>0.112875501919803</v>
      </c>
      <c r="O10" s="14">
        <v>3.8935555793208697E-2</v>
      </c>
      <c r="P10" s="14">
        <v>3.9405416015194802E-2</v>
      </c>
      <c r="Q10" s="14">
        <v>1.30956999488561E-2</v>
      </c>
      <c r="R10" s="14"/>
      <c r="S10" s="14">
        <v>8.2548486368173399E-2</v>
      </c>
      <c r="T10" s="14">
        <v>3.8112238270853097E-2</v>
      </c>
      <c r="U10" s="14">
        <v>3.5371848671949202E-2</v>
      </c>
      <c r="V10" s="14">
        <v>2.80594485376712E-2</v>
      </c>
      <c r="W10" s="14">
        <v>5.00659440604709E-2</v>
      </c>
      <c r="X10" s="14">
        <v>6.6759973345969503E-2</v>
      </c>
      <c r="Y10" s="14">
        <v>3.8146288573744302E-2</v>
      </c>
      <c r="Z10" s="14">
        <v>0.10182598492134801</v>
      </c>
      <c r="AA10" s="14">
        <v>6.2962256378050294E-2</v>
      </c>
      <c r="AB10" s="14">
        <v>3.39952457996009E-2</v>
      </c>
      <c r="AC10" s="14">
        <v>4.5292827599030298E-2</v>
      </c>
      <c r="AD10" s="14">
        <v>6.7350064595185305E-2</v>
      </c>
      <c r="AE10" s="14"/>
      <c r="AF10" s="14">
        <v>4.68602744837456E-2</v>
      </c>
      <c r="AG10" s="14">
        <v>8.6155679742468599E-2</v>
      </c>
      <c r="AH10" s="14">
        <v>2.9802175575902298E-2</v>
      </c>
      <c r="AI10" s="14">
        <v>3.8795600357319701E-2</v>
      </c>
      <c r="AJ10" s="14">
        <v>4.7947158717155797E-2</v>
      </c>
      <c r="AK10" s="14"/>
      <c r="AL10" s="14">
        <v>4.6705737471668E-2</v>
      </c>
      <c r="AM10" s="14">
        <v>8.5370975561569695E-2</v>
      </c>
      <c r="AN10" s="14">
        <v>1.4157853005338899E-2</v>
      </c>
      <c r="AO10" s="14">
        <v>2.6922445906737001E-2</v>
      </c>
      <c r="AP10" s="14">
        <v>4.3556084366665498E-2</v>
      </c>
      <c r="AQ10" s="14"/>
      <c r="AR10" s="14">
        <v>0.121716638757061</v>
      </c>
      <c r="AS10" s="14">
        <v>5.2406946926978497E-2</v>
      </c>
      <c r="AT10" s="14">
        <v>2.8387843430170999E-2</v>
      </c>
      <c r="AU10" s="14">
        <v>3.2826570028370201E-2</v>
      </c>
      <c r="AV10" s="14">
        <v>3.2175104711413702E-2</v>
      </c>
      <c r="AW10" s="14">
        <v>1.6329079718567101E-2</v>
      </c>
      <c r="AX10" s="14"/>
      <c r="AY10" s="14">
        <v>1.0407041740607E-2</v>
      </c>
      <c r="AZ10" s="14">
        <v>2.3062933199776099E-2</v>
      </c>
      <c r="BA10" s="14">
        <v>7.0782331194173598E-2</v>
      </c>
      <c r="BB10" s="14">
        <v>0.12578241221667799</v>
      </c>
      <c r="BC10" s="14">
        <v>0.236030977572802</v>
      </c>
      <c r="BD10" s="14"/>
      <c r="BE10" s="14">
        <v>8.2649625219940501E-2</v>
      </c>
      <c r="BF10" s="14">
        <v>0</v>
      </c>
      <c r="BG10" s="14">
        <v>8.8873002180554495E-3</v>
      </c>
      <c r="BH10" s="14">
        <v>3.9073576025427E-2</v>
      </c>
      <c r="BI10" s="14">
        <v>2.4681285041754601E-2</v>
      </c>
      <c r="BJ10" s="14">
        <v>4.5695222840727502E-2</v>
      </c>
      <c r="BK10" s="14">
        <v>4.8378205604672098E-2</v>
      </c>
      <c r="BL10" s="14">
        <v>2.08128689519348E-2</v>
      </c>
      <c r="BM10" s="14">
        <v>4.4263004821490003E-2</v>
      </c>
      <c r="BN10" s="14">
        <v>1.7832258684971701E-2</v>
      </c>
      <c r="BO10" s="14">
        <v>4.78825666480822E-2</v>
      </c>
      <c r="BP10" s="14">
        <v>7.4375916129231001E-2</v>
      </c>
      <c r="BQ10" s="14">
        <v>0.111516767031737</v>
      </c>
      <c r="BR10" s="14">
        <v>2.1122352318233301E-2</v>
      </c>
      <c r="BS10" s="14">
        <v>0.14123670727141899</v>
      </c>
      <c r="BT10" s="14">
        <v>0.20623601440714601</v>
      </c>
      <c r="BU10" s="14"/>
      <c r="BV10" s="14">
        <v>0.124384939347915</v>
      </c>
      <c r="BW10" s="14">
        <v>2.7425875522631999E-2</v>
      </c>
      <c r="BX10" s="14"/>
      <c r="BY10" s="14">
        <v>0.17334991189831001</v>
      </c>
      <c r="BZ10" s="14"/>
      <c r="CA10" s="14">
        <v>1.7872911511006701E-2</v>
      </c>
      <c r="CB10" s="14">
        <v>1.9532879687448702E-2</v>
      </c>
      <c r="CC10" s="14">
        <v>6.0744927960314402E-2</v>
      </c>
      <c r="CD10" s="14">
        <v>0.19687093507158199</v>
      </c>
      <c r="CE10" s="14">
        <v>0.22816139218284701</v>
      </c>
    </row>
    <row r="11" spans="2:83" x14ac:dyDescent="0.3">
      <c r="B11" s="15" t="s">
        <v>106</v>
      </c>
      <c r="C11" s="14">
        <v>0.19946092124193801</v>
      </c>
      <c r="D11" s="14">
        <v>0.21674301974205201</v>
      </c>
      <c r="E11" s="14">
        <v>0.18297705064183001</v>
      </c>
      <c r="F11" s="14"/>
      <c r="G11" s="14">
        <v>0.258430488149265</v>
      </c>
      <c r="H11" s="14">
        <v>0.266747375981848</v>
      </c>
      <c r="I11" s="14">
        <v>0.27554618361667499</v>
      </c>
      <c r="J11" s="14">
        <v>0.157676715468104</v>
      </c>
      <c r="K11" s="14">
        <v>0.14778251252500799</v>
      </c>
      <c r="L11" s="14">
        <v>0.112721194669373</v>
      </c>
      <c r="M11" s="14"/>
      <c r="N11" s="14">
        <v>0.22546412799749499</v>
      </c>
      <c r="O11" s="14">
        <v>0.23094184742514701</v>
      </c>
      <c r="P11" s="14">
        <v>0.17649526208084601</v>
      </c>
      <c r="Q11" s="14">
        <v>0.16129189126466301</v>
      </c>
      <c r="R11" s="14"/>
      <c r="S11" s="14">
        <v>0.27958221603047501</v>
      </c>
      <c r="T11" s="14">
        <v>0.20865568964093201</v>
      </c>
      <c r="U11" s="14">
        <v>0.210298389764528</v>
      </c>
      <c r="V11" s="14">
        <v>0.191973147579446</v>
      </c>
      <c r="W11" s="14">
        <v>0.17947604377711501</v>
      </c>
      <c r="X11" s="14">
        <v>0.16884494135710101</v>
      </c>
      <c r="Y11" s="14">
        <v>0.15233945181254799</v>
      </c>
      <c r="Z11" s="14">
        <v>0.226309271992678</v>
      </c>
      <c r="AA11" s="14">
        <v>0.230056278592219</v>
      </c>
      <c r="AB11" s="14">
        <v>0.150965747780476</v>
      </c>
      <c r="AC11" s="14">
        <v>0.143437554538699</v>
      </c>
      <c r="AD11" s="14">
        <v>0.134254946110239</v>
      </c>
      <c r="AE11" s="14"/>
      <c r="AF11" s="14">
        <v>0.184070110063425</v>
      </c>
      <c r="AG11" s="14">
        <v>0.24280275452722899</v>
      </c>
      <c r="AH11" s="14">
        <v>0.19838701951885199</v>
      </c>
      <c r="AI11" s="14">
        <v>0.29750787869665701</v>
      </c>
      <c r="AJ11" s="14">
        <v>0.19445243737406701</v>
      </c>
      <c r="AK11" s="14"/>
      <c r="AL11" s="14">
        <v>0.21307503154211099</v>
      </c>
      <c r="AM11" s="14">
        <v>0.23564208968184799</v>
      </c>
      <c r="AN11" s="14">
        <v>0.159755362149645</v>
      </c>
      <c r="AO11" s="14">
        <v>0.18436178955798599</v>
      </c>
      <c r="AP11" s="14">
        <v>0.173683409424016</v>
      </c>
      <c r="AQ11" s="14"/>
      <c r="AR11" s="14">
        <v>0.28301649925141098</v>
      </c>
      <c r="AS11" s="14">
        <v>0.232803684676998</v>
      </c>
      <c r="AT11" s="14">
        <v>0.19621440412395699</v>
      </c>
      <c r="AU11" s="14">
        <v>0.185384763958197</v>
      </c>
      <c r="AV11" s="14">
        <v>0.18408603431662299</v>
      </c>
      <c r="AW11" s="14">
        <v>0.101637302487026</v>
      </c>
      <c r="AX11" s="14"/>
      <c r="AY11" s="14">
        <v>0.18434013253581899</v>
      </c>
      <c r="AZ11" s="14">
        <v>0.15360618538965801</v>
      </c>
      <c r="BA11" s="14">
        <v>0.23724252981302599</v>
      </c>
      <c r="BB11" s="14">
        <v>0.28942200570285997</v>
      </c>
      <c r="BC11" s="14">
        <v>0.16804095991632401</v>
      </c>
      <c r="BD11" s="14"/>
      <c r="BE11" s="14">
        <v>0.12950367716941499</v>
      </c>
      <c r="BF11" s="14">
        <v>0.167195527027656</v>
      </c>
      <c r="BG11" s="14">
        <v>0.139085611884637</v>
      </c>
      <c r="BH11" s="14">
        <v>0.168407747772191</v>
      </c>
      <c r="BI11" s="14">
        <v>0.226932764579591</v>
      </c>
      <c r="BJ11" s="14">
        <v>0.175735027711234</v>
      </c>
      <c r="BK11" s="14">
        <v>0.22579789596779901</v>
      </c>
      <c r="BL11" s="14">
        <v>0.186667338811949</v>
      </c>
      <c r="BM11" s="14">
        <v>0.201296605653109</v>
      </c>
      <c r="BN11" s="14">
        <v>0.20638382730500199</v>
      </c>
      <c r="BO11" s="14">
        <v>0.26867924798477</v>
      </c>
      <c r="BP11" s="14">
        <v>0.19293423550976299</v>
      </c>
      <c r="BQ11" s="14">
        <v>0.16260507334655</v>
      </c>
      <c r="BR11" s="14">
        <v>0.31982738524182802</v>
      </c>
      <c r="BS11" s="14">
        <v>0.16970212190398001</v>
      </c>
      <c r="BT11" s="14">
        <v>0.30179482088069998</v>
      </c>
      <c r="BU11" s="14"/>
      <c r="BV11" s="14">
        <v>0.26948409344437402</v>
      </c>
      <c r="BW11" s="14">
        <v>0.185378591610319</v>
      </c>
      <c r="BX11" s="14"/>
      <c r="BY11" s="14">
        <v>0.30992473080011401</v>
      </c>
      <c r="BZ11" s="14"/>
      <c r="CA11" s="14">
        <v>0.15043688187983401</v>
      </c>
      <c r="CB11" s="14">
        <v>0.161145645413204</v>
      </c>
      <c r="CC11" s="14">
        <v>0.23347643803151399</v>
      </c>
      <c r="CD11" s="14">
        <v>0.376211230204202</v>
      </c>
      <c r="CE11" s="14">
        <v>0.27434076495995502</v>
      </c>
    </row>
    <row r="12" spans="2:83" x14ac:dyDescent="0.3">
      <c r="B12" s="15" t="s">
        <v>107</v>
      </c>
      <c r="C12" s="14">
        <v>3.3218848990162302E-2</v>
      </c>
      <c r="D12" s="14">
        <v>3.9514157350035897E-2</v>
      </c>
      <c r="E12" s="14">
        <v>2.71369790221682E-2</v>
      </c>
      <c r="F12" s="14"/>
      <c r="G12" s="14">
        <v>5.57903626306432E-2</v>
      </c>
      <c r="H12" s="14">
        <v>4.9848622135962098E-2</v>
      </c>
      <c r="I12" s="14">
        <v>3.43166210340222E-2</v>
      </c>
      <c r="J12" s="14">
        <v>3.6051364835079001E-2</v>
      </c>
      <c r="K12" s="14">
        <v>1.5665269986252402E-2</v>
      </c>
      <c r="L12" s="14">
        <v>1.3362540200910799E-2</v>
      </c>
      <c r="M12" s="14"/>
      <c r="N12" s="14">
        <v>3.3080640336068098E-2</v>
      </c>
      <c r="O12" s="14">
        <v>3.5326356350855001E-2</v>
      </c>
      <c r="P12" s="14">
        <v>2.9016597194289499E-2</v>
      </c>
      <c r="Q12" s="14">
        <v>3.5599749349814497E-2</v>
      </c>
      <c r="R12" s="14"/>
      <c r="S12" s="14">
        <v>4.4075186449069201E-2</v>
      </c>
      <c r="T12" s="14">
        <v>3.5334359002190202E-2</v>
      </c>
      <c r="U12" s="14">
        <v>4.5250091879598803E-2</v>
      </c>
      <c r="V12" s="14">
        <v>4.3518304181765798E-2</v>
      </c>
      <c r="W12" s="14">
        <v>1.6385740122332799E-2</v>
      </c>
      <c r="X12" s="14">
        <v>1.9636973343035501E-2</v>
      </c>
      <c r="Y12" s="14">
        <v>2.34528821528306E-2</v>
      </c>
      <c r="Z12" s="14">
        <v>3.10050738338454E-2</v>
      </c>
      <c r="AA12" s="14">
        <v>1.42535739646943E-2</v>
      </c>
      <c r="AB12" s="14">
        <v>4.5911411635722203E-2</v>
      </c>
      <c r="AC12" s="14">
        <v>3.5272246135871502E-2</v>
      </c>
      <c r="AD12" s="14">
        <v>4.7144214164171701E-2</v>
      </c>
      <c r="AE12" s="14"/>
      <c r="AF12" s="14">
        <v>3.4809361956243103E-2</v>
      </c>
      <c r="AG12" s="14">
        <v>3.4586066906697903E-2</v>
      </c>
      <c r="AH12" s="14">
        <v>4.1754505082843597E-2</v>
      </c>
      <c r="AI12" s="14">
        <v>0</v>
      </c>
      <c r="AJ12" s="14">
        <v>1.94040060529952E-2</v>
      </c>
      <c r="AK12" s="14"/>
      <c r="AL12" s="14">
        <v>4.12472754459439E-2</v>
      </c>
      <c r="AM12" s="14">
        <v>3.5619392967822197E-2</v>
      </c>
      <c r="AN12" s="14">
        <v>5.1598062094892101E-2</v>
      </c>
      <c r="AO12" s="14">
        <v>1.75618216646788E-2</v>
      </c>
      <c r="AP12" s="14">
        <v>2.7204641755474601E-2</v>
      </c>
      <c r="AQ12" s="14"/>
      <c r="AR12" s="14">
        <v>3.8197021969075699E-2</v>
      </c>
      <c r="AS12" s="14">
        <v>4.12442262325457E-2</v>
      </c>
      <c r="AT12" s="14">
        <v>5.5507012849274E-2</v>
      </c>
      <c r="AU12" s="14">
        <v>2.4026348451075701E-2</v>
      </c>
      <c r="AV12" s="14">
        <v>2.5680165457380302E-2</v>
      </c>
      <c r="AW12" s="14">
        <v>1.27518854791192E-2</v>
      </c>
      <c r="AX12" s="14"/>
      <c r="AY12" s="14">
        <v>3.4602545445884501E-2</v>
      </c>
      <c r="AZ12" s="14">
        <v>2.8003130922733901E-2</v>
      </c>
      <c r="BA12" s="14">
        <v>3.49568748061806E-2</v>
      </c>
      <c r="BB12" s="14">
        <v>3.9545773238769399E-2</v>
      </c>
      <c r="BC12" s="14">
        <v>0.108974158180596</v>
      </c>
      <c r="BD12" s="14"/>
      <c r="BE12" s="14">
        <v>9.7017793991071299E-2</v>
      </c>
      <c r="BF12" s="14">
        <v>5.0528916141297203E-2</v>
      </c>
      <c r="BG12" s="14">
        <v>2.7528898300742202E-2</v>
      </c>
      <c r="BH12" s="14">
        <v>3.5191324181662299E-2</v>
      </c>
      <c r="BI12" s="14">
        <v>2.68741631927309E-2</v>
      </c>
      <c r="BJ12" s="14">
        <v>3.1046383427182401E-2</v>
      </c>
      <c r="BK12" s="14">
        <v>3.4478323984618101E-2</v>
      </c>
      <c r="BL12" s="14">
        <v>1.8383748395077899E-2</v>
      </c>
      <c r="BM12" s="14">
        <v>4.9432494162938899E-2</v>
      </c>
      <c r="BN12" s="14">
        <v>1.8385064015734399E-2</v>
      </c>
      <c r="BO12" s="14">
        <v>4.2664753652746197E-2</v>
      </c>
      <c r="BP12" s="14">
        <v>3.53910422169781E-2</v>
      </c>
      <c r="BQ12" s="14">
        <v>3.3776531874888903E-2</v>
      </c>
      <c r="BR12" s="14">
        <v>7.6319606026284195E-2</v>
      </c>
      <c r="BS12" s="14">
        <v>1.2983613518415401E-2</v>
      </c>
      <c r="BT12" s="14">
        <v>4.8112927674380301E-2</v>
      </c>
      <c r="BU12" s="14"/>
      <c r="BV12" s="14">
        <v>3.9176966613734897E-2</v>
      </c>
      <c r="BW12" s="14">
        <v>3.0335542243573401E-2</v>
      </c>
      <c r="BX12" s="14"/>
      <c r="BY12" s="14">
        <v>3.1777956721072698E-2</v>
      </c>
      <c r="BZ12" s="14"/>
      <c r="CA12" s="14">
        <v>2.1581764949645799E-2</v>
      </c>
      <c r="CB12" s="14">
        <v>2.6684662404446599E-2</v>
      </c>
      <c r="CC12" s="14">
        <v>3.5073107969445301E-2</v>
      </c>
      <c r="CD12" s="14">
        <v>6.6836785751293898E-2</v>
      </c>
      <c r="CE12" s="14">
        <v>0.15648714130757299</v>
      </c>
    </row>
    <row r="13" spans="2:83" x14ac:dyDescent="0.3">
      <c r="B13" s="15" t="s">
        <v>108</v>
      </c>
      <c r="C13" s="14">
        <v>2.93886192738072E-2</v>
      </c>
      <c r="D13" s="14">
        <v>3.5043966162211698E-2</v>
      </c>
      <c r="E13" s="14">
        <v>2.3924124459241299E-2</v>
      </c>
      <c r="F13" s="14"/>
      <c r="G13" s="14">
        <v>4.8286021313584802E-2</v>
      </c>
      <c r="H13" s="14">
        <v>2.0898158960744598E-2</v>
      </c>
      <c r="I13" s="14">
        <v>1.60330463597416E-2</v>
      </c>
      <c r="J13" s="14">
        <v>3.7035600132666199E-2</v>
      </c>
      <c r="K13" s="14">
        <v>3.2400654479748298E-2</v>
      </c>
      <c r="L13" s="14">
        <v>2.63861566310244E-2</v>
      </c>
      <c r="M13" s="14"/>
      <c r="N13" s="14">
        <v>2.41601633293669E-2</v>
      </c>
      <c r="O13" s="14">
        <v>3.1154323453460399E-2</v>
      </c>
      <c r="P13" s="14">
        <v>2.6625123214093702E-2</v>
      </c>
      <c r="Q13" s="14">
        <v>3.6261115517371802E-2</v>
      </c>
      <c r="R13" s="14"/>
      <c r="S13" s="14">
        <v>2.9975254847373099E-2</v>
      </c>
      <c r="T13" s="14">
        <v>2.9716327218450699E-2</v>
      </c>
      <c r="U13" s="14">
        <v>2.4171907269981599E-2</v>
      </c>
      <c r="V13" s="14">
        <v>5.0632393703735401E-2</v>
      </c>
      <c r="W13" s="14">
        <v>2.07463328498061E-2</v>
      </c>
      <c r="X13" s="14">
        <v>2.4770166936272701E-2</v>
      </c>
      <c r="Y13" s="14">
        <v>1.7749490475872199E-2</v>
      </c>
      <c r="Z13" s="14">
        <v>1.0970862096795901E-2</v>
      </c>
      <c r="AA13" s="14">
        <v>2.1805243066220999E-2</v>
      </c>
      <c r="AB13" s="14">
        <v>4.5739315626275999E-2</v>
      </c>
      <c r="AC13" s="14">
        <v>5.5591870199218102E-2</v>
      </c>
      <c r="AD13" s="14">
        <v>0</v>
      </c>
      <c r="AE13" s="14"/>
      <c r="AF13" s="14">
        <v>2.97502547106346E-2</v>
      </c>
      <c r="AG13" s="14">
        <v>1.9365681493687802E-2</v>
      </c>
      <c r="AH13" s="14">
        <v>2.65189572041407E-2</v>
      </c>
      <c r="AI13" s="14">
        <v>7.3817254896500803E-2</v>
      </c>
      <c r="AJ13" s="14">
        <v>2.5681720710671301E-2</v>
      </c>
      <c r="AK13" s="14"/>
      <c r="AL13" s="14">
        <v>3.0066356726218602E-2</v>
      </c>
      <c r="AM13" s="14">
        <v>2.7626048526623401E-2</v>
      </c>
      <c r="AN13" s="14">
        <v>2.4591651341990501E-2</v>
      </c>
      <c r="AO13" s="14">
        <v>3.9356214734300697E-2</v>
      </c>
      <c r="AP13" s="14">
        <v>4.5176283933128197E-2</v>
      </c>
      <c r="AQ13" s="14"/>
      <c r="AR13" s="14">
        <v>2.43988603524414E-2</v>
      </c>
      <c r="AS13" s="14">
        <v>3.5383085054296701E-2</v>
      </c>
      <c r="AT13" s="14">
        <v>1.9355546833690101E-2</v>
      </c>
      <c r="AU13" s="14">
        <v>4.6398972208171997E-2</v>
      </c>
      <c r="AV13" s="14">
        <v>3.20819706387558E-2</v>
      </c>
      <c r="AW13" s="14">
        <v>1.7725041821501499E-2</v>
      </c>
      <c r="AX13" s="14"/>
      <c r="AY13" s="14">
        <v>2.9183919253949499E-2</v>
      </c>
      <c r="AZ13" s="14">
        <v>4.5068446031213599E-2</v>
      </c>
      <c r="BA13" s="14">
        <v>2.24123873806517E-2</v>
      </c>
      <c r="BB13" s="14">
        <v>9.6554768271870997E-3</v>
      </c>
      <c r="BC13" s="14">
        <v>5.2465596619463997E-2</v>
      </c>
      <c r="BD13" s="14"/>
      <c r="BE13" s="14">
        <v>0</v>
      </c>
      <c r="BF13" s="14">
        <v>2.7584806457115502E-2</v>
      </c>
      <c r="BG13" s="14">
        <v>3.5829477755934203E-2</v>
      </c>
      <c r="BH13" s="14">
        <v>1.49523377286303E-2</v>
      </c>
      <c r="BI13" s="14">
        <v>5.0464861474291599E-2</v>
      </c>
      <c r="BJ13" s="14">
        <v>4.0300614409606098E-2</v>
      </c>
      <c r="BK13" s="14">
        <v>2.2345795701290999E-2</v>
      </c>
      <c r="BL13" s="14">
        <v>4.3043597382177702E-2</v>
      </c>
      <c r="BM13" s="14">
        <v>3.0373375049831199E-2</v>
      </c>
      <c r="BN13" s="14">
        <v>2.7570693406986198E-2</v>
      </c>
      <c r="BO13" s="14">
        <v>1.29697815110894E-2</v>
      </c>
      <c r="BP13" s="14">
        <v>1.7604275293548199E-2</v>
      </c>
      <c r="BQ13" s="14">
        <v>2.4215901809182198E-2</v>
      </c>
      <c r="BR13" s="14">
        <v>0</v>
      </c>
      <c r="BS13" s="14">
        <v>3.69148869181413E-2</v>
      </c>
      <c r="BT13" s="14">
        <v>2.9866051388186401E-2</v>
      </c>
      <c r="BU13" s="14"/>
      <c r="BV13" s="14">
        <v>2.28457968701858E-2</v>
      </c>
      <c r="BW13" s="14">
        <v>3.4725869553794302E-2</v>
      </c>
      <c r="BX13" s="14"/>
      <c r="BY13" s="14">
        <v>3.9448182934884397E-2</v>
      </c>
      <c r="BZ13" s="14"/>
      <c r="CA13" s="14">
        <v>3.3822466548558097E-2</v>
      </c>
      <c r="CB13" s="14">
        <v>3.99484660814549E-2</v>
      </c>
      <c r="CC13" s="14">
        <v>2.35020604740124E-2</v>
      </c>
      <c r="CD13" s="14">
        <v>1.24035151797845E-2</v>
      </c>
      <c r="CE13" s="14">
        <v>3.2929924183019502E-2</v>
      </c>
    </row>
    <row r="14" spans="2:83" x14ac:dyDescent="0.3">
      <c r="B14" s="15" t="s">
        <v>109</v>
      </c>
      <c r="C14" s="14">
        <v>0.53337329213407003</v>
      </c>
      <c r="D14" s="14">
        <v>0.49335434713806298</v>
      </c>
      <c r="E14" s="14">
        <v>0.57153452486260303</v>
      </c>
      <c r="F14" s="14"/>
      <c r="G14" s="14">
        <v>0.41253379057940898</v>
      </c>
      <c r="H14" s="14">
        <v>0.39292685349173601</v>
      </c>
      <c r="I14" s="14">
        <v>0.46745132938428102</v>
      </c>
      <c r="J14" s="14">
        <v>0.61653141297721903</v>
      </c>
      <c r="K14" s="14">
        <v>0.65186849689646398</v>
      </c>
      <c r="L14" s="14">
        <v>0.63381746785057902</v>
      </c>
      <c r="M14" s="14"/>
      <c r="N14" s="14">
        <v>0.45609247864320301</v>
      </c>
      <c r="O14" s="14">
        <v>0.55602161168572795</v>
      </c>
      <c r="P14" s="14">
        <v>0.56179373577609504</v>
      </c>
      <c r="Q14" s="14">
        <v>0.56621264694145101</v>
      </c>
      <c r="R14" s="14"/>
      <c r="S14" s="14">
        <v>0.41557257384183299</v>
      </c>
      <c r="T14" s="14">
        <v>0.52706760977639999</v>
      </c>
      <c r="U14" s="14">
        <v>0.514150272590158</v>
      </c>
      <c r="V14" s="14">
        <v>0.55150889425660798</v>
      </c>
      <c r="W14" s="14">
        <v>0.56231065788899803</v>
      </c>
      <c r="X14" s="14">
        <v>0.53709999662517005</v>
      </c>
      <c r="Y14" s="14">
        <v>0.61648751131358903</v>
      </c>
      <c r="Z14" s="14">
        <v>0.46784874716701302</v>
      </c>
      <c r="AA14" s="14">
        <v>0.52797564910303896</v>
      </c>
      <c r="AB14" s="14">
        <v>0.59170028161385002</v>
      </c>
      <c r="AC14" s="14">
        <v>0.59148395447125701</v>
      </c>
      <c r="AD14" s="14">
        <v>0.64266873650313205</v>
      </c>
      <c r="AE14" s="14"/>
      <c r="AF14" s="14">
        <v>0.57131218706874198</v>
      </c>
      <c r="AG14" s="14">
        <v>0.45466609710101502</v>
      </c>
      <c r="AH14" s="14">
        <v>0.58188828143159499</v>
      </c>
      <c r="AI14" s="14">
        <v>0.45159381011177402</v>
      </c>
      <c r="AJ14" s="14">
        <v>0.53501175542537505</v>
      </c>
      <c r="AK14" s="14"/>
      <c r="AL14" s="14">
        <v>0.51600741877295397</v>
      </c>
      <c r="AM14" s="14">
        <v>0.48129049137871499</v>
      </c>
      <c r="AN14" s="14">
        <v>0.60160738664880598</v>
      </c>
      <c r="AO14" s="14">
        <v>0.57905692855194602</v>
      </c>
      <c r="AP14" s="14">
        <v>0.61246991242238702</v>
      </c>
      <c r="AQ14" s="14"/>
      <c r="AR14" s="14">
        <v>0.41737547480942799</v>
      </c>
      <c r="AS14" s="14">
        <v>0.47895853963256302</v>
      </c>
      <c r="AT14" s="14">
        <v>0.56597970219659</v>
      </c>
      <c r="AU14" s="14">
        <v>0.54506557465662597</v>
      </c>
      <c r="AV14" s="14">
        <v>0.56230252599396702</v>
      </c>
      <c r="AW14" s="14">
        <v>0.65403033143692602</v>
      </c>
      <c r="AX14" s="14"/>
      <c r="AY14" s="14">
        <v>0.57682814218735501</v>
      </c>
      <c r="AZ14" s="14">
        <v>0.59815398645041895</v>
      </c>
      <c r="BA14" s="14">
        <v>0.48258470521415298</v>
      </c>
      <c r="BB14" s="14">
        <v>0.42119421263268902</v>
      </c>
      <c r="BC14" s="14">
        <v>0.30397719477958302</v>
      </c>
      <c r="BD14" s="14"/>
      <c r="BE14" s="14">
        <v>0.47178280137474798</v>
      </c>
      <c r="BF14" s="14">
        <v>0.52740730699350602</v>
      </c>
      <c r="BG14" s="14">
        <v>0.57175092434931596</v>
      </c>
      <c r="BH14" s="14">
        <v>0.61039052928072002</v>
      </c>
      <c r="BI14" s="14">
        <v>0.53771938014102805</v>
      </c>
      <c r="BJ14" s="14">
        <v>0.55020086352122</v>
      </c>
      <c r="BK14" s="14">
        <v>0.51536339239954798</v>
      </c>
      <c r="BL14" s="14">
        <v>0.54018576609016</v>
      </c>
      <c r="BM14" s="14">
        <v>0.51975121591344098</v>
      </c>
      <c r="BN14" s="14">
        <v>0.56407988240799101</v>
      </c>
      <c r="BO14" s="14">
        <v>0.53451707964874295</v>
      </c>
      <c r="BP14" s="14">
        <v>0.55194144168730996</v>
      </c>
      <c r="BQ14" s="14">
        <v>0.52082250486648196</v>
      </c>
      <c r="BR14" s="14">
        <v>0.44212421621859099</v>
      </c>
      <c r="BS14" s="14">
        <v>0.52833009423015598</v>
      </c>
      <c r="BT14" s="14">
        <v>0.28105215792854099</v>
      </c>
      <c r="BU14" s="14"/>
      <c r="BV14" s="14">
        <v>0.43241711465927402</v>
      </c>
      <c r="BW14" s="14">
        <v>0.55387918599989405</v>
      </c>
      <c r="BX14" s="14"/>
      <c r="BY14" s="14">
        <v>0.29484808747982699</v>
      </c>
      <c r="BZ14" s="14"/>
      <c r="CA14" s="14">
        <v>0.63993415091843497</v>
      </c>
      <c r="CB14" s="14">
        <v>0.59476029447107204</v>
      </c>
      <c r="CC14" s="14">
        <v>0.49719603595571499</v>
      </c>
      <c r="CD14" s="14">
        <v>0.211577407534845</v>
      </c>
      <c r="CE14" s="14">
        <v>9.2252433463696604E-2</v>
      </c>
    </row>
    <row r="15" spans="2:83" x14ac:dyDescent="0.3">
      <c r="B15" s="15" t="s">
        <v>110</v>
      </c>
      <c r="C15" s="20">
        <v>0.13513883085954601</v>
      </c>
      <c r="D15" s="20">
        <v>0.11834653690112</v>
      </c>
      <c r="E15" s="20">
        <v>0.151800514919646</v>
      </c>
      <c r="F15" s="20"/>
      <c r="G15" s="20">
        <v>9.0031036711838097E-2</v>
      </c>
      <c r="H15" s="20">
        <v>0.104777134573503</v>
      </c>
      <c r="I15" s="20">
        <v>0.116072355971056</v>
      </c>
      <c r="J15" s="20">
        <v>0.12172347805885</v>
      </c>
      <c r="K15" s="20">
        <v>0.14558732018248299</v>
      </c>
      <c r="L15" s="20">
        <v>0.20903652449631399</v>
      </c>
      <c r="M15" s="20"/>
      <c r="N15" s="20">
        <v>0.12343910022755</v>
      </c>
      <c r="O15" s="20">
        <v>9.6556603018416107E-2</v>
      </c>
      <c r="P15" s="20">
        <v>0.15214399951070101</v>
      </c>
      <c r="Q15" s="20">
        <v>0.171805312884489</v>
      </c>
      <c r="R15" s="20"/>
      <c r="S15" s="20">
        <v>0.12179573253878</v>
      </c>
      <c r="T15" s="20">
        <v>0.161113776091174</v>
      </c>
      <c r="U15" s="20">
        <v>0.15755120182679799</v>
      </c>
      <c r="V15" s="20">
        <v>0.11085484460051299</v>
      </c>
      <c r="W15" s="20">
        <v>0.15011366788989799</v>
      </c>
      <c r="X15" s="20">
        <v>0.165558264760163</v>
      </c>
      <c r="Y15" s="20">
        <v>0.134463972660821</v>
      </c>
      <c r="Z15" s="20">
        <v>0.135005003188988</v>
      </c>
      <c r="AA15" s="20">
        <v>0.11849149549237099</v>
      </c>
      <c r="AB15" s="20">
        <v>0.114096997736365</v>
      </c>
      <c r="AC15" s="20">
        <v>0.12892154705592401</v>
      </c>
      <c r="AD15" s="20">
        <v>0.108582038627271</v>
      </c>
      <c r="AE15" s="20"/>
      <c r="AF15" s="20">
        <v>0.123868246652848</v>
      </c>
      <c r="AG15" s="20">
        <v>0.12786689757334899</v>
      </c>
      <c r="AH15" s="20">
        <v>0.113938660185723</v>
      </c>
      <c r="AI15" s="20">
        <v>0.13828545593774899</v>
      </c>
      <c r="AJ15" s="20">
        <v>0.165413817190674</v>
      </c>
      <c r="AK15" s="20"/>
      <c r="AL15" s="20">
        <v>0.14190048100635599</v>
      </c>
      <c r="AM15" s="20">
        <v>0.106110698814683</v>
      </c>
      <c r="AN15" s="20">
        <v>0.141185665787952</v>
      </c>
      <c r="AO15" s="20">
        <v>0.13938117141085599</v>
      </c>
      <c r="AP15" s="20">
        <v>7.7934270625715105E-2</v>
      </c>
      <c r="AQ15" s="20"/>
      <c r="AR15" s="20">
        <v>8.20155208477127E-2</v>
      </c>
      <c r="AS15" s="20">
        <v>0.141490800898388</v>
      </c>
      <c r="AT15" s="20">
        <v>0.12903870530381401</v>
      </c>
      <c r="AU15" s="20">
        <v>0.15566630000319401</v>
      </c>
      <c r="AV15" s="20">
        <v>0.142614267239383</v>
      </c>
      <c r="AW15" s="20">
        <v>0.18712393831389301</v>
      </c>
      <c r="AX15" s="20"/>
      <c r="AY15" s="20">
        <v>0.14957775946374699</v>
      </c>
      <c r="AZ15" s="20">
        <v>0.14377408848547801</v>
      </c>
      <c r="BA15" s="20">
        <v>0.131727170649869</v>
      </c>
      <c r="BB15" s="20">
        <v>8.0391352024235294E-2</v>
      </c>
      <c r="BC15" s="20">
        <v>6.7711239931325495E-2</v>
      </c>
      <c r="BD15" s="20"/>
      <c r="BE15" s="20">
        <v>0.21904610224482499</v>
      </c>
      <c r="BF15" s="20">
        <v>0.17828163764248101</v>
      </c>
      <c r="BG15" s="20">
        <v>0.18690524785760701</v>
      </c>
      <c r="BH15" s="20">
        <v>0.121037754939857</v>
      </c>
      <c r="BI15" s="20">
        <v>0.11781171340192501</v>
      </c>
      <c r="BJ15" s="20">
        <v>0.15246106215751801</v>
      </c>
      <c r="BK15" s="20">
        <v>0.14212564124400701</v>
      </c>
      <c r="BL15" s="20">
        <v>0.18172083472495401</v>
      </c>
      <c r="BM15" s="20">
        <v>0.15488330439918899</v>
      </c>
      <c r="BN15" s="20">
        <v>0.146120516608199</v>
      </c>
      <c r="BO15" s="20">
        <v>8.2565994826184597E-2</v>
      </c>
      <c r="BP15" s="20">
        <v>0.119063118412031</v>
      </c>
      <c r="BQ15" s="20">
        <v>0.118979990189821</v>
      </c>
      <c r="BR15" s="20">
        <v>0.123098117923767</v>
      </c>
      <c r="BS15" s="20">
        <v>9.7752153623317503E-2</v>
      </c>
      <c r="BT15" s="20">
        <v>6.6647180350141902E-2</v>
      </c>
      <c r="BU15" s="20"/>
      <c r="BV15" s="20">
        <v>7.7352523761938005E-2</v>
      </c>
      <c r="BW15" s="20">
        <v>0.148823491072715</v>
      </c>
      <c r="BX15" s="20"/>
      <c r="BY15" s="20">
        <v>9.4397983908192901E-2</v>
      </c>
      <c r="BZ15" s="20"/>
      <c r="CA15" s="20">
        <v>0.13196888822686001</v>
      </c>
      <c r="CB15" s="20">
        <v>0.15293245986074699</v>
      </c>
      <c r="CC15" s="20">
        <v>0.13701174119992299</v>
      </c>
      <c r="CD15" s="20">
        <v>6.68885509092699E-2</v>
      </c>
      <c r="CE15" s="20">
        <v>2.3352335624150001E-2</v>
      </c>
    </row>
    <row r="16" spans="2:83" x14ac:dyDescent="0.3">
      <c r="B16" s="16"/>
    </row>
    <row r="17" spans="2:2" x14ac:dyDescent="0.3">
      <c r="B17" t="s">
        <v>112</v>
      </c>
    </row>
    <row r="18" spans="2:2" x14ac:dyDescent="0.3">
      <c r="B18" t="s">
        <v>113</v>
      </c>
    </row>
    <row r="20" spans="2:2" x14ac:dyDescent="0.3">
      <c r="B20"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E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57.6" x14ac:dyDescent="0.3">
      <c r="B9" s="15" t="s">
        <v>124</v>
      </c>
      <c r="C9" s="14">
        <v>0.70083518893202301</v>
      </c>
      <c r="D9" s="14">
        <v>0.73984413761346801</v>
      </c>
      <c r="E9" s="14">
        <v>0.66318768483533896</v>
      </c>
      <c r="F9" s="14"/>
      <c r="G9" s="14">
        <v>0.63177122206652703</v>
      </c>
      <c r="H9" s="14">
        <v>0.67249252229021295</v>
      </c>
      <c r="I9" s="14">
        <v>0.64027111673593395</v>
      </c>
      <c r="J9" s="14">
        <v>0.72637942489333795</v>
      </c>
      <c r="K9" s="14">
        <v>0.76270774930475604</v>
      </c>
      <c r="L9" s="14">
        <v>0.75627334163579596</v>
      </c>
      <c r="M9" s="14"/>
      <c r="N9" s="14">
        <v>0.73233984452730905</v>
      </c>
      <c r="O9" s="14">
        <v>0.75439481044496204</v>
      </c>
      <c r="P9" s="14">
        <v>0.67386118541411999</v>
      </c>
      <c r="Q9" s="14">
        <v>0.63841689203881402</v>
      </c>
      <c r="R9" s="14"/>
      <c r="S9" s="14">
        <v>0.71002426393665097</v>
      </c>
      <c r="T9" s="14">
        <v>0.71358276973328005</v>
      </c>
      <c r="U9" s="14">
        <v>0.71208762710820395</v>
      </c>
      <c r="V9" s="14">
        <v>0.71695097652727602</v>
      </c>
      <c r="W9" s="14">
        <v>0.76499534493323695</v>
      </c>
      <c r="X9" s="14">
        <v>0.64768887960062604</v>
      </c>
      <c r="Y9" s="14">
        <v>0.64005055228782504</v>
      </c>
      <c r="Z9" s="14">
        <v>0.69105365829741106</v>
      </c>
      <c r="AA9" s="14">
        <v>0.65503371036999303</v>
      </c>
      <c r="AB9" s="14">
        <v>0.72485390406564298</v>
      </c>
      <c r="AC9" s="14">
        <v>0.74098778884794003</v>
      </c>
      <c r="AD9" s="14">
        <v>0.73765930297391902</v>
      </c>
      <c r="AE9" s="14"/>
      <c r="AF9" s="14">
        <v>0.72487432421428399</v>
      </c>
      <c r="AG9" s="14">
        <v>0.72727212132337105</v>
      </c>
      <c r="AH9" s="14">
        <v>0.75468819721117097</v>
      </c>
      <c r="AI9" s="14">
        <v>0.50043945670290502</v>
      </c>
      <c r="AJ9" s="14">
        <v>0.60878095999892901</v>
      </c>
      <c r="AK9" s="14"/>
      <c r="AL9" s="14">
        <v>0.69698317644261498</v>
      </c>
      <c r="AM9" s="14">
        <v>0.74968476137860396</v>
      </c>
      <c r="AN9" s="14">
        <v>0.78628628907740294</v>
      </c>
      <c r="AO9" s="14">
        <v>0.59421048313630298</v>
      </c>
      <c r="AP9" s="14">
        <v>0.70255293883493097</v>
      </c>
      <c r="AQ9" s="14"/>
      <c r="AR9" s="14">
        <v>0.73172282739539396</v>
      </c>
      <c r="AS9" s="14">
        <v>0.73840065943649502</v>
      </c>
      <c r="AT9" s="14">
        <v>0.79974214378783204</v>
      </c>
      <c r="AU9" s="14">
        <v>0.65467356959415601</v>
      </c>
      <c r="AV9" s="14">
        <v>0.65305597523311099</v>
      </c>
      <c r="AW9" s="14">
        <v>0.63900759265261398</v>
      </c>
      <c r="AX9" s="14"/>
      <c r="AY9" s="14">
        <v>0.67019937629272097</v>
      </c>
      <c r="AZ9" s="14">
        <v>0.71001470244099696</v>
      </c>
      <c r="BA9" s="14">
        <v>0.71706020705555495</v>
      </c>
      <c r="BB9" s="14">
        <v>0.70706419352563898</v>
      </c>
      <c r="BC9" s="14">
        <v>0.61721178294495904</v>
      </c>
      <c r="BD9" s="14"/>
      <c r="BE9" s="14">
        <v>0.85638431000669202</v>
      </c>
      <c r="BF9" s="14">
        <v>0.65484722412736396</v>
      </c>
      <c r="BG9" s="14">
        <v>0.70536884934745903</v>
      </c>
      <c r="BH9" s="14">
        <v>0.64454816615266197</v>
      </c>
      <c r="BI9" s="14">
        <v>0.66129606083319703</v>
      </c>
      <c r="BJ9" s="14">
        <v>0.71552167957051405</v>
      </c>
      <c r="BK9" s="14">
        <v>0.64552160113469303</v>
      </c>
      <c r="BL9" s="14">
        <v>0.74782781803670395</v>
      </c>
      <c r="BM9" s="14">
        <v>0.77948374120312103</v>
      </c>
      <c r="BN9" s="14">
        <v>0.77946126939155602</v>
      </c>
      <c r="BO9" s="14">
        <v>0.77850309215452496</v>
      </c>
      <c r="BP9" s="14">
        <v>0.71150995525154104</v>
      </c>
      <c r="BQ9" s="14">
        <v>0.79768773130422199</v>
      </c>
      <c r="BR9" s="14">
        <v>0.72486632444432897</v>
      </c>
      <c r="BS9" s="14">
        <v>0.65983958186228298</v>
      </c>
      <c r="BT9" s="14">
        <v>0.66095771994450703</v>
      </c>
      <c r="BU9" s="14"/>
      <c r="BV9" s="14">
        <v>0.73994002331761199</v>
      </c>
      <c r="BW9" s="14">
        <v>0.76415803625243295</v>
      </c>
      <c r="BX9" s="14"/>
      <c r="BY9" s="14">
        <v>0.67798393366668297</v>
      </c>
      <c r="BZ9" s="14"/>
      <c r="CA9" s="14">
        <v>0.695068147039831</v>
      </c>
      <c r="CB9" s="14">
        <v>0.77527216842961599</v>
      </c>
      <c r="CC9" s="14">
        <v>0.70459923815260905</v>
      </c>
      <c r="CD9" s="14">
        <v>0.64022806962263001</v>
      </c>
      <c r="CE9" s="14">
        <v>0.56306283531946399</v>
      </c>
    </row>
    <row r="10" spans="2:83" ht="43.2" x14ac:dyDescent="0.3">
      <c r="B10" s="15" t="s">
        <v>125</v>
      </c>
      <c r="C10" s="14">
        <v>0.15996309831448099</v>
      </c>
      <c r="D10" s="14">
        <v>0.172065104778512</v>
      </c>
      <c r="E10" s="14">
        <v>0.148459841599176</v>
      </c>
      <c r="F10" s="14"/>
      <c r="G10" s="14">
        <v>0.21822818470744201</v>
      </c>
      <c r="H10" s="14">
        <v>0.228047255865269</v>
      </c>
      <c r="I10" s="14">
        <v>0.19741234059474599</v>
      </c>
      <c r="J10" s="14">
        <v>0.13897319440316899</v>
      </c>
      <c r="K10" s="14">
        <v>9.6439993169897306E-2</v>
      </c>
      <c r="L10" s="14">
        <v>9.5419529947672999E-2</v>
      </c>
      <c r="M10" s="14"/>
      <c r="N10" s="14">
        <v>0.15948654009145299</v>
      </c>
      <c r="O10" s="14">
        <v>0.14118284545842599</v>
      </c>
      <c r="P10" s="14">
        <v>0.16365530197880299</v>
      </c>
      <c r="Q10" s="14">
        <v>0.17631476162241699</v>
      </c>
      <c r="R10" s="14"/>
      <c r="S10" s="14">
        <v>0.20403836505112599</v>
      </c>
      <c r="T10" s="14">
        <v>0.118770851010245</v>
      </c>
      <c r="U10" s="14">
        <v>0.14048228885703301</v>
      </c>
      <c r="V10" s="14">
        <v>0.20267114243133</v>
      </c>
      <c r="W10" s="14">
        <v>0.11552832522279401</v>
      </c>
      <c r="X10" s="14">
        <v>0.16303470368419201</v>
      </c>
      <c r="Y10" s="14">
        <v>0.15195778536089199</v>
      </c>
      <c r="Z10" s="14">
        <v>0.19499491989635701</v>
      </c>
      <c r="AA10" s="14">
        <v>0.163267054633803</v>
      </c>
      <c r="AB10" s="14">
        <v>0.154441733367183</v>
      </c>
      <c r="AC10" s="14">
        <v>0.15596739132571699</v>
      </c>
      <c r="AD10" s="14">
        <v>0.136337176905102</v>
      </c>
      <c r="AE10" s="14"/>
      <c r="AF10" s="14">
        <v>0.17498790462609601</v>
      </c>
      <c r="AG10" s="14">
        <v>0.17032395009988899</v>
      </c>
      <c r="AH10" s="14">
        <v>0.12302279737748099</v>
      </c>
      <c r="AI10" s="14">
        <v>0.26016193786791297</v>
      </c>
      <c r="AJ10" s="14">
        <v>0.11241980446302</v>
      </c>
      <c r="AK10" s="14"/>
      <c r="AL10" s="14">
        <v>0.20003501346809199</v>
      </c>
      <c r="AM10" s="14">
        <v>0.163339536790126</v>
      </c>
      <c r="AN10" s="14">
        <v>0.11639001763797401</v>
      </c>
      <c r="AO10" s="14">
        <v>0.19780521196377099</v>
      </c>
      <c r="AP10" s="14">
        <v>0.15749399051975799</v>
      </c>
      <c r="AQ10" s="14"/>
      <c r="AR10" s="14">
        <v>0.20716351020125501</v>
      </c>
      <c r="AS10" s="14">
        <v>0.18055442151440201</v>
      </c>
      <c r="AT10" s="14">
        <v>0.1071286580988</v>
      </c>
      <c r="AU10" s="14">
        <v>0.17684587358174</v>
      </c>
      <c r="AV10" s="14">
        <v>0.185823013418632</v>
      </c>
      <c r="AW10" s="14">
        <v>7.8951599813230702E-2</v>
      </c>
      <c r="AX10" s="14"/>
      <c r="AY10" s="14">
        <v>0.17387839437687599</v>
      </c>
      <c r="AZ10" s="14">
        <v>0.12268256706757801</v>
      </c>
      <c r="BA10" s="14">
        <v>0.15427616946470701</v>
      </c>
      <c r="BB10" s="14">
        <v>0.20782911030003701</v>
      </c>
      <c r="BC10" s="14">
        <v>0.26521524735180702</v>
      </c>
      <c r="BD10" s="14"/>
      <c r="BE10" s="14">
        <v>0</v>
      </c>
      <c r="BF10" s="14">
        <v>9.6798789179994404E-2</v>
      </c>
      <c r="BG10" s="14">
        <v>0.14849359708346499</v>
      </c>
      <c r="BH10" s="14">
        <v>0.16480343373393999</v>
      </c>
      <c r="BI10" s="14">
        <v>0.18671460550534599</v>
      </c>
      <c r="BJ10" s="14">
        <v>0.18105128845541099</v>
      </c>
      <c r="BK10" s="14">
        <v>0.234320386907203</v>
      </c>
      <c r="BL10" s="14">
        <v>0.116238283603561</v>
      </c>
      <c r="BM10" s="14">
        <v>0.103767394872642</v>
      </c>
      <c r="BN10" s="14">
        <v>9.6511714720009106E-2</v>
      </c>
      <c r="BO10" s="14">
        <v>0.103158588933771</v>
      </c>
      <c r="BP10" s="14">
        <v>0.20307578174500299</v>
      </c>
      <c r="BQ10" s="14">
        <v>0.111793397617761</v>
      </c>
      <c r="BR10" s="14">
        <v>0.19290918334832899</v>
      </c>
      <c r="BS10" s="14">
        <v>0.16484269387438999</v>
      </c>
      <c r="BT10" s="14">
        <v>0.278723050392991</v>
      </c>
      <c r="BU10" s="14"/>
      <c r="BV10" s="14">
        <v>0.20040526479374501</v>
      </c>
      <c r="BW10" s="14">
        <v>0.108288034488339</v>
      </c>
      <c r="BX10" s="14"/>
      <c r="BY10" s="14">
        <v>0.23956659284381401</v>
      </c>
      <c r="BZ10" s="14"/>
      <c r="CA10" s="14">
        <v>0.118773579699538</v>
      </c>
      <c r="CB10" s="14">
        <v>0.126560299376205</v>
      </c>
      <c r="CC10" s="14">
        <v>0.17428971556651601</v>
      </c>
      <c r="CD10" s="14">
        <v>0.295283467741218</v>
      </c>
      <c r="CE10" s="14">
        <v>0.42171973897882298</v>
      </c>
    </row>
    <row r="11" spans="2:83" x14ac:dyDescent="0.3">
      <c r="B11" s="15" t="s">
        <v>110</v>
      </c>
      <c r="C11" s="20">
        <v>0.13920171275349599</v>
      </c>
      <c r="D11" s="20">
        <v>8.8090757608020306E-2</v>
      </c>
      <c r="E11" s="20">
        <v>0.18835247356548501</v>
      </c>
      <c r="F11" s="20"/>
      <c r="G11" s="20">
        <v>0.15000059322603099</v>
      </c>
      <c r="H11" s="20">
        <v>9.9460221844517305E-2</v>
      </c>
      <c r="I11" s="20">
        <v>0.162316542669321</v>
      </c>
      <c r="J11" s="20">
        <v>0.134647380703493</v>
      </c>
      <c r="K11" s="20">
        <v>0.140852257525346</v>
      </c>
      <c r="L11" s="20">
        <v>0.14830712841653099</v>
      </c>
      <c r="M11" s="20"/>
      <c r="N11" s="20">
        <v>0.108173615381238</v>
      </c>
      <c r="O11" s="20">
        <v>0.104422344096612</v>
      </c>
      <c r="P11" s="20">
        <v>0.162483512607077</v>
      </c>
      <c r="Q11" s="20">
        <v>0.18526834633876901</v>
      </c>
      <c r="R11" s="20"/>
      <c r="S11" s="20">
        <v>8.5937371012223304E-2</v>
      </c>
      <c r="T11" s="20">
        <v>0.16764637925647499</v>
      </c>
      <c r="U11" s="20">
        <v>0.14743008403476299</v>
      </c>
      <c r="V11" s="20">
        <v>8.0377881041394497E-2</v>
      </c>
      <c r="W11" s="20">
        <v>0.119476329843969</v>
      </c>
      <c r="X11" s="20">
        <v>0.189276416715182</v>
      </c>
      <c r="Y11" s="20">
        <v>0.207991662351282</v>
      </c>
      <c r="Z11" s="20">
        <v>0.113951421806232</v>
      </c>
      <c r="AA11" s="20">
        <v>0.181699234996204</v>
      </c>
      <c r="AB11" s="20">
        <v>0.120704362567174</v>
      </c>
      <c r="AC11" s="20">
        <v>0.103044819826343</v>
      </c>
      <c r="AD11" s="20">
        <v>0.12600352012097801</v>
      </c>
      <c r="AE11" s="20"/>
      <c r="AF11" s="20">
        <v>0.10013777115962</v>
      </c>
      <c r="AG11" s="20">
        <v>0.10240392857673999</v>
      </c>
      <c r="AH11" s="20">
        <v>0.122289005411348</v>
      </c>
      <c r="AI11" s="20">
        <v>0.23939860542918301</v>
      </c>
      <c r="AJ11" s="20">
        <v>0.27879923553805103</v>
      </c>
      <c r="AK11" s="20"/>
      <c r="AL11" s="20">
        <v>0.102981810089293</v>
      </c>
      <c r="AM11" s="20">
        <v>8.6975701831270597E-2</v>
      </c>
      <c r="AN11" s="20">
        <v>9.7323693284622897E-2</v>
      </c>
      <c r="AO11" s="20">
        <v>0.207984304899926</v>
      </c>
      <c r="AP11" s="20">
        <v>0.13995307064531101</v>
      </c>
      <c r="AQ11" s="20"/>
      <c r="AR11" s="20">
        <v>6.1113662403350803E-2</v>
      </c>
      <c r="AS11" s="20">
        <v>8.1044919049102895E-2</v>
      </c>
      <c r="AT11" s="20">
        <v>9.31291981133682E-2</v>
      </c>
      <c r="AU11" s="20">
        <v>0.16848055682410401</v>
      </c>
      <c r="AV11" s="20">
        <v>0.16112101134825699</v>
      </c>
      <c r="AW11" s="20">
        <v>0.282040807534156</v>
      </c>
      <c r="AX11" s="20"/>
      <c r="AY11" s="20">
        <v>0.15592222933040301</v>
      </c>
      <c r="AZ11" s="20">
        <v>0.16730273049142499</v>
      </c>
      <c r="BA11" s="20">
        <v>0.128663623479737</v>
      </c>
      <c r="BB11" s="20">
        <v>8.5106696174323898E-2</v>
      </c>
      <c r="BC11" s="20">
        <v>0.117572969703234</v>
      </c>
      <c r="BD11" s="20"/>
      <c r="BE11" s="20">
        <v>0.14361568999330801</v>
      </c>
      <c r="BF11" s="20">
        <v>0.248353986692641</v>
      </c>
      <c r="BG11" s="20">
        <v>0.14613755356907601</v>
      </c>
      <c r="BH11" s="20">
        <v>0.19064840011339801</v>
      </c>
      <c r="BI11" s="20">
        <v>0.151989333661457</v>
      </c>
      <c r="BJ11" s="20">
        <v>0.103427031974075</v>
      </c>
      <c r="BK11" s="20">
        <v>0.12015801195810399</v>
      </c>
      <c r="BL11" s="20">
        <v>0.13593389835973499</v>
      </c>
      <c r="BM11" s="20">
        <v>0.116748863924238</v>
      </c>
      <c r="BN11" s="20">
        <v>0.124027015888435</v>
      </c>
      <c r="BO11" s="20">
        <v>0.118338318911703</v>
      </c>
      <c r="BP11" s="20">
        <v>8.5414263003455906E-2</v>
      </c>
      <c r="BQ11" s="20">
        <v>9.0518871078016996E-2</v>
      </c>
      <c r="BR11" s="20">
        <v>8.2224492207342195E-2</v>
      </c>
      <c r="BS11" s="20">
        <v>0.17531772426332701</v>
      </c>
      <c r="BT11" s="20">
        <v>6.0319229662502E-2</v>
      </c>
      <c r="BU11" s="20"/>
      <c r="BV11" s="20">
        <v>5.9654711888642603E-2</v>
      </c>
      <c r="BW11" s="20">
        <v>0.12755392925922801</v>
      </c>
      <c r="BX11" s="20"/>
      <c r="BY11" s="20">
        <v>8.2449473489503294E-2</v>
      </c>
      <c r="BZ11" s="20"/>
      <c r="CA11" s="20">
        <v>0.186158273260631</v>
      </c>
      <c r="CB11" s="20">
        <v>9.8167532194178703E-2</v>
      </c>
      <c r="CC11" s="20">
        <v>0.121111046280875</v>
      </c>
      <c r="CD11" s="20">
        <v>6.4488462636152197E-2</v>
      </c>
      <c r="CE11" s="20">
        <v>1.5217425701712899E-2</v>
      </c>
    </row>
    <row r="12" spans="2:83" x14ac:dyDescent="0.3">
      <c r="B12" s="16"/>
    </row>
    <row r="13" spans="2:83" x14ac:dyDescent="0.3">
      <c r="B13" t="s">
        <v>112</v>
      </c>
    </row>
    <row r="14" spans="2:83" x14ac:dyDescent="0.3">
      <c r="B14" t="s">
        <v>113</v>
      </c>
    </row>
    <row r="16" spans="2:83" x14ac:dyDescent="0.3">
      <c r="B16"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H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140</v>
      </c>
      <c r="E2" s="26"/>
      <c r="F2" s="26"/>
      <c r="G2" s="26"/>
      <c r="H2" s="26"/>
    </row>
    <row r="6" spans="2:8" ht="49.95" customHeight="1" x14ac:dyDescent="0.3">
      <c r="B6" s="17" t="s">
        <v>14</v>
      </c>
      <c r="C6" s="17" t="s">
        <v>127</v>
      </c>
      <c r="D6" s="17" t="s">
        <v>128</v>
      </c>
      <c r="E6" s="17" t="s">
        <v>129</v>
      </c>
      <c r="F6" s="17" t="s">
        <v>130</v>
      </c>
      <c r="G6" s="17" t="s">
        <v>131</v>
      </c>
    </row>
    <row r="7" spans="2:8" x14ac:dyDescent="0.3">
      <c r="B7" s="15" t="s">
        <v>132</v>
      </c>
      <c r="C7" s="14">
        <v>0.16161038974561101</v>
      </c>
      <c r="D7" s="14">
        <v>9.85200395619035E-2</v>
      </c>
      <c r="E7" s="14">
        <v>0.10324710572274901</v>
      </c>
      <c r="F7" s="14">
        <v>7.0052256882444305E-2</v>
      </c>
      <c r="G7" s="14">
        <v>5.5296112103097199E-2</v>
      </c>
    </row>
    <row r="8" spans="2:8" x14ac:dyDescent="0.3">
      <c r="B8" s="15" t="s">
        <v>133</v>
      </c>
      <c r="C8" s="14">
        <v>0.54936254815760899</v>
      </c>
      <c r="D8" s="14">
        <v>0.379757260073317</v>
      </c>
      <c r="E8" s="14">
        <v>0.40167300366606901</v>
      </c>
      <c r="F8" s="14">
        <v>0.29189392520371699</v>
      </c>
      <c r="G8" s="14">
        <v>0.209425814644317</v>
      </c>
    </row>
    <row r="9" spans="2:8" x14ac:dyDescent="0.3">
      <c r="B9" s="15" t="s">
        <v>134</v>
      </c>
      <c r="C9" s="14">
        <v>0.17088095555873301</v>
      </c>
      <c r="D9" s="14">
        <v>0.31296214443577902</v>
      </c>
      <c r="E9" s="14">
        <v>0.25024728787143002</v>
      </c>
      <c r="F9" s="14">
        <v>0.320947709731012</v>
      </c>
      <c r="G9" s="14">
        <v>0.31127236810662101</v>
      </c>
    </row>
    <row r="10" spans="2:8" x14ac:dyDescent="0.3">
      <c r="B10" s="15" t="s">
        <v>135</v>
      </c>
      <c r="C10" s="14">
        <v>5.3302355976066501E-2</v>
      </c>
      <c r="D10" s="14">
        <v>8.1736581347726295E-2</v>
      </c>
      <c r="E10" s="14">
        <v>0.14489224964273301</v>
      </c>
      <c r="F10" s="14">
        <v>0.17658036341029101</v>
      </c>
      <c r="G10" s="14">
        <v>0.25714663160431001</v>
      </c>
    </row>
    <row r="11" spans="2:8" x14ac:dyDescent="0.3">
      <c r="B11" s="15" t="s">
        <v>136</v>
      </c>
      <c r="C11" s="14">
        <v>9.6904573071747192E-3</v>
      </c>
      <c r="D11" s="14">
        <v>1.4719508576105799E-2</v>
      </c>
      <c r="E11" s="14">
        <v>2.3768323767534499E-2</v>
      </c>
      <c r="F11" s="14">
        <v>2.1940155285624801E-2</v>
      </c>
      <c r="G11" s="14">
        <v>5.4013343643876999E-2</v>
      </c>
    </row>
    <row r="12" spans="2:8" x14ac:dyDescent="0.3">
      <c r="B12" s="15" t="s">
        <v>53</v>
      </c>
      <c r="C12" s="14">
        <v>5.5153293254805398E-2</v>
      </c>
      <c r="D12" s="14">
        <v>0.112304466005169</v>
      </c>
      <c r="E12" s="14">
        <v>7.6172029329483804E-2</v>
      </c>
      <c r="F12" s="14">
        <v>0.118585589486911</v>
      </c>
      <c r="G12" s="14">
        <v>0.112845729897778</v>
      </c>
    </row>
    <row r="13" spans="2:8" x14ac:dyDescent="0.3">
      <c r="B13" s="23" t="s">
        <v>137</v>
      </c>
      <c r="C13" s="21">
        <v>0.71097293790322003</v>
      </c>
      <c r="D13" s="21">
        <v>0.47827729963521998</v>
      </c>
      <c r="E13" s="21">
        <v>0.50492010938881904</v>
      </c>
      <c r="F13" s="21">
        <v>0.36194618208616097</v>
      </c>
      <c r="G13" s="21">
        <v>0.26472192674741502</v>
      </c>
    </row>
    <row r="14" spans="2:8" x14ac:dyDescent="0.3">
      <c r="B14" s="23" t="s">
        <v>138</v>
      </c>
      <c r="C14" s="21">
        <v>6.2992813283241203E-2</v>
      </c>
      <c r="D14" s="21">
        <v>9.6456089923832103E-2</v>
      </c>
      <c r="E14" s="21">
        <v>0.168660573410267</v>
      </c>
      <c r="F14" s="21">
        <v>0.198520518695916</v>
      </c>
      <c r="G14" s="21">
        <v>0.311159975248187</v>
      </c>
    </row>
    <row r="15" spans="2:8" x14ac:dyDescent="0.3">
      <c r="B15" s="23" t="s">
        <v>139</v>
      </c>
      <c r="C15" s="22">
        <v>0.647980124619979</v>
      </c>
      <c r="D15" s="22">
        <v>0.381821209711388</v>
      </c>
      <c r="E15" s="22">
        <v>0.33625953597855202</v>
      </c>
      <c r="F15" s="22">
        <v>0.163425663390245</v>
      </c>
      <c r="G15" s="22">
        <v>-4.6438048500772003E-2</v>
      </c>
    </row>
    <row r="16" spans="2:8" x14ac:dyDescent="0.3">
      <c r="B16" s="16"/>
      <c r="C16" s="16"/>
      <c r="D16" s="16"/>
      <c r="E16" s="16"/>
      <c r="F16" s="16"/>
      <c r="G16" s="16"/>
    </row>
    <row r="17" spans="2:2" x14ac:dyDescent="0.3">
      <c r="B17" t="s">
        <v>112</v>
      </c>
    </row>
    <row r="18" spans="2:2" x14ac:dyDescent="0.3">
      <c r="B18" t="s">
        <v>113</v>
      </c>
    </row>
    <row r="22" spans="2:2" x14ac:dyDescent="0.3">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E22"/>
  <sheetViews>
    <sheetView showGridLines="0" workbookViewId="0">
      <pane xSplit="2" topLeftCell="BP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132</v>
      </c>
      <c r="C9" s="14">
        <v>9.85200395619035E-2</v>
      </c>
      <c r="D9" s="14">
        <v>0.133875269854208</v>
      </c>
      <c r="E9" s="14">
        <v>6.4190875658793098E-2</v>
      </c>
      <c r="F9" s="14"/>
      <c r="G9" s="14">
        <v>0.15265418075060999</v>
      </c>
      <c r="H9" s="14">
        <v>0.12636887049746201</v>
      </c>
      <c r="I9" s="14">
        <v>9.8121917641245102E-2</v>
      </c>
      <c r="J9" s="14">
        <v>0.10220797671072999</v>
      </c>
      <c r="K9" s="14">
        <v>7.2636828074641904E-2</v>
      </c>
      <c r="L9" s="14">
        <v>5.4767210221802198E-2</v>
      </c>
      <c r="M9" s="14"/>
      <c r="N9" s="14">
        <v>0.13958096506386899</v>
      </c>
      <c r="O9" s="14">
        <v>0.10154501236847201</v>
      </c>
      <c r="P9" s="14">
        <v>9.6825476618663794E-2</v>
      </c>
      <c r="Q9" s="14">
        <v>5.4779800653352501E-2</v>
      </c>
      <c r="R9" s="14"/>
      <c r="S9" s="14">
        <v>0.15322337198359401</v>
      </c>
      <c r="T9" s="14">
        <v>7.3959367226412498E-2</v>
      </c>
      <c r="U9" s="14">
        <v>6.9888134579359704E-2</v>
      </c>
      <c r="V9" s="14">
        <v>0.104017235066656</v>
      </c>
      <c r="W9" s="14">
        <v>7.5543375502604704E-2</v>
      </c>
      <c r="X9" s="14">
        <v>8.7445804231820801E-2</v>
      </c>
      <c r="Y9" s="14">
        <v>5.3914270683601502E-2</v>
      </c>
      <c r="Z9" s="14">
        <v>0.12457495068518799</v>
      </c>
      <c r="AA9" s="14">
        <v>0.10509825278899999</v>
      </c>
      <c r="AB9" s="14">
        <v>9.5022575961792893E-2</v>
      </c>
      <c r="AC9" s="14">
        <v>0.105284770479482</v>
      </c>
      <c r="AD9" s="14">
        <v>0.1544222082318</v>
      </c>
      <c r="AE9" s="14"/>
      <c r="AF9" s="14">
        <v>7.0609049686818498E-2</v>
      </c>
      <c r="AG9" s="14">
        <v>0.15571522136824401</v>
      </c>
      <c r="AH9" s="14">
        <v>0.127383821546142</v>
      </c>
      <c r="AI9" s="14">
        <v>0</v>
      </c>
      <c r="AJ9" s="14">
        <v>4.5146338964843997E-2</v>
      </c>
      <c r="AK9" s="14"/>
      <c r="AL9" s="14">
        <v>6.8830545977462299E-2</v>
      </c>
      <c r="AM9" s="14">
        <v>0.14243356362217699</v>
      </c>
      <c r="AN9" s="14">
        <v>0.11233036275321399</v>
      </c>
      <c r="AO9" s="14">
        <v>5.1268963415810699E-2</v>
      </c>
      <c r="AP9" s="14">
        <v>8.0975704626235601E-2</v>
      </c>
      <c r="AQ9" s="14"/>
      <c r="AR9" s="14">
        <v>0.16717644425275299</v>
      </c>
      <c r="AS9" s="14">
        <v>7.2241087971348705E-2</v>
      </c>
      <c r="AT9" s="14">
        <v>0.116749799277421</v>
      </c>
      <c r="AU9" s="14">
        <v>6.8663157394374799E-2</v>
      </c>
      <c r="AV9" s="14">
        <v>0.107393864316687</v>
      </c>
      <c r="AW9" s="14">
        <v>5.8070074361081199E-2</v>
      </c>
      <c r="AX9" s="14"/>
      <c r="AY9" s="14">
        <v>4.6801395852026501E-2</v>
      </c>
      <c r="AZ9" s="14">
        <v>7.5403947287252096E-2</v>
      </c>
      <c r="BA9" s="14">
        <v>0.128670206482773</v>
      </c>
      <c r="BB9" s="14">
        <v>0.15226103382205</v>
      </c>
      <c r="BC9" s="14">
        <v>0.241348512993355</v>
      </c>
      <c r="BD9" s="14"/>
      <c r="BE9" s="14">
        <v>6.3827843749476906E-2</v>
      </c>
      <c r="BF9" s="14">
        <v>5.4646607060415499E-2</v>
      </c>
      <c r="BG9" s="14">
        <v>3.5965412556558198E-2</v>
      </c>
      <c r="BH9" s="14">
        <v>8.7225055359932496E-2</v>
      </c>
      <c r="BI9" s="14">
        <v>0.113786899823485</v>
      </c>
      <c r="BJ9" s="14">
        <v>9.3075759228706895E-2</v>
      </c>
      <c r="BK9" s="14">
        <v>8.2510397508002306E-2</v>
      </c>
      <c r="BL9" s="14">
        <v>4.8783823341647103E-2</v>
      </c>
      <c r="BM9" s="14">
        <v>0.12765186859639699</v>
      </c>
      <c r="BN9" s="14">
        <v>0.11731769212424201</v>
      </c>
      <c r="BO9" s="14">
        <v>9.8425634892474398E-2</v>
      </c>
      <c r="BP9" s="14">
        <v>0.10663000710899399</v>
      </c>
      <c r="BQ9" s="14">
        <v>0.10516288046472901</v>
      </c>
      <c r="BR9" s="14">
        <v>0.16248446958417601</v>
      </c>
      <c r="BS9" s="14">
        <v>0.156426721391146</v>
      </c>
      <c r="BT9" s="14">
        <v>0.200264901622319</v>
      </c>
      <c r="BU9" s="14"/>
      <c r="BV9" s="14">
        <v>0.16638962364558199</v>
      </c>
      <c r="BW9" s="14">
        <v>0.106853064747545</v>
      </c>
      <c r="BX9" s="14"/>
      <c r="BY9" s="14">
        <v>0.16711451096200999</v>
      </c>
      <c r="BZ9" s="14"/>
      <c r="CA9" s="14">
        <v>5.1739195505108998E-2</v>
      </c>
      <c r="CB9" s="14">
        <v>6.6406712687902297E-2</v>
      </c>
      <c r="CC9" s="14">
        <v>0.13231753478573699</v>
      </c>
      <c r="CD9" s="14">
        <v>0.159568607462405</v>
      </c>
      <c r="CE9" s="14">
        <v>0.35160093161195199</v>
      </c>
    </row>
    <row r="10" spans="2:83" x14ac:dyDescent="0.3">
      <c r="B10" s="15" t="s">
        <v>133</v>
      </c>
      <c r="C10" s="14">
        <v>0.379757260073317</v>
      </c>
      <c r="D10" s="14">
        <v>0.43363769374016298</v>
      </c>
      <c r="E10" s="14">
        <v>0.32695904373872398</v>
      </c>
      <c r="F10" s="14"/>
      <c r="G10" s="14">
        <v>0.36777757145126999</v>
      </c>
      <c r="H10" s="14">
        <v>0.43907546184212998</v>
      </c>
      <c r="I10" s="14">
        <v>0.409155804153299</v>
      </c>
      <c r="J10" s="14">
        <v>0.36920119779309402</v>
      </c>
      <c r="K10" s="14">
        <v>0.35308473024864101</v>
      </c>
      <c r="L10" s="14">
        <v>0.34205717719034301</v>
      </c>
      <c r="M10" s="14"/>
      <c r="N10" s="14">
        <v>0.47172694881223798</v>
      </c>
      <c r="O10" s="14">
        <v>0.417844146797202</v>
      </c>
      <c r="P10" s="14">
        <v>0.29455092169930303</v>
      </c>
      <c r="Q10" s="14">
        <v>0.31837145333880901</v>
      </c>
      <c r="R10" s="14"/>
      <c r="S10" s="14">
        <v>0.39854643204748202</v>
      </c>
      <c r="T10" s="14">
        <v>0.365964336789185</v>
      </c>
      <c r="U10" s="14">
        <v>0.40500589243151802</v>
      </c>
      <c r="V10" s="14">
        <v>0.33954375572148399</v>
      </c>
      <c r="W10" s="14">
        <v>0.39049809428483501</v>
      </c>
      <c r="X10" s="14">
        <v>0.35603535308268902</v>
      </c>
      <c r="Y10" s="14">
        <v>0.41420999260144697</v>
      </c>
      <c r="Z10" s="14">
        <v>0.40898121699142298</v>
      </c>
      <c r="AA10" s="14">
        <v>0.37553173567422199</v>
      </c>
      <c r="AB10" s="14">
        <v>0.40235081918809401</v>
      </c>
      <c r="AC10" s="14">
        <v>0.32816343934876102</v>
      </c>
      <c r="AD10" s="14">
        <v>0.355000150860311</v>
      </c>
      <c r="AE10" s="14"/>
      <c r="AF10" s="14">
        <v>0.40828238165734199</v>
      </c>
      <c r="AG10" s="14">
        <v>0.41376019557604199</v>
      </c>
      <c r="AH10" s="14">
        <v>0.36230205258387199</v>
      </c>
      <c r="AI10" s="14">
        <v>0.283752941376468</v>
      </c>
      <c r="AJ10" s="14">
        <v>0.28113515555389701</v>
      </c>
      <c r="AK10" s="14"/>
      <c r="AL10" s="14">
        <v>0.42671919312731499</v>
      </c>
      <c r="AM10" s="14">
        <v>0.42482150909305</v>
      </c>
      <c r="AN10" s="14">
        <v>0.39286761922110802</v>
      </c>
      <c r="AO10" s="14">
        <v>0.31999731656248498</v>
      </c>
      <c r="AP10" s="14">
        <v>0.360556109817397</v>
      </c>
      <c r="AQ10" s="14"/>
      <c r="AR10" s="14">
        <v>0.462925622976118</v>
      </c>
      <c r="AS10" s="14">
        <v>0.460200928400881</v>
      </c>
      <c r="AT10" s="14">
        <v>0.41236935739688402</v>
      </c>
      <c r="AU10" s="14">
        <v>0.32870217024236897</v>
      </c>
      <c r="AV10" s="14">
        <v>0.33053203831234901</v>
      </c>
      <c r="AW10" s="14">
        <v>0.244778227985983</v>
      </c>
      <c r="AX10" s="14"/>
      <c r="AY10" s="14">
        <v>0.30330406133874499</v>
      </c>
      <c r="AZ10" s="14">
        <v>0.35906621755200302</v>
      </c>
      <c r="BA10" s="14">
        <v>0.43040693547296499</v>
      </c>
      <c r="BB10" s="14">
        <v>0.496622047951709</v>
      </c>
      <c r="BC10" s="14">
        <v>0.41396065689608902</v>
      </c>
      <c r="BD10" s="14"/>
      <c r="BE10" s="14">
        <v>0.43239232869386102</v>
      </c>
      <c r="BF10" s="14">
        <v>0.28530477837885598</v>
      </c>
      <c r="BG10" s="14">
        <v>0.25007327485661701</v>
      </c>
      <c r="BH10" s="14">
        <v>0.39622502203361898</v>
      </c>
      <c r="BI10" s="14">
        <v>0.27633708435393001</v>
      </c>
      <c r="BJ10" s="14">
        <v>0.35061367328210002</v>
      </c>
      <c r="BK10" s="14">
        <v>0.34736719041082098</v>
      </c>
      <c r="BL10" s="14">
        <v>0.42653422773229399</v>
      </c>
      <c r="BM10" s="14">
        <v>0.44548048524989198</v>
      </c>
      <c r="BN10" s="14">
        <v>0.43425476378995798</v>
      </c>
      <c r="BO10" s="14">
        <v>0.447174355930399</v>
      </c>
      <c r="BP10" s="14">
        <v>0.473739058718957</v>
      </c>
      <c r="BQ10" s="14">
        <v>0.48615720373469901</v>
      </c>
      <c r="BR10" s="14">
        <v>0.38462150159904501</v>
      </c>
      <c r="BS10" s="14">
        <v>0.332571585045353</v>
      </c>
      <c r="BT10" s="14">
        <v>0.52101490111426996</v>
      </c>
      <c r="BU10" s="14"/>
      <c r="BV10" s="14">
        <v>0.472397007775961</v>
      </c>
      <c r="BW10" s="14">
        <v>0.354160474862313</v>
      </c>
      <c r="BX10" s="14"/>
      <c r="BY10" s="14">
        <v>0.40096523694986702</v>
      </c>
      <c r="BZ10" s="14"/>
      <c r="CA10" s="14">
        <v>0.33423190795802499</v>
      </c>
      <c r="CB10" s="14">
        <v>0.42247176238905998</v>
      </c>
      <c r="CC10" s="14">
        <v>0.39402360318312502</v>
      </c>
      <c r="CD10" s="14">
        <v>0.43056188354121</v>
      </c>
      <c r="CE10" s="14">
        <v>0.396605006028522</v>
      </c>
    </row>
    <row r="11" spans="2:83" x14ac:dyDescent="0.3">
      <c r="B11" s="15" t="s">
        <v>134</v>
      </c>
      <c r="C11" s="14">
        <v>0.31296214443577902</v>
      </c>
      <c r="D11" s="14">
        <v>0.28220993497810498</v>
      </c>
      <c r="E11" s="14">
        <v>0.34360355377989998</v>
      </c>
      <c r="F11" s="14"/>
      <c r="G11" s="14">
        <v>0.29251340912385598</v>
      </c>
      <c r="H11" s="14">
        <v>0.27194107808000301</v>
      </c>
      <c r="I11" s="14">
        <v>0.25263514636740397</v>
      </c>
      <c r="J11" s="14">
        <v>0.31324038034864299</v>
      </c>
      <c r="K11" s="14">
        <v>0.34162094431582701</v>
      </c>
      <c r="L11" s="14">
        <v>0.389276630473262</v>
      </c>
      <c r="M11" s="14"/>
      <c r="N11" s="14">
        <v>0.23866238608749599</v>
      </c>
      <c r="O11" s="14">
        <v>0.29364655892166103</v>
      </c>
      <c r="P11" s="14">
        <v>0.38931839162279802</v>
      </c>
      <c r="Q11" s="14">
        <v>0.34687788181053902</v>
      </c>
      <c r="R11" s="14"/>
      <c r="S11" s="14">
        <v>0.299065300920621</v>
      </c>
      <c r="T11" s="14">
        <v>0.34702315199698403</v>
      </c>
      <c r="U11" s="14">
        <v>0.298890213058076</v>
      </c>
      <c r="V11" s="14">
        <v>0.36749415799999102</v>
      </c>
      <c r="W11" s="14">
        <v>0.37334894147568698</v>
      </c>
      <c r="X11" s="14">
        <v>0.34497689049327102</v>
      </c>
      <c r="Y11" s="14">
        <v>0.29414544192327502</v>
      </c>
      <c r="Z11" s="14">
        <v>0.25675596250628602</v>
      </c>
      <c r="AA11" s="14">
        <v>0.28935214251076102</v>
      </c>
      <c r="AB11" s="14">
        <v>0.24601810782661299</v>
      </c>
      <c r="AC11" s="14">
        <v>0.32047636794769202</v>
      </c>
      <c r="AD11" s="14">
        <v>0.26741044763140398</v>
      </c>
      <c r="AE11" s="14"/>
      <c r="AF11" s="14">
        <v>0.33849967955077898</v>
      </c>
      <c r="AG11" s="14">
        <v>0.27859520164021001</v>
      </c>
      <c r="AH11" s="14">
        <v>0.31970649864491801</v>
      </c>
      <c r="AI11" s="14">
        <v>0.35115440768950701</v>
      </c>
      <c r="AJ11" s="14">
        <v>0.35404147868484598</v>
      </c>
      <c r="AK11" s="14"/>
      <c r="AL11" s="14">
        <v>0.33437906357397501</v>
      </c>
      <c r="AM11" s="14">
        <v>0.283040060571352</v>
      </c>
      <c r="AN11" s="14">
        <v>0.28918616591139201</v>
      </c>
      <c r="AO11" s="14">
        <v>0.32158447583104199</v>
      </c>
      <c r="AP11" s="14">
        <v>0.32577675204868201</v>
      </c>
      <c r="AQ11" s="14"/>
      <c r="AR11" s="14">
        <v>0.25133116233462899</v>
      </c>
      <c r="AS11" s="14">
        <v>0.31047270624562801</v>
      </c>
      <c r="AT11" s="14">
        <v>0.27748317849536702</v>
      </c>
      <c r="AU11" s="14">
        <v>0.35059551830055902</v>
      </c>
      <c r="AV11" s="14">
        <v>0.31593689697402799</v>
      </c>
      <c r="AW11" s="14">
        <v>0.375313827437329</v>
      </c>
      <c r="AX11" s="14"/>
      <c r="AY11" s="14">
        <v>0.39057528304246503</v>
      </c>
      <c r="AZ11" s="14">
        <v>0.34715061971237299</v>
      </c>
      <c r="BA11" s="14">
        <v>0.26985524339299299</v>
      </c>
      <c r="BB11" s="14">
        <v>0.17854142553553001</v>
      </c>
      <c r="BC11" s="14">
        <v>0.22907385603638999</v>
      </c>
      <c r="BD11" s="14"/>
      <c r="BE11" s="14">
        <v>0.43814650570618402</v>
      </c>
      <c r="BF11" s="14">
        <v>0.29026243443189698</v>
      </c>
      <c r="BG11" s="14">
        <v>0.40995790510160401</v>
      </c>
      <c r="BH11" s="14">
        <v>0.314578290304871</v>
      </c>
      <c r="BI11" s="14">
        <v>0.35457669493528698</v>
      </c>
      <c r="BJ11" s="14">
        <v>0.32466416743965298</v>
      </c>
      <c r="BK11" s="14">
        <v>0.38213492506629598</v>
      </c>
      <c r="BL11" s="14">
        <v>0.34001320751576303</v>
      </c>
      <c r="BM11" s="14">
        <v>0.29751915441093302</v>
      </c>
      <c r="BN11" s="14">
        <v>0.316380125383601</v>
      </c>
      <c r="BO11" s="14">
        <v>0.24080594220659601</v>
      </c>
      <c r="BP11" s="14">
        <v>0.22694404215389799</v>
      </c>
      <c r="BQ11" s="14">
        <v>0.24049301010261601</v>
      </c>
      <c r="BR11" s="14">
        <v>0.34355130245355198</v>
      </c>
      <c r="BS11" s="14">
        <v>0.26865505000635997</v>
      </c>
      <c r="BT11" s="14">
        <v>0.18856120335936599</v>
      </c>
      <c r="BU11" s="14"/>
      <c r="BV11" s="14">
        <v>0.24320089212423099</v>
      </c>
      <c r="BW11" s="14">
        <v>0.342210787590494</v>
      </c>
      <c r="BX11" s="14"/>
      <c r="BY11" s="14">
        <v>0.31288803106790503</v>
      </c>
      <c r="BZ11" s="14"/>
      <c r="CA11" s="14">
        <v>0.36854409093476898</v>
      </c>
      <c r="CB11" s="14">
        <v>0.33603762803374299</v>
      </c>
      <c r="CC11" s="14">
        <v>0.27689370310801398</v>
      </c>
      <c r="CD11" s="14">
        <v>0.26090748480445902</v>
      </c>
      <c r="CE11" s="14">
        <v>0.21437082219137099</v>
      </c>
    </row>
    <row r="12" spans="2:83" x14ac:dyDescent="0.3">
      <c r="B12" s="15" t="s">
        <v>135</v>
      </c>
      <c r="C12" s="14">
        <v>8.1736581347726295E-2</v>
      </c>
      <c r="D12" s="14">
        <v>7.2941822212101701E-2</v>
      </c>
      <c r="E12" s="14">
        <v>9.0484423945911704E-2</v>
      </c>
      <c r="F12" s="14"/>
      <c r="G12" s="14">
        <v>7.5183815273362903E-2</v>
      </c>
      <c r="H12" s="14">
        <v>6.5886307782616602E-2</v>
      </c>
      <c r="I12" s="14">
        <v>9.7969766113432305E-2</v>
      </c>
      <c r="J12" s="14">
        <v>8.8618854538578706E-2</v>
      </c>
      <c r="K12" s="14">
        <v>7.2983157173717894E-2</v>
      </c>
      <c r="L12" s="14">
        <v>8.61362496086088E-2</v>
      </c>
      <c r="M12" s="14"/>
      <c r="N12" s="14">
        <v>6.3269381358936505E-2</v>
      </c>
      <c r="O12" s="14">
        <v>7.1489361631857595E-2</v>
      </c>
      <c r="P12" s="14">
        <v>9.3093322703552001E-2</v>
      </c>
      <c r="Q12" s="14">
        <v>9.6147774056402097E-2</v>
      </c>
      <c r="R12" s="14"/>
      <c r="S12" s="14">
        <v>6.1024046538302103E-2</v>
      </c>
      <c r="T12" s="14">
        <v>5.9362455837578702E-2</v>
      </c>
      <c r="U12" s="14">
        <v>8.2430306458017397E-2</v>
      </c>
      <c r="V12" s="14">
        <v>0.115038464625583</v>
      </c>
      <c r="W12" s="14">
        <v>7.3086256851987594E-2</v>
      </c>
      <c r="X12" s="14">
        <v>6.0346548358634601E-2</v>
      </c>
      <c r="Y12" s="14">
        <v>9.1910957647880001E-2</v>
      </c>
      <c r="Z12" s="14">
        <v>8.2724762324460493E-2</v>
      </c>
      <c r="AA12" s="14">
        <v>8.1799453788300905E-2</v>
      </c>
      <c r="AB12" s="14">
        <v>9.6242985030874806E-2</v>
      </c>
      <c r="AC12" s="14">
        <v>0.124814836677812</v>
      </c>
      <c r="AD12" s="14">
        <v>0.113901840124561</v>
      </c>
      <c r="AE12" s="14"/>
      <c r="AF12" s="14">
        <v>9.8292239945289697E-2</v>
      </c>
      <c r="AG12" s="14">
        <v>5.9565226396966299E-2</v>
      </c>
      <c r="AH12" s="14">
        <v>7.7813635784610299E-2</v>
      </c>
      <c r="AI12" s="14">
        <v>0.22881868608938699</v>
      </c>
      <c r="AJ12" s="14">
        <v>6.6045203954310697E-2</v>
      </c>
      <c r="AK12" s="14"/>
      <c r="AL12" s="14">
        <v>9.6618068288205003E-2</v>
      </c>
      <c r="AM12" s="14">
        <v>5.3470550159583803E-2</v>
      </c>
      <c r="AN12" s="14">
        <v>8.1720763476387404E-2</v>
      </c>
      <c r="AO12" s="14">
        <v>0.133947327536769</v>
      </c>
      <c r="AP12" s="14">
        <v>7.4491962253164803E-2</v>
      </c>
      <c r="AQ12" s="14"/>
      <c r="AR12" s="14">
        <v>4.2668972841011898E-2</v>
      </c>
      <c r="AS12" s="14">
        <v>9.9298630599112203E-2</v>
      </c>
      <c r="AT12" s="14">
        <v>8.1824688411446994E-2</v>
      </c>
      <c r="AU12" s="14">
        <v>0.107245872311079</v>
      </c>
      <c r="AV12" s="14">
        <v>7.9048079496428003E-2</v>
      </c>
      <c r="AW12" s="14">
        <v>8.6580012427144901E-2</v>
      </c>
      <c r="AX12" s="14"/>
      <c r="AY12" s="14">
        <v>8.9906047246834306E-2</v>
      </c>
      <c r="AZ12" s="14">
        <v>7.6717959923383997E-2</v>
      </c>
      <c r="BA12" s="14">
        <v>6.9379492071933904E-2</v>
      </c>
      <c r="BB12" s="14">
        <v>9.4508937451247804E-2</v>
      </c>
      <c r="BC12" s="14">
        <v>1.57643320189364E-2</v>
      </c>
      <c r="BD12" s="14"/>
      <c r="BE12" s="14">
        <v>0</v>
      </c>
      <c r="BF12" s="14">
        <v>9.4253729072171694E-2</v>
      </c>
      <c r="BG12" s="14">
        <v>0.114531700967688</v>
      </c>
      <c r="BH12" s="14">
        <v>6.3880055782176703E-2</v>
      </c>
      <c r="BI12" s="14">
        <v>0.11796959568000701</v>
      </c>
      <c r="BJ12" s="14">
        <v>9.7106005228123002E-2</v>
      </c>
      <c r="BK12" s="14">
        <v>8.88074574785572E-2</v>
      </c>
      <c r="BL12" s="14">
        <v>5.8824858605301199E-2</v>
      </c>
      <c r="BM12" s="14">
        <v>5.8691487415499899E-2</v>
      </c>
      <c r="BN12" s="14">
        <v>5.6718008898183903E-2</v>
      </c>
      <c r="BO12" s="14">
        <v>6.8951928054944697E-2</v>
      </c>
      <c r="BP12" s="14">
        <v>6.1596683087091902E-2</v>
      </c>
      <c r="BQ12" s="14">
        <v>8.1317436105011104E-2</v>
      </c>
      <c r="BR12" s="14">
        <v>5.2086067492934603E-2</v>
      </c>
      <c r="BS12" s="14">
        <v>9.6435594452779994E-2</v>
      </c>
      <c r="BT12" s="14">
        <v>6.4690979873191307E-2</v>
      </c>
      <c r="BU12" s="14"/>
      <c r="BV12" s="14">
        <v>3.4957900712883801E-2</v>
      </c>
      <c r="BW12" s="14">
        <v>8.0966277844404994E-2</v>
      </c>
      <c r="BX12" s="14"/>
      <c r="BY12" s="14">
        <v>4.9024212753510599E-2</v>
      </c>
      <c r="BZ12" s="14"/>
      <c r="CA12" s="14">
        <v>8.2632729916495506E-2</v>
      </c>
      <c r="CB12" s="14">
        <v>7.3321720729935494E-2</v>
      </c>
      <c r="CC12" s="14">
        <v>8.1607856365169595E-2</v>
      </c>
      <c r="CD12" s="14">
        <v>0.100118050783056</v>
      </c>
      <c r="CE12" s="14">
        <v>3.7423240168155299E-2</v>
      </c>
    </row>
    <row r="13" spans="2:83" x14ac:dyDescent="0.3">
      <c r="B13" s="15" t="s">
        <v>136</v>
      </c>
      <c r="C13" s="14">
        <v>1.4719508576105799E-2</v>
      </c>
      <c r="D13" s="14">
        <v>1.42593292918763E-2</v>
      </c>
      <c r="E13" s="14">
        <v>1.51977089165438E-2</v>
      </c>
      <c r="F13" s="14"/>
      <c r="G13" s="14">
        <v>1.2793888328504401E-2</v>
      </c>
      <c r="H13" s="14">
        <v>1.7486422137316101E-2</v>
      </c>
      <c r="I13" s="14">
        <v>6.8569501531861397E-3</v>
      </c>
      <c r="J13" s="14">
        <v>1.5685802427021198E-2</v>
      </c>
      <c r="K13" s="14">
        <v>2.0065229799371101E-2</v>
      </c>
      <c r="L13" s="14">
        <v>1.5724478991780599E-2</v>
      </c>
      <c r="M13" s="14"/>
      <c r="N13" s="14">
        <v>9.5302962526057407E-3</v>
      </c>
      <c r="O13" s="14">
        <v>1.7282219412829401E-2</v>
      </c>
      <c r="P13" s="14">
        <v>1.3106737034996801E-2</v>
      </c>
      <c r="Q13" s="14">
        <v>1.9390637081224401E-2</v>
      </c>
      <c r="R13" s="14"/>
      <c r="S13" s="14">
        <v>1.14739881718406E-2</v>
      </c>
      <c r="T13" s="14">
        <v>4.6767182317787098E-3</v>
      </c>
      <c r="U13" s="14">
        <v>3.2415537671591603E-2</v>
      </c>
      <c r="V13" s="14">
        <v>0</v>
      </c>
      <c r="W13" s="14">
        <v>0</v>
      </c>
      <c r="X13" s="14">
        <v>1.1793504542982201E-2</v>
      </c>
      <c r="Y13" s="14">
        <v>2.95838599222434E-2</v>
      </c>
      <c r="Z13" s="14">
        <v>2.1745366541943902E-2</v>
      </c>
      <c r="AA13" s="14">
        <v>2.6003277171577199E-2</v>
      </c>
      <c r="AB13" s="14">
        <v>1.00355376423714E-2</v>
      </c>
      <c r="AC13" s="14">
        <v>2.7816169330927499E-2</v>
      </c>
      <c r="AD13" s="14">
        <v>1.57068305693208E-2</v>
      </c>
      <c r="AE13" s="14"/>
      <c r="AF13" s="14">
        <v>9.8462092414033208E-3</v>
      </c>
      <c r="AG13" s="14">
        <v>6.7812875638209999E-3</v>
      </c>
      <c r="AH13" s="14">
        <v>6.6941910176471602E-3</v>
      </c>
      <c r="AI13" s="14">
        <v>5.1916207723772402E-2</v>
      </c>
      <c r="AJ13" s="14">
        <v>2.6745848708279101E-2</v>
      </c>
      <c r="AK13" s="14"/>
      <c r="AL13" s="14">
        <v>6.2633455710582398E-3</v>
      </c>
      <c r="AM13" s="14">
        <v>7.2444382485370197E-3</v>
      </c>
      <c r="AN13" s="14">
        <v>6.1677284983692997E-3</v>
      </c>
      <c r="AO13" s="14">
        <v>4.4357661245756297E-2</v>
      </c>
      <c r="AP13" s="14">
        <v>3.4195327567249599E-2</v>
      </c>
      <c r="AQ13" s="14"/>
      <c r="AR13" s="14">
        <v>4.1176028166873798E-3</v>
      </c>
      <c r="AS13" s="14">
        <v>4.1235596656520003E-3</v>
      </c>
      <c r="AT13" s="14">
        <v>2.1515974145384399E-2</v>
      </c>
      <c r="AU13" s="14">
        <v>3.0742458891215602E-2</v>
      </c>
      <c r="AV13" s="14">
        <v>3.0706037101284299E-2</v>
      </c>
      <c r="AW13" s="14">
        <v>8.9954263510731401E-3</v>
      </c>
      <c r="AX13" s="14"/>
      <c r="AY13" s="14">
        <v>3.01648522192558E-2</v>
      </c>
      <c r="AZ13" s="14">
        <v>8.2960068760674893E-3</v>
      </c>
      <c r="BA13" s="14">
        <v>3.8701390242345899E-3</v>
      </c>
      <c r="BB13" s="14">
        <v>6.6730868346654704E-3</v>
      </c>
      <c r="BC13" s="14">
        <v>5.09377099381235E-2</v>
      </c>
      <c r="BD13" s="14"/>
      <c r="BE13" s="14">
        <v>0</v>
      </c>
      <c r="BF13" s="14">
        <v>6.2865301063399104E-2</v>
      </c>
      <c r="BG13" s="14">
        <v>2.748716597235E-2</v>
      </c>
      <c r="BH13" s="14">
        <v>0</v>
      </c>
      <c r="BI13" s="14">
        <v>2.8672377011806902E-2</v>
      </c>
      <c r="BJ13" s="14">
        <v>4.8587625497698303E-3</v>
      </c>
      <c r="BK13" s="14">
        <v>1.03828139301865E-2</v>
      </c>
      <c r="BL13" s="14">
        <v>1.6885594522823101E-2</v>
      </c>
      <c r="BM13" s="14">
        <v>0</v>
      </c>
      <c r="BN13" s="14">
        <v>2.04260258812086E-2</v>
      </c>
      <c r="BO13" s="14">
        <v>1.19962851039536E-2</v>
      </c>
      <c r="BP13" s="14">
        <v>2.68119682375214E-2</v>
      </c>
      <c r="BQ13" s="14">
        <v>0</v>
      </c>
      <c r="BR13" s="14">
        <v>0</v>
      </c>
      <c r="BS13" s="14">
        <v>3.8962150376798503E-2</v>
      </c>
      <c r="BT13" s="14">
        <v>8.8674345009758307E-3</v>
      </c>
      <c r="BU13" s="14"/>
      <c r="BV13" s="14">
        <v>4.6270197498138798E-3</v>
      </c>
      <c r="BW13" s="14">
        <v>1.11319329307708E-2</v>
      </c>
      <c r="BX13" s="14"/>
      <c r="BY13" s="14">
        <v>3.7166272122605001E-3</v>
      </c>
      <c r="BZ13" s="14"/>
      <c r="CA13" s="14">
        <v>2.4426443225161399E-2</v>
      </c>
      <c r="CB13" s="14">
        <v>7.2092965619152101E-3</v>
      </c>
      <c r="CC13" s="14">
        <v>1.20415693879245E-2</v>
      </c>
      <c r="CD13" s="14">
        <v>1.19088422441252E-2</v>
      </c>
      <c r="CE13" s="14">
        <v>0</v>
      </c>
    </row>
    <row r="14" spans="2:83" x14ac:dyDescent="0.3">
      <c r="B14" s="15" t="s">
        <v>53</v>
      </c>
      <c r="C14" s="14">
        <v>0.112304466005169</v>
      </c>
      <c r="D14" s="14">
        <v>6.3075949923544997E-2</v>
      </c>
      <c r="E14" s="14">
        <v>0.159564393960127</v>
      </c>
      <c r="F14" s="14"/>
      <c r="G14" s="14">
        <v>9.9077135072396294E-2</v>
      </c>
      <c r="H14" s="14">
        <v>7.9241859660472994E-2</v>
      </c>
      <c r="I14" s="14">
        <v>0.13526041557143401</v>
      </c>
      <c r="J14" s="14">
        <v>0.111045788181933</v>
      </c>
      <c r="K14" s="14">
        <v>0.1396091103878</v>
      </c>
      <c r="L14" s="14">
        <v>0.112038253514204</v>
      </c>
      <c r="M14" s="14"/>
      <c r="N14" s="14">
        <v>7.7230022424854994E-2</v>
      </c>
      <c r="O14" s="14">
        <v>9.8192700867977906E-2</v>
      </c>
      <c r="P14" s="14">
        <v>0.11310515032068701</v>
      </c>
      <c r="Q14" s="14">
        <v>0.16443245305967299</v>
      </c>
      <c r="R14" s="14"/>
      <c r="S14" s="14">
        <v>7.6666860338160295E-2</v>
      </c>
      <c r="T14" s="14">
        <v>0.14901396991806001</v>
      </c>
      <c r="U14" s="14">
        <v>0.111369915801437</v>
      </c>
      <c r="V14" s="14">
        <v>7.3906386586285205E-2</v>
      </c>
      <c r="W14" s="14">
        <v>8.7523331884885203E-2</v>
      </c>
      <c r="X14" s="14">
        <v>0.13940189929060301</v>
      </c>
      <c r="Y14" s="14">
        <v>0.116235477221553</v>
      </c>
      <c r="Z14" s="14">
        <v>0.105217740950699</v>
      </c>
      <c r="AA14" s="14">
        <v>0.12221513806614</v>
      </c>
      <c r="AB14" s="14">
        <v>0.150329974350254</v>
      </c>
      <c r="AC14" s="14">
        <v>9.3444416215325898E-2</v>
      </c>
      <c r="AD14" s="14">
        <v>9.3558522582603901E-2</v>
      </c>
      <c r="AE14" s="14"/>
      <c r="AF14" s="14">
        <v>7.4470439918368103E-2</v>
      </c>
      <c r="AG14" s="14">
        <v>8.5582867454716396E-2</v>
      </c>
      <c r="AH14" s="14">
        <v>0.10609980042281</v>
      </c>
      <c r="AI14" s="14">
        <v>8.4357757120865101E-2</v>
      </c>
      <c r="AJ14" s="14">
        <v>0.226885974133824</v>
      </c>
      <c r="AK14" s="14"/>
      <c r="AL14" s="14">
        <v>6.7189783461984495E-2</v>
      </c>
      <c r="AM14" s="14">
        <v>8.8989878305300099E-2</v>
      </c>
      <c r="AN14" s="14">
        <v>0.117727360139529</v>
      </c>
      <c r="AO14" s="14">
        <v>0.12884425540813699</v>
      </c>
      <c r="AP14" s="14">
        <v>0.124004143687271</v>
      </c>
      <c r="AQ14" s="14"/>
      <c r="AR14" s="14">
        <v>7.1780194778800904E-2</v>
      </c>
      <c r="AS14" s="14">
        <v>5.3663087117377897E-2</v>
      </c>
      <c r="AT14" s="14">
        <v>9.0057002273495806E-2</v>
      </c>
      <c r="AU14" s="14">
        <v>0.114050822860402</v>
      </c>
      <c r="AV14" s="14">
        <v>0.13638308379922501</v>
      </c>
      <c r="AW14" s="14">
        <v>0.226262431437389</v>
      </c>
      <c r="AX14" s="14"/>
      <c r="AY14" s="14">
        <v>0.139248360300673</v>
      </c>
      <c r="AZ14" s="14">
        <v>0.13336524864891999</v>
      </c>
      <c r="BA14" s="14">
        <v>9.7817983555100393E-2</v>
      </c>
      <c r="BB14" s="14">
        <v>7.1393468404798099E-2</v>
      </c>
      <c r="BC14" s="14">
        <v>4.8914932117106298E-2</v>
      </c>
      <c r="BD14" s="14"/>
      <c r="BE14" s="14">
        <v>6.5633321850478196E-2</v>
      </c>
      <c r="BF14" s="14">
        <v>0.212667149993261</v>
      </c>
      <c r="BG14" s="14">
        <v>0.16198454054518299</v>
      </c>
      <c r="BH14" s="14">
        <v>0.13809157651940099</v>
      </c>
      <c r="BI14" s="14">
        <v>0.108657348195485</v>
      </c>
      <c r="BJ14" s="14">
        <v>0.129681632271648</v>
      </c>
      <c r="BK14" s="14">
        <v>8.87972156061375E-2</v>
      </c>
      <c r="BL14" s="14">
        <v>0.108958288282171</v>
      </c>
      <c r="BM14" s="14">
        <v>7.0657004327278394E-2</v>
      </c>
      <c r="BN14" s="14">
        <v>5.4903383922806498E-2</v>
      </c>
      <c r="BO14" s="14">
        <v>0.13264585381163199</v>
      </c>
      <c r="BP14" s="14">
        <v>0.104278240693537</v>
      </c>
      <c r="BQ14" s="14">
        <v>8.6869469592944906E-2</v>
      </c>
      <c r="BR14" s="14">
        <v>5.7256658870292E-2</v>
      </c>
      <c r="BS14" s="14">
        <v>0.106948898727563</v>
      </c>
      <c r="BT14" s="14">
        <v>1.6600579529877799E-2</v>
      </c>
      <c r="BU14" s="14"/>
      <c r="BV14" s="14">
        <v>7.8427555991527995E-2</v>
      </c>
      <c r="BW14" s="14">
        <v>0.10467746202447201</v>
      </c>
      <c r="BX14" s="14"/>
      <c r="BY14" s="14">
        <v>6.6291381054447401E-2</v>
      </c>
      <c r="BZ14" s="14"/>
      <c r="CA14" s="14">
        <v>0.13842563246044001</v>
      </c>
      <c r="CB14" s="14">
        <v>9.4552879597444101E-2</v>
      </c>
      <c r="CC14" s="14">
        <v>0.10311573317003001</v>
      </c>
      <c r="CD14" s="14">
        <v>3.6935131164744797E-2</v>
      </c>
      <c r="CE14" s="14">
        <v>0</v>
      </c>
    </row>
    <row r="15" spans="2:83" x14ac:dyDescent="0.3">
      <c r="B15" s="15" t="s">
        <v>137</v>
      </c>
      <c r="C15" s="21">
        <v>0.47827729963521998</v>
      </c>
      <c r="D15" s="21">
        <v>0.56751296359437198</v>
      </c>
      <c r="E15" s="21">
        <v>0.39114991939751698</v>
      </c>
      <c r="F15" s="21"/>
      <c r="G15" s="21">
        <v>0.52043175220187998</v>
      </c>
      <c r="H15" s="21">
        <v>0.56544433233959102</v>
      </c>
      <c r="I15" s="21">
        <v>0.507277721794544</v>
      </c>
      <c r="J15" s="21">
        <v>0.47140917450382402</v>
      </c>
      <c r="K15" s="21">
        <v>0.42572155832328301</v>
      </c>
      <c r="L15" s="21">
        <v>0.39682438741214499</v>
      </c>
      <c r="M15" s="21"/>
      <c r="N15" s="21">
        <v>0.61130791387610595</v>
      </c>
      <c r="O15" s="21">
        <v>0.51938915916567496</v>
      </c>
      <c r="P15" s="21">
        <v>0.391376398317967</v>
      </c>
      <c r="Q15" s="21">
        <v>0.37315125399216198</v>
      </c>
      <c r="R15" s="21"/>
      <c r="S15" s="21">
        <v>0.551769804031077</v>
      </c>
      <c r="T15" s="21">
        <v>0.43992370401559799</v>
      </c>
      <c r="U15" s="21">
        <v>0.47489402701087802</v>
      </c>
      <c r="V15" s="21">
        <v>0.44356099078813999</v>
      </c>
      <c r="W15" s="21">
        <v>0.46604146978743999</v>
      </c>
      <c r="X15" s="21">
        <v>0.44348115731450999</v>
      </c>
      <c r="Y15" s="21">
        <v>0.46812426328504803</v>
      </c>
      <c r="Z15" s="21">
        <v>0.53355616767660996</v>
      </c>
      <c r="AA15" s="21">
        <v>0.48062998846322103</v>
      </c>
      <c r="AB15" s="21">
        <v>0.49737339514988699</v>
      </c>
      <c r="AC15" s="21">
        <v>0.433448209828243</v>
      </c>
      <c r="AD15" s="21">
        <v>0.50942235909210998</v>
      </c>
      <c r="AE15" s="21"/>
      <c r="AF15" s="21">
        <v>0.47889143134416001</v>
      </c>
      <c r="AG15" s="21">
        <v>0.56947541694428605</v>
      </c>
      <c r="AH15" s="21">
        <v>0.48968587413001402</v>
      </c>
      <c r="AI15" s="21">
        <v>0.283752941376468</v>
      </c>
      <c r="AJ15" s="21">
        <v>0.326281494518741</v>
      </c>
      <c r="AK15" s="21"/>
      <c r="AL15" s="21">
        <v>0.49554973910477701</v>
      </c>
      <c r="AM15" s="21">
        <v>0.56725507271522702</v>
      </c>
      <c r="AN15" s="21">
        <v>0.50519798197432197</v>
      </c>
      <c r="AO15" s="21">
        <v>0.37126627997829598</v>
      </c>
      <c r="AP15" s="21">
        <v>0.44153181444363199</v>
      </c>
      <c r="AQ15" s="21"/>
      <c r="AR15" s="21">
        <v>0.63010206722887097</v>
      </c>
      <c r="AS15" s="21">
        <v>0.53244201637222999</v>
      </c>
      <c r="AT15" s="21">
        <v>0.52911915667430498</v>
      </c>
      <c r="AU15" s="21">
        <v>0.39736532763674398</v>
      </c>
      <c r="AV15" s="21">
        <v>0.43792590262903602</v>
      </c>
      <c r="AW15" s="21">
        <v>0.302848302347064</v>
      </c>
      <c r="AX15" s="21"/>
      <c r="AY15" s="21">
        <v>0.35010545719077202</v>
      </c>
      <c r="AZ15" s="21">
        <v>0.43447016483925499</v>
      </c>
      <c r="BA15" s="21">
        <v>0.55907714195573799</v>
      </c>
      <c r="BB15" s="21">
        <v>0.64888308177375897</v>
      </c>
      <c r="BC15" s="21">
        <v>0.65530916988944399</v>
      </c>
      <c r="BD15" s="21"/>
      <c r="BE15" s="21">
        <v>0.49622017244333799</v>
      </c>
      <c r="BF15" s="21">
        <v>0.339951385439272</v>
      </c>
      <c r="BG15" s="21">
        <v>0.28603868741317501</v>
      </c>
      <c r="BH15" s="21">
        <v>0.483450077393551</v>
      </c>
      <c r="BI15" s="21">
        <v>0.39012398417741501</v>
      </c>
      <c r="BJ15" s="21">
        <v>0.443689432510807</v>
      </c>
      <c r="BK15" s="21">
        <v>0.42987758791882302</v>
      </c>
      <c r="BL15" s="21">
        <v>0.47531805107394098</v>
      </c>
      <c r="BM15" s="21">
        <v>0.57313235384628902</v>
      </c>
      <c r="BN15" s="21">
        <v>0.55157245591420001</v>
      </c>
      <c r="BO15" s="21">
        <v>0.54559999082287303</v>
      </c>
      <c r="BP15" s="21">
        <v>0.580369065827951</v>
      </c>
      <c r="BQ15" s="21">
        <v>0.59132008419942805</v>
      </c>
      <c r="BR15" s="21">
        <v>0.54710597118322102</v>
      </c>
      <c r="BS15" s="21">
        <v>0.488998306436498</v>
      </c>
      <c r="BT15" s="21">
        <v>0.72127980273658898</v>
      </c>
      <c r="BU15" s="21"/>
      <c r="BV15" s="21">
        <v>0.63878663142154302</v>
      </c>
      <c r="BW15" s="21">
        <v>0.46101353960985803</v>
      </c>
      <c r="BX15" s="21"/>
      <c r="BY15" s="21">
        <v>0.56807974791187699</v>
      </c>
      <c r="BZ15" s="21"/>
      <c r="CA15" s="21">
        <v>0.38597110346313401</v>
      </c>
      <c r="CB15" s="21">
        <v>0.48887847507696203</v>
      </c>
      <c r="CC15" s="21">
        <v>0.52634113796886195</v>
      </c>
      <c r="CD15" s="21">
        <v>0.59013049100361503</v>
      </c>
      <c r="CE15" s="21">
        <v>0.74820593764047305</v>
      </c>
    </row>
    <row r="16" spans="2:83" x14ac:dyDescent="0.3">
      <c r="B16" s="15" t="s">
        <v>138</v>
      </c>
      <c r="C16" s="21">
        <v>9.6456089923832103E-2</v>
      </c>
      <c r="D16" s="21">
        <v>8.7201151503978003E-2</v>
      </c>
      <c r="E16" s="21">
        <v>0.10568213286245599</v>
      </c>
      <c r="F16" s="21"/>
      <c r="G16" s="21">
        <v>8.7977703601867296E-2</v>
      </c>
      <c r="H16" s="21">
        <v>8.3372729919932706E-2</v>
      </c>
      <c r="I16" s="21">
        <v>0.10482671626661801</v>
      </c>
      <c r="J16" s="21">
        <v>0.1043046569656</v>
      </c>
      <c r="K16" s="21">
        <v>9.3048386973088995E-2</v>
      </c>
      <c r="L16" s="21">
        <v>0.101860728600389</v>
      </c>
      <c r="M16" s="21"/>
      <c r="N16" s="21">
        <v>7.2799677611542199E-2</v>
      </c>
      <c r="O16" s="21">
        <v>8.8771581044686895E-2</v>
      </c>
      <c r="P16" s="21">
        <v>0.106200059738549</v>
      </c>
      <c r="Q16" s="21">
        <v>0.115538411137626</v>
      </c>
      <c r="R16" s="21"/>
      <c r="S16" s="21">
        <v>7.24980347101426E-2</v>
      </c>
      <c r="T16" s="21">
        <v>6.4039174069357399E-2</v>
      </c>
      <c r="U16" s="21">
        <v>0.11484584412960901</v>
      </c>
      <c r="V16" s="21">
        <v>0.115038464625583</v>
      </c>
      <c r="W16" s="21">
        <v>7.3086256851987594E-2</v>
      </c>
      <c r="X16" s="21">
        <v>7.2140052901616694E-2</v>
      </c>
      <c r="Y16" s="21">
        <v>0.121494817570123</v>
      </c>
      <c r="Z16" s="21">
        <v>0.104470128866404</v>
      </c>
      <c r="AA16" s="21">
        <v>0.107802730959878</v>
      </c>
      <c r="AB16" s="21">
        <v>0.106278522673246</v>
      </c>
      <c r="AC16" s="21">
        <v>0.15263100600873999</v>
      </c>
      <c r="AD16" s="21">
        <v>0.12960867069388199</v>
      </c>
      <c r="AE16" s="21"/>
      <c r="AF16" s="21">
        <v>0.10813844918669301</v>
      </c>
      <c r="AG16" s="21">
        <v>6.6346513960787307E-2</v>
      </c>
      <c r="AH16" s="21">
        <v>8.4507826802257394E-2</v>
      </c>
      <c r="AI16" s="21">
        <v>0.28073489381315903</v>
      </c>
      <c r="AJ16" s="21">
        <v>9.2791052662589704E-2</v>
      </c>
      <c r="AK16" s="21"/>
      <c r="AL16" s="21">
        <v>0.102881413859263</v>
      </c>
      <c r="AM16" s="21">
        <v>6.0714988408120799E-2</v>
      </c>
      <c r="AN16" s="21">
        <v>8.7888491974756705E-2</v>
      </c>
      <c r="AO16" s="21">
        <v>0.17830498878252499</v>
      </c>
      <c r="AP16" s="21">
        <v>0.10868728982041399</v>
      </c>
      <c r="AQ16" s="21"/>
      <c r="AR16" s="21">
        <v>4.6786575657699302E-2</v>
      </c>
      <c r="AS16" s="21">
        <v>0.103422190264764</v>
      </c>
      <c r="AT16" s="21">
        <v>0.103340662556831</v>
      </c>
      <c r="AU16" s="21">
        <v>0.13798833120229501</v>
      </c>
      <c r="AV16" s="21">
        <v>0.109754116597712</v>
      </c>
      <c r="AW16" s="21">
        <v>9.5575438778218003E-2</v>
      </c>
      <c r="AX16" s="21"/>
      <c r="AY16" s="21">
        <v>0.12007089946608999</v>
      </c>
      <c r="AZ16" s="21">
        <v>8.5013966799451501E-2</v>
      </c>
      <c r="BA16" s="21">
        <v>7.3249631096168499E-2</v>
      </c>
      <c r="BB16" s="21">
        <v>0.101182024285913</v>
      </c>
      <c r="BC16" s="21">
        <v>6.6702041957059893E-2</v>
      </c>
      <c r="BD16" s="21"/>
      <c r="BE16" s="21">
        <v>0</v>
      </c>
      <c r="BF16" s="21">
        <v>0.15711903013557099</v>
      </c>
      <c r="BG16" s="21">
        <v>0.14201886694003801</v>
      </c>
      <c r="BH16" s="21">
        <v>6.3880055782176703E-2</v>
      </c>
      <c r="BI16" s="21">
        <v>0.146641972691814</v>
      </c>
      <c r="BJ16" s="21">
        <v>0.101964767777893</v>
      </c>
      <c r="BK16" s="21">
        <v>9.9190271408743702E-2</v>
      </c>
      <c r="BL16" s="21">
        <v>7.57104531281243E-2</v>
      </c>
      <c r="BM16" s="21">
        <v>5.8691487415499899E-2</v>
      </c>
      <c r="BN16" s="21">
        <v>7.7144034779392495E-2</v>
      </c>
      <c r="BO16" s="21">
        <v>8.0948213158898302E-2</v>
      </c>
      <c r="BP16" s="21">
        <v>8.8408651324613299E-2</v>
      </c>
      <c r="BQ16" s="21">
        <v>8.1317436105011104E-2</v>
      </c>
      <c r="BR16" s="21">
        <v>5.2086067492934603E-2</v>
      </c>
      <c r="BS16" s="21">
        <v>0.135397744829578</v>
      </c>
      <c r="BT16" s="21">
        <v>7.35584143741672E-2</v>
      </c>
      <c r="BU16" s="21"/>
      <c r="BV16" s="21">
        <v>3.9584920462697598E-2</v>
      </c>
      <c r="BW16" s="21">
        <v>9.2098210775175798E-2</v>
      </c>
      <c r="BX16" s="21"/>
      <c r="BY16" s="21">
        <v>5.27408399657711E-2</v>
      </c>
      <c r="BZ16" s="21"/>
      <c r="CA16" s="21">
        <v>0.107059173141657</v>
      </c>
      <c r="CB16" s="21">
        <v>8.0531017291850707E-2</v>
      </c>
      <c r="CC16" s="21">
        <v>9.3649425753093998E-2</v>
      </c>
      <c r="CD16" s="21">
        <v>0.112026893027182</v>
      </c>
      <c r="CE16" s="21">
        <v>3.7423240168155299E-2</v>
      </c>
    </row>
    <row r="17" spans="2:83" x14ac:dyDescent="0.3">
      <c r="B17" s="15" t="s">
        <v>139</v>
      </c>
      <c r="C17" s="22">
        <v>0.381821209711388</v>
      </c>
      <c r="D17" s="22">
        <v>0.48031181209039397</v>
      </c>
      <c r="E17" s="22">
        <v>0.285467786535062</v>
      </c>
      <c r="F17" s="22"/>
      <c r="G17" s="22">
        <v>0.43245404860001302</v>
      </c>
      <c r="H17" s="22">
        <v>0.48207160241965902</v>
      </c>
      <c r="I17" s="22">
        <v>0.40245100552792601</v>
      </c>
      <c r="J17" s="22">
        <v>0.36710451753822398</v>
      </c>
      <c r="K17" s="22">
        <v>0.33267317135019397</v>
      </c>
      <c r="L17" s="22">
        <v>0.29496365881175601</v>
      </c>
      <c r="M17" s="22"/>
      <c r="N17" s="22">
        <v>0.53850823626456401</v>
      </c>
      <c r="O17" s="22">
        <v>0.430617578120988</v>
      </c>
      <c r="P17" s="22">
        <v>0.28517633857941799</v>
      </c>
      <c r="Q17" s="22">
        <v>0.25761284285453501</v>
      </c>
      <c r="R17" s="22"/>
      <c r="S17" s="22">
        <v>0.47927176932093402</v>
      </c>
      <c r="T17" s="22">
        <v>0.375884529946241</v>
      </c>
      <c r="U17" s="22">
        <v>0.360048182881269</v>
      </c>
      <c r="V17" s="22">
        <v>0.328522526162557</v>
      </c>
      <c r="W17" s="22">
        <v>0.39295521293545199</v>
      </c>
      <c r="X17" s="22">
        <v>0.37134110441289297</v>
      </c>
      <c r="Y17" s="22">
        <v>0.34662944571492499</v>
      </c>
      <c r="Z17" s="22">
        <v>0.42908603881020602</v>
      </c>
      <c r="AA17" s="22">
        <v>0.372827257503343</v>
      </c>
      <c r="AB17" s="22">
        <v>0.39109487247664099</v>
      </c>
      <c r="AC17" s="22">
        <v>0.28081720381950298</v>
      </c>
      <c r="AD17" s="22">
        <v>0.37981368839822899</v>
      </c>
      <c r="AE17" s="22"/>
      <c r="AF17" s="22">
        <v>0.37075298215746699</v>
      </c>
      <c r="AG17" s="22">
        <v>0.50312890298349899</v>
      </c>
      <c r="AH17" s="22">
        <v>0.40517804732775697</v>
      </c>
      <c r="AI17" s="22">
        <v>3.0180475633092602E-3</v>
      </c>
      <c r="AJ17" s="22">
        <v>0.233490441856151</v>
      </c>
      <c r="AK17" s="22"/>
      <c r="AL17" s="22">
        <v>0.39266832524551398</v>
      </c>
      <c r="AM17" s="22">
        <v>0.50654008430710595</v>
      </c>
      <c r="AN17" s="22">
        <v>0.41730948999956502</v>
      </c>
      <c r="AO17" s="22">
        <v>0.19296129119577099</v>
      </c>
      <c r="AP17" s="22">
        <v>0.33284452462321801</v>
      </c>
      <c r="AQ17" s="22"/>
      <c r="AR17" s="22">
        <v>0.58331549157117202</v>
      </c>
      <c r="AS17" s="22">
        <v>0.42901982610746597</v>
      </c>
      <c r="AT17" s="22">
        <v>0.42577849411747398</v>
      </c>
      <c r="AU17" s="22">
        <v>0.259376996434449</v>
      </c>
      <c r="AV17" s="22">
        <v>0.32817178603132302</v>
      </c>
      <c r="AW17" s="22">
        <v>0.207272863568846</v>
      </c>
      <c r="AX17" s="22"/>
      <c r="AY17" s="22">
        <v>0.23003455772468201</v>
      </c>
      <c r="AZ17" s="22">
        <v>0.34945619803980399</v>
      </c>
      <c r="BA17" s="22">
        <v>0.48582751085956899</v>
      </c>
      <c r="BB17" s="22">
        <v>0.54770105748784503</v>
      </c>
      <c r="BC17" s="22">
        <v>0.58860712793238401</v>
      </c>
      <c r="BD17" s="22"/>
      <c r="BE17" s="22">
        <v>0.49622017244333799</v>
      </c>
      <c r="BF17" s="22">
        <v>0.18283235530370101</v>
      </c>
      <c r="BG17" s="22">
        <v>0.144019820473136</v>
      </c>
      <c r="BH17" s="22">
        <v>0.41957002161137402</v>
      </c>
      <c r="BI17" s="22">
        <v>0.243482011485601</v>
      </c>
      <c r="BJ17" s="22">
        <v>0.34172466473291402</v>
      </c>
      <c r="BK17" s="22">
        <v>0.33068731651007899</v>
      </c>
      <c r="BL17" s="22">
        <v>0.39960759794581702</v>
      </c>
      <c r="BM17" s="22">
        <v>0.51444086643078901</v>
      </c>
      <c r="BN17" s="22">
        <v>0.47442842113480699</v>
      </c>
      <c r="BO17" s="22">
        <v>0.46465177766397497</v>
      </c>
      <c r="BP17" s="22">
        <v>0.49196041450333799</v>
      </c>
      <c r="BQ17" s="22">
        <v>0.51000264809441698</v>
      </c>
      <c r="BR17" s="22">
        <v>0.49501990369028698</v>
      </c>
      <c r="BS17" s="22">
        <v>0.35360056160691999</v>
      </c>
      <c r="BT17" s="22">
        <v>0.64772138836242199</v>
      </c>
      <c r="BU17" s="22"/>
      <c r="BV17" s="22">
        <v>0.599201710958846</v>
      </c>
      <c r="BW17" s="22">
        <v>0.36891532883468198</v>
      </c>
      <c r="BX17" s="22"/>
      <c r="BY17" s="22">
        <v>0.51533890794610604</v>
      </c>
      <c r="BZ17" s="22"/>
      <c r="CA17" s="22">
        <v>0.27891193032147799</v>
      </c>
      <c r="CB17" s="22">
        <v>0.408347457785112</v>
      </c>
      <c r="CC17" s="22">
        <v>0.43269171221576802</v>
      </c>
      <c r="CD17" s="22">
        <v>0.47810359797643298</v>
      </c>
      <c r="CE17" s="22">
        <v>0.71078269747231804</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132</v>
      </c>
      <c r="C9" s="14">
        <v>7.0052256882444305E-2</v>
      </c>
      <c r="D9" s="14">
        <v>8.7670157167016496E-2</v>
      </c>
      <c r="E9" s="14">
        <v>5.2986752222376303E-2</v>
      </c>
      <c r="F9" s="14"/>
      <c r="G9" s="14">
        <v>6.6816992127115699E-2</v>
      </c>
      <c r="H9" s="14">
        <v>8.2616423312504197E-2</v>
      </c>
      <c r="I9" s="14">
        <v>6.5212930573861197E-2</v>
      </c>
      <c r="J9" s="14">
        <v>7.4608353323892096E-2</v>
      </c>
      <c r="K9" s="14">
        <v>6.3296018457088404E-2</v>
      </c>
      <c r="L9" s="14">
        <v>6.67204274480553E-2</v>
      </c>
      <c r="M9" s="14"/>
      <c r="N9" s="14">
        <v>7.0244989164495703E-2</v>
      </c>
      <c r="O9" s="14">
        <v>5.5856082136452399E-2</v>
      </c>
      <c r="P9" s="14">
        <v>8.4252840037264201E-2</v>
      </c>
      <c r="Q9" s="14">
        <v>7.1788396879382502E-2</v>
      </c>
      <c r="R9" s="14"/>
      <c r="S9" s="14">
        <v>8.4866977863476301E-2</v>
      </c>
      <c r="T9" s="14">
        <v>5.4813342343106301E-2</v>
      </c>
      <c r="U9" s="14">
        <v>6.1737058525772603E-2</v>
      </c>
      <c r="V9" s="14">
        <v>6.9677462356981301E-2</v>
      </c>
      <c r="W9" s="14">
        <v>4.1997637831654E-2</v>
      </c>
      <c r="X9" s="14">
        <v>5.06317856215815E-2</v>
      </c>
      <c r="Y9" s="14">
        <v>6.6230780485873206E-2</v>
      </c>
      <c r="Z9" s="14">
        <v>0.121385272296201</v>
      </c>
      <c r="AA9" s="14">
        <v>9.7852919625657703E-2</v>
      </c>
      <c r="AB9" s="14">
        <v>7.0428428705365101E-2</v>
      </c>
      <c r="AC9" s="14">
        <v>6.9980699384262296E-2</v>
      </c>
      <c r="AD9" s="14">
        <v>5.26411240697571E-2</v>
      </c>
      <c r="AE9" s="14"/>
      <c r="AF9" s="14">
        <v>8.0779002036099598E-2</v>
      </c>
      <c r="AG9" s="14">
        <v>9.2537187875885496E-2</v>
      </c>
      <c r="AH9" s="14">
        <v>4.64352755502105E-2</v>
      </c>
      <c r="AI9" s="14">
        <v>0.168429295918961</v>
      </c>
      <c r="AJ9" s="14">
        <v>4.3927611946643297E-2</v>
      </c>
      <c r="AK9" s="14"/>
      <c r="AL9" s="14">
        <v>7.2727544294551097E-2</v>
      </c>
      <c r="AM9" s="14">
        <v>8.5858310738195595E-2</v>
      </c>
      <c r="AN9" s="14">
        <v>5.3127935759153602E-2</v>
      </c>
      <c r="AO9" s="14">
        <v>0.115111663623452</v>
      </c>
      <c r="AP9" s="14">
        <v>1.7844841538169801E-2</v>
      </c>
      <c r="AQ9" s="14"/>
      <c r="AR9" s="14">
        <v>9.4860758720280394E-2</v>
      </c>
      <c r="AS9" s="14">
        <v>6.7512346510818499E-2</v>
      </c>
      <c r="AT9" s="14">
        <v>4.1751681889577098E-2</v>
      </c>
      <c r="AU9" s="14">
        <v>0.107906353707607</v>
      </c>
      <c r="AV9" s="14">
        <v>4.5938844282790998E-2</v>
      </c>
      <c r="AW9" s="14">
        <v>3.0333047503094401E-2</v>
      </c>
      <c r="AX9" s="14"/>
      <c r="AY9" s="14">
        <v>8.1455031200175901E-2</v>
      </c>
      <c r="AZ9" s="14">
        <v>4.3410411893815899E-2</v>
      </c>
      <c r="BA9" s="14">
        <v>6.4657416292159695E-2</v>
      </c>
      <c r="BB9" s="14">
        <v>9.6905950630372703E-2</v>
      </c>
      <c r="BC9" s="14">
        <v>0.16904360224005399</v>
      </c>
      <c r="BD9" s="14"/>
      <c r="BE9" s="14">
        <v>0</v>
      </c>
      <c r="BF9" s="14">
        <v>6.2247610886223E-2</v>
      </c>
      <c r="BG9" s="14">
        <v>6.7799656381095794E-2</v>
      </c>
      <c r="BH9" s="14">
        <v>0.126814579032551</v>
      </c>
      <c r="BI9" s="14">
        <v>6.6464149789999094E-2</v>
      </c>
      <c r="BJ9" s="14">
        <v>6.2864616100446399E-2</v>
      </c>
      <c r="BK9" s="14">
        <v>3.6493521276362198E-2</v>
      </c>
      <c r="BL9" s="14">
        <v>6.3435872715048802E-2</v>
      </c>
      <c r="BM9" s="14">
        <v>9.4742960105400398E-2</v>
      </c>
      <c r="BN9" s="14">
        <v>5.2781179027191198E-2</v>
      </c>
      <c r="BO9" s="14">
        <v>4.0002284493302002E-2</v>
      </c>
      <c r="BP9" s="14">
        <v>9.2012529607355398E-2</v>
      </c>
      <c r="BQ9" s="14">
        <v>6.6386697623442903E-2</v>
      </c>
      <c r="BR9" s="14">
        <v>7.0612102718101297E-2</v>
      </c>
      <c r="BS9" s="14">
        <v>0.121516711951174</v>
      </c>
      <c r="BT9" s="14">
        <v>9.2854754817313201E-2</v>
      </c>
      <c r="BU9" s="14"/>
      <c r="BV9" s="14">
        <v>9.6966041254639507E-2</v>
      </c>
      <c r="BW9" s="14">
        <v>6.9360664933588098E-2</v>
      </c>
      <c r="BX9" s="14"/>
      <c r="BY9" s="14">
        <v>0.15900559540637199</v>
      </c>
      <c r="BZ9" s="14"/>
      <c r="CA9" s="14">
        <v>6.4831062514341994E-2</v>
      </c>
      <c r="CB9" s="14">
        <v>4.5713621661125102E-2</v>
      </c>
      <c r="CC9" s="14">
        <v>6.9428285297136599E-2</v>
      </c>
      <c r="CD9" s="14">
        <v>6.6735122083932494E-2</v>
      </c>
      <c r="CE9" s="14">
        <v>0.43558005907629999</v>
      </c>
    </row>
    <row r="10" spans="2:83" x14ac:dyDescent="0.3">
      <c r="B10" s="15" t="s">
        <v>133</v>
      </c>
      <c r="C10" s="14">
        <v>0.29189392520371699</v>
      </c>
      <c r="D10" s="14">
        <v>0.293697949064394</v>
      </c>
      <c r="E10" s="14">
        <v>0.29070474229611498</v>
      </c>
      <c r="F10" s="14"/>
      <c r="G10" s="14">
        <v>0.27340131288373998</v>
      </c>
      <c r="H10" s="14">
        <v>0.316998979489516</v>
      </c>
      <c r="I10" s="14">
        <v>0.33982864015745601</v>
      </c>
      <c r="J10" s="14">
        <v>0.25356380136347301</v>
      </c>
      <c r="K10" s="14">
        <v>0.30686234366375797</v>
      </c>
      <c r="L10" s="14">
        <v>0.265900546937686</v>
      </c>
      <c r="M10" s="14"/>
      <c r="N10" s="14">
        <v>0.283143012643433</v>
      </c>
      <c r="O10" s="14">
        <v>0.30819483782739798</v>
      </c>
      <c r="P10" s="14">
        <v>0.29450530167556699</v>
      </c>
      <c r="Q10" s="14">
        <v>0.28259478257169701</v>
      </c>
      <c r="R10" s="14"/>
      <c r="S10" s="14">
        <v>0.27537640930526502</v>
      </c>
      <c r="T10" s="14">
        <v>0.300493037026895</v>
      </c>
      <c r="U10" s="14">
        <v>0.26538526534005402</v>
      </c>
      <c r="V10" s="14">
        <v>0.34094612467949997</v>
      </c>
      <c r="W10" s="14">
        <v>0.31426434603258602</v>
      </c>
      <c r="X10" s="14">
        <v>0.342702581442828</v>
      </c>
      <c r="Y10" s="14">
        <v>0.262013551188225</v>
      </c>
      <c r="Z10" s="14">
        <v>0.37792472761660001</v>
      </c>
      <c r="AA10" s="14">
        <v>0.242384282391889</v>
      </c>
      <c r="AB10" s="14">
        <v>0.26215237491162902</v>
      </c>
      <c r="AC10" s="14">
        <v>0.30219962195486899</v>
      </c>
      <c r="AD10" s="14">
        <v>0.268226542117877</v>
      </c>
      <c r="AE10" s="14"/>
      <c r="AF10" s="14">
        <v>0.32953907239852398</v>
      </c>
      <c r="AG10" s="14">
        <v>0.28730551194764398</v>
      </c>
      <c r="AH10" s="14">
        <v>0.25054887501199102</v>
      </c>
      <c r="AI10" s="14">
        <v>0.36700983979769303</v>
      </c>
      <c r="AJ10" s="14">
        <v>0.27724080972842602</v>
      </c>
      <c r="AK10" s="14"/>
      <c r="AL10" s="14">
        <v>0.347445814196229</v>
      </c>
      <c r="AM10" s="14">
        <v>0.25724413463603502</v>
      </c>
      <c r="AN10" s="14">
        <v>0.28702614650391201</v>
      </c>
      <c r="AO10" s="14">
        <v>0.37168283275164299</v>
      </c>
      <c r="AP10" s="14">
        <v>0.263532604359629</v>
      </c>
      <c r="AQ10" s="14"/>
      <c r="AR10" s="14">
        <v>0.26376050050481198</v>
      </c>
      <c r="AS10" s="14">
        <v>0.35867387992548999</v>
      </c>
      <c r="AT10" s="14">
        <v>0.25968114728640301</v>
      </c>
      <c r="AU10" s="14">
        <v>0.35480735261152002</v>
      </c>
      <c r="AV10" s="14">
        <v>0.254640207889124</v>
      </c>
      <c r="AW10" s="14">
        <v>0.23202241187164399</v>
      </c>
      <c r="AX10" s="14"/>
      <c r="AY10" s="14">
        <v>0.29953569795080798</v>
      </c>
      <c r="AZ10" s="14">
        <v>0.27707910352431198</v>
      </c>
      <c r="BA10" s="14">
        <v>0.26642442011405698</v>
      </c>
      <c r="BB10" s="14">
        <v>0.31569234538937802</v>
      </c>
      <c r="BC10" s="14">
        <v>0.31408679333108602</v>
      </c>
      <c r="BD10" s="14"/>
      <c r="BE10" s="14">
        <v>6.7794701126496104E-2</v>
      </c>
      <c r="BF10" s="14">
        <v>0.269089304355347</v>
      </c>
      <c r="BG10" s="14">
        <v>0.301132952241421</v>
      </c>
      <c r="BH10" s="14">
        <v>0.232365344836308</v>
      </c>
      <c r="BI10" s="14">
        <v>0.290429610368169</v>
      </c>
      <c r="BJ10" s="14">
        <v>0.304012542727708</v>
      </c>
      <c r="BK10" s="14">
        <v>0.35058977340388398</v>
      </c>
      <c r="BL10" s="14">
        <v>0.30511411987687298</v>
      </c>
      <c r="BM10" s="14">
        <v>0.26664839266196599</v>
      </c>
      <c r="BN10" s="14">
        <v>0.31196198960124799</v>
      </c>
      <c r="BO10" s="14">
        <v>0.26240452162125</v>
      </c>
      <c r="BP10" s="14">
        <v>0.32536490711896299</v>
      </c>
      <c r="BQ10" s="14">
        <v>0.28427502028478502</v>
      </c>
      <c r="BR10" s="14">
        <v>0.31460642370130099</v>
      </c>
      <c r="BS10" s="14">
        <v>0.27460739174620502</v>
      </c>
      <c r="BT10" s="14">
        <v>0.36225350088766101</v>
      </c>
      <c r="BU10" s="14"/>
      <c r="BV10" s="14">
        <v>0.25855967266797603</v>
      </c>
      <c r="BW10" s="14">
        <v>0.25529024491379898</v>
      </c>
      <c r="BX10" s="14"/>
      <c r="BY10" s="14">
        <v>0.32001086069193102</v>
      </c>
      <c r="BZ10" s="14"/>
      <c r="CA10" s="14">
        <v>0.27057602225166899</v>
      </c>
      <c r="CB10" s="14">
        <v>0.30396345139458902</v>
      </c>
      <c r="CC10" s="14">
        <v>0.29131427939410098</v>
      </c>
      <c r="CD10" s="14">
        <v>0.44483991780320298</v>
      </c>
      <c r="CE10" s="14">
        <v>0.165687564087551</v>
      </c>
    </row>
    <row r="11" spans="2:83" x14ac:dyDescent="0.3">
      <c r="B11" s="15" t="s">
        <v>134</v>
      </c>
      <c r="C11" s="14">
        <v>0.320947709731012</v>
      </c>
      <c r="D11" s="14">
        <v>0.32789717041261701</v>
      </c>
      <c r="E11" s="14">
        <v>0.31479127320577299</v>
      </c>
      <c r="F11" s="14"/>
      <c r="G11" s="14">
        <v>0.30558247787883502</v>
      </c>
      <c r="H11" s="14">
        <v>0.25950728373315801</v>
      </c>
      <c r="I11" s="14">
        <v>0.24592408205412999</v>
      </c>
      <c r="J11" s="14">
        <v>0.36760808618394097</v>
      </c>
      <c r="K11" s="14">
        <v>0.32327292570180099</v>
      </c>
      <c r="L11" s="14">
        <v>0.40248472369044802</v>
      </c>
      <c r="M11" s="14"/>
      <c r="N11" s="14">
        <v>0.286271677885859</v>
      </c>
      <c r="O11" s="14">
        <v>0.28839864920414399</v>
      </c>
      <c r="P11" s="14">
        <v>0.367079511908385</v>
      </c>
      <c r="Q11" s="14">
        <v>0.35042504147574</v>
      </c>
      <c r="R11" s="14"/>
      <c r="S11" s="14">
        <v>0.31269811434627598</v>
      </c>
      <c r="T11" s="14">
        <v>0.29887071593189202</v>
      </c>
      <c r="U11" s="14">
        <v>0.33888033319514999</v>
      </c>
      <c r="V11" s="14">
        <v>0.33256187054188302</v>
      </c>
      <c r="W11" s="14">
        <v>0.32754271907622801</v>
      </c>
      <c r="X11" s="14">
        <v>0.35170550121180799</v>
      </c>
      <c r="Y11" s="14">
        <v>0.32239721667995203</v>
      </c>
      <c r="Z11" s="14">
        <v>0.24908629676837701</v>
      </c>
      <c r="AA11" s="14">
        <v>0.345070105566048</v>
      </c>
      <c r="AB11" s="14">
        <v>0.31678325033864901</v>
      </c>
      <c r="AC11" s="14">
        <v>0.26427496584504601</v>
      </c>
      <c r="AD11" s="14">
        <v>0.37548040180676501</v>
      </c>
      <c r="AE11" s="14"/>
      <c r="AF11" s="14">
        <v>0.34470714448379702</v>
      </c>
      <c r="AG11" s="14">
        <v>0.28821181457977801</v>
      </c>
      <c r="AH11" s="14">
        <v>0.34686000819548402</v>
      </c>
      <c r="AI11" s="14">
        <v>0.35362144870630202</v>
      </c>
      <c r="AJ11" s="14">
        <v>0.32905221595447998</v>
      </c>
      <c r="AK11" s="14"/>
      <c r="AL11" s="14">
        <v>0.35562398028360198</v>
      </c>
      <c r="AM11" s="14">
        <v>0.31170826358102099</v>
      </c>
      <c r="AN11" s="14">
        <v>0.31803892053098798</v>
      </c>
      <c r="AO11" s="14">
        <v>0.27433300582100001</v>
      </c>
      <c r="AP11" s="14">
        <v>0.36461284244452402</v>
      </c>
      <c r="AQ11" s="14"/>
      <c r="AR11" s="14">
        <v>0.28902228741251601</v>
      </c>
      <c r="AS11" s="14">
        <v>0.32367347726590501</v>
      </c>
      <c r="AT11" s="14">
        <v>0.37936760873761199</v>
      </c>
      <c r="AU11" s="14">
        <v>0.31152236445744902</v>
      </c>
      <c r="AV11" s="14">
        <v>0.347393053376502</v>
      </c>
      <c r="AW11" s="14">
        <v>0.32897799459586902</v>
      </c>
      <c r="AX11" s="14"/>
      <c r="AY11" s="14">
        <v>0.36460963210216801</v>
      </c>
      <c r="AZ11" s="14">
        <v>0.32997429341361401</v>
      </c>
      <c r="BA11" s="14">
        <v>0.33140836210730601</v>
      </c>
      <c r="BB11" s="14">
        <v>0.22961270615718801</v>
      </c>
      <c r="BC11" s="14">
        <v>0.276797086550372</v>
      </c>
      <c r="BD11" s="14"/>
      <c r="BE11" s="14">
        <v>0.43443378162615698</v>
      </c>
      <c r="BF11" s="14">
        <v>0.35755599042688502</v>
      </c>
      <c r="BG11" s="14">
        <v>0.38018859154323098</v>
      </c>
      <c r="BH11" s="14">
        <v>0.37033645592314302</v>
      </c>
      <c r="BI11" s="14">
        <v>0.36320740150363001</v>
      </c>
      <c r="BJ11" s="14">
        <v>0.31538155765917097</v>
      </c>
      <c r="BK11" s="14">
        <v>0.35469580309795001</v>
      </c>
      <c r="BL11" s="14">
        <v>0.27677677159148401</v>
      </c>
      <c r="BM11" s="14">
        <v>0.27660655006524998</v>
      </c>
      <c r="BN11" s="14">
        <v>0.25232918750219502</v>
      </c>
      <c r="BO11" s="14">
        <v>0.35189835756078902</v>
      </c>
      <c r="BP11" s="14">
        <v>0.28273028914895898</v>
      </c>
      <c r="BQ11" s="14">
        <v>0.27466157543565201</v>
      </c>
      <c r="BR11" s="14">
        <v>0.27525348753073098</v>
      </c>
      <c r="BS11" s="14">
        <v>0.233277189639859</v>
      </c>
      <c r="BT11" s="14">
        <v>0.21811554978146899</v>
      </c>
      <c r="BU11" s="14"/>
      <c r="BV11" s="14">
        <v>0.28257429607694201</v>
      </c>
      <c r="BW11" s="14">
        <v>0.35497919782395299</v>
      </c>
      <c r="BX11" s="14"/>
      <c r="BY11" s="14">
        <v>0.27189560122175399</v>
      </c>
      <c r="BZ11" s="14"/>
      <c r="CA11" s="14">
        <v>0.36025612902905702</v>
      </c>
      <c r="CB11" s="14">
        <v>0.32390024697825698</v>
      </c>
      <c r="CC11" s="14">
        <v>0.307269445653365</v>
      </c>
      <c r="CD11" s="14">
        <v>0.25004790019288903</v>
      </c>
      <c r="CE11" s="14">
        <v>0.19167410084278999</v>
      </c>
    </row>
    <row r="12" spans="2:83" x14ac:dyDescent="0.3">
      <c r="B12" s="15" t="s">
        <v>135</v>
      </c>
      <c r="C12" s="14">
        <v>0.17658036341029101</v>
      </c>
      <c r="D12" s="14">
        <v>0.19433366398201901</v>
      </c>
      <c r="E12" s="14">
        <v>0.159591527263657</v>
      </c>
      <c r="F12" s="14"/>
      <c r="G12" s="14">
        <v>0.217557479524255</v>
      </c>
      <c r="H12" s="14">
        <v>0.22675193090194401</v>
      </c>
      <c r="I12" s="14">
        <v>0.165695113176307</v>
      </c>
      <c r="J12" s="14">
        <v>0.167433448105621</v>
      </c>
      <c r="K12" s="14">
        <v>0.14565722350725899</v>
      </c>
      <c r="L12" s="14">
        <v>0.14565964099203699</v>
      </c>
      <c r="M12" s="14"/>
      <c r="N12" s="14">
        <v>0.23554203800665799</v>
      </c>
      <c r="O12" s="14">
        <v>0.220593437396194</v>
      </c>
      <c r="P12" s="14">
        <v>0.10665896922388</v>
      </c>
      <c r="Q12" s="14">
        <v>0.13073164515112401</v>
      </c>
      <c r="R12" s="14"/>
      <c r="S12" s="14">
        <v>0.19445826639672301</v>
      </c>
      <c r="T12" s="14">
        <v>0.150995824417163</v>
      </c>
      <c r="U12" s="14">
        <v>0.20868302581964901</v>
      </c>
      <c r="V12" s="14">
        <v>0.18673180605081799</v>
      </c>
      <c r="W12" s="14">
        <v>0.19977617365688699</v>
      </c>
      <c r="X12" s="14">
        <v>0.112327296787048</v>
      </c>
      <c r="Y12" s="14">
        <v>0.20358289673234001</v>
      </c>
      <c r="Z12" s="14">
        <v>0.14539371453318201</v>
      </c>
      <c r="AA12" s="14">
        <v>0.168313400962249</v>
      </c>
      <c r="AB12" s="14">
        <v>0.187231650203631</v>
      </c>
      <c r="AC12" s="14">
        <v>0.20764840291063699</v>
      </c>
      <c r="AD12" s="14">
        <v>0.14401451082721101</v>
      </c>
      <c r="AE12" s="14"/>
      <c r="AF12" s="14">
        <v>0.14514969409647899</v>
      </c>
      <c r="AG12" s="14">
        <v>0.20583271873301701</v>
      </c>
      <c r="AH12" s="14">
        <v>0.19507171879417001</v>
      </c>
      <c r="AI12" s="14">
        <v>2.8280322589841402E-2</v>
      </c>
      <c r="AJ12" s="14">
        <v>0.125663874114366</v>
      </c>
      <c r="AK12" s="14"/>
      <c r="AL12" s="14">
        <v>0.14073594525149899</v>
      </c>
      <c r="AM12" s="14">
        <v>0.21979354169149101</v>
      </c>
      <c r="AN12" s="14">
        <v>0.174483911122122</v>
      </c>
      <c r="AO12" s="14">
        <v>0.10152810538908499</v>
      </c>
      <c r="AP12" s="14">
        <v>0.21629138968177999</v>
      </c>
      <c r="AQ12" s="14"/>
      <c r="AR12" s="14">
        <v>0.25258472710323598</v>
      </c>
      <c r="AS12" s="14">
        <v>0.16278827048272501</v>
      </c>
      <c r="AT12" s="14">
        <v>0.20628627247817299</v>
      </c>
      <c r="AU12" s="14">
        <v>0.11093787626513101</v>
      </c>
      <c r="AV12" s="14">
        <v>0.18787512112476601</v>
      </c>
      <c r="AW12" s="14">
        <v>0.12034372974278899</v>
      </c>
      <c r="AX12" s="14"/>
      <c r="AY12" s="14">
        <v>0.124479475179022</v>
      </c>
      <c r="AZ12" s="14">
        <v>0.16755327100581199</v>
      </c>
      <c r="BA12" s="14">
        <v>0.211016586270446</v>
      </c>
      <c r="BB12" s="14">
        <v>0.24118419533287899</v>
      </c>
      <c r="BC12" s="14">
        <v>0.173112216637029</v>
      </c>
      <c r="BD12" s="14"/>
      <c r="BE12" s="14">
        <v>0.27872541500252201</v>
      </c>
      <c r="BF12" s="14">
        <v>8.1123564556089794E-2</v>
      </c>
      <c r="BG12" s="14">
        <v>9.3835757552147306E-2</v>
      </c>
      <c r="BH12" s="14">
        <v>0.13451317071508001</v>
      </c>
      <c r="BI12" s="14">
        <v>0.13022598413829301</v>
      </c>
      <c r="BJ12" s="14">
        <v>0.164555089909762</v>
      </c>
      <c r="BK12" s="14">
        <v>0.159193199752344</v>
      </c>
      <c r="BL12" s="14">
        <v>0.17722715297151401</v>
      </c>
      <c r="BM12" s="14">
        <v>0.22756015405567701</v>
      </c>
      <c r="BN12" s="14">
        <v>0.25765677066534398</v>
      </c>
      <c r="BO12" s="14">
        <v>0.20575640080809501</v>
      </c>
      <c r="BP12" s="14">
        <v>0.183086626673959</v>
      </c>
      <c r="BQ12" s="14">
        <v>0.243807402848254</v>
      </c>
      <c r="BR12" s="14">
        <v>0.23515249522934401</v>
      </c>
      <c r="BS12" s="14">
        <v>0.223414768369817</v>
      </c>
      <c r="BT12" s="14">
        <v>0.27095614661768402</v>
      </c>
      <c r="BU12" s="14"/>
      <c r="BV12" s="14">
        <v>0.25666001755995699</v>
      </c>
      <c r="BW12" s="14">
        <v>0.165037976633294</v>
      </c>
      <c r="BX12" s="14"/>
      <c r="BY12" s="14">
        <v>0.157660263443161</v>
      </c>
      <c r="BZ12" s="14"/>
      <c r="CA12" s="14">
        <v>0.15200910832577699</v>
      </c>
      <c r="CB12" s="14">
        <v>0.21279296805026199</v>
      </c>
      <c r="CC12" s="14">
        <v>0.18719977305105701</v>
      </c>
      <c r="CD12" s="14">
        <v>0.16295539596113001</v>
      </c>
      <c r="CE12" s="14">
        <v>0.20705827599335899</v>
      </c>
    </row>
    <row r="13" spans="2:83" x14ac:dyDescent="0.3">
      <c r="B13" s="15" t="s">
        <v>136</v>
      </c>
      <c r="C13" s="14">
        <v>2.1940155285624801E-2</v>
      </c>
      <c r="D13" s="14">
        <v>2.68471602184456E-2</v>
      </c>
      <c r="E13" s="14">
        <v>1.7191768317197799E-2</v>
      </c>
      <c r="F13" s="14"/>
      <c r="G13" s="14">
        <v>1.7442574738334601E-2</v>
      </c>
      <c r="H13" s="14">
        <v>2.1987700614721901E-2</v>
      </c>
      <c r="I13" s="14">
        <v>2.7729099042868501E-2</v>
      </c>
      <c r="J13" s="14">
        <v>1.9387998269522901E-2</v>
      </c>
      <c r="K13" s="14">
        <v>4.53773847355049E-2</v>
      </c>
      <c r="L13" s="14">
        <v>6.4803864503269496E-3</v>
      </c>
      <c r="M13" s="14"/>
      <c r="N13" s="14">
        <v>3.6181449306071603E-2</v>
      </c>
      <c r="O13" s="14">
        <v>2.5140846326585298E-2</v>
      </c>
      <c r="P13" s="14">
        <v>1.3513280946631999E-2</v>
      </c>
      <c r="Q13" s="14">
        <v>1.11578055510584E-2</v>
      </c>
      <c r="R13" s="14"/>
      <c r="S13" s="14">
        <v>4.2124085768493601E-2</v>
      </c>
      <c r="T13" s="14">
        <v>2.24266684496808E-2</v>
      </c>
      <c r="U13" s="14">
        <v>1.89067886147752E-2</v>
      </c>
      <c r="V13" s="14">
        <v>1.04239230293639E-2</v>
      </c>
      <c r="W13" s="14">
        <v>7.2702970921785298E-3</v>
      </c>
      <c r="X13" s="14">
        <v>4.0825142156623402E-3</v>
      </c>
      <c r="Y13" s="14">
        <v>1.8050813937050401E-2</v>
      </c>
      <c r="Z13" s="14">
        <v>1.12449871500141E-2</v>
      </c>
      <c r="AA13" s="14">
        <v>2.4660887818121601E-2</v>
      </c>
      <c r="AB13" s="14">
        <v>2.7559293758003301E-2</v>
      </c>
      <c r="AC13" s="14">
        <v>4.4298348772631703E-2</v>
      </c>
      <c r="AD13" s="14">
        <v>1.6554571478755501E-2</v>
      </c>
      <c r="AE13" s="14"/>
      <c r="AF13" s="14">
        <v>1.9302791827739901E-2</v>
      </c>
      <c r="AG13" s="14">
        <v>2.9097700649419099E-2</v>
      </c>
      <c r="AH13" s="14">
        <v>2.70424395505139E-2</v>
      </c>
      <c r="AI13" s="14">
        <v>0</v>
      </c>
      <c r="AJ13" s="14">
        <v>1.1165536236385099E-2</v>
      </c>
      <c r="AK13" s="14"/>
      <c r="AL13" s="14">
        <v>1.6417846621613299E-2</v>
      </c>
      <c r="AM13" s="14">
        <v>3.0912121632636302E-2</v>
      </c>
      <c r="AN13" s="14">
        <v>2.9697043419232301E-2</v>
      </c>
      <c r="AO13" s="14">
        <v>8.7457076149029794E-3</v>
      </c>
      <c r="AP13" s="14">
        <v>2.5724798760608798E-2</v>
      </c>
      <c r="AQ13" s="14"/>
      <c r="AR13" s="14">
        <v>3.3372110373556203E-2</v>
      </c>
      <c r="AS13" s="14">
        <v>1.0831005036717099E-2</v>
      </c>
      <c r="AT13" s="14">
        <v>1.8658439919708801E-2</v>
      </c>
      <c r="AU13" s="14">
        <v>2.0370070528140102E-2</v>
      </c>
      <c r="AV13" s="14">
        <v>4.4104440683751099E-2</v>
      </c>
      <c r="AW13" s="14">
        <v>7.4725500678882503E-3</v>
      </c>
      <c r="AX13" s="14"/>
      <c r="AY13" s="14">
        <v>9.3228284119689607E-3</v>
      </c>
      <c r="AZ13" s="14">
        <v>1.96287515993879E-2</v>
      </c>
      <c r="BA13" s="14">
        <v>3.4021277094240798E-2</v>
      </c>
      <c r="BB13" s="14">
        <v>2.3743939392136901E-2</v>
      </c>
      <c r="BC13" s="14">
        <v>6.6960301241458006E-2</v>
      </c>
      <c r="BD13" s="14"/>
      <c r="BE13" s="14">
        <v>0</v>
      </c>
      <c r="BF13" s="14">
        <v>3.1820880177054402E-2</v>
      </c>
      <c r="BG13" s="14">
        <v>6.68516592978197E-3</v>
      </c>
      <c r="BH13" s="14">
        <v>3.04736655498676E-2</v>
      </c>
      <c r="BI13" s="14">
        <v>1.5182078477833301E-2</v>
      </c>
      <c r="BJ13" s="14">
        <v>2.3712472467694898E-2</v>
      </c>
      <c r="BK13" s="14">
        <v>5.8426152373414796E-3</v>
      </c>
      <c r="BL13" s="14">
        <v>2.010219490548E-2</v>
      </c>
      <c r="BM13" s="14">
        <v>2.5477985815300599E-2</v>
      </c>
      <c r="BN13" s="14">
        <v>3.4037541997765201E-2</v>
      </c>
      <c r="BO13" s="14">
        <v>3.2384451154207801E-2</v>
      </c>
      <c r="BP13" s="14">
        <v>4.6753594697561303E-2</v>
      </c>
      <c r="BQ13" s="14">
        <v>8.5472245403082001E-3</v>
      </c>
      <c r="BR13" s="14">
        <v>1.8798644726751999E-2</v>
      </c>
      <c r="BS13" s="14">
        <v>3.9777940799682401E-2</v>
      </c>
      <c r="BT13" s="14">
        <v>3.7935123219111799E-2</v>
      </c>
      <c r="BU13" s="14"/>
      <c r="BV13" s="14">
        <v>3.5340081998661503E-2</v>
      </c>
      <c r="BW13" s="14">
        <v>2.4335537725835601E-2</v>
      </c>
      <c r="BX13" s="14"/>
      <c r="BY13" s="14">
        <v>2.0098330542692899E-2</v>
      </c>
      <c r="BZ13" s="14"/>
      <c r="CA13" s="14">
        <v>2.1431980657229201E-2</v>
      </c>
      <c r="CB13" s="14">
        <v>1.9438663464292998E-2</v>
      </c>
      <c r="CC13" s="14">
        <v>2.4279754740252901E-2</v>
      </c>
      <c r="CD13" s="14">
        <v>3.0241792051183498E-2</v>
      </c>
      <c r="CE13" s="14">
        <v>0</v>
      </c>
    </row>
    <row r="14" spans="2:83" x14ac:dyDescent="0.3">
      <c r="B14" s="15" t="s">
        <v>53</v>
      </c>
      <c r="C14" s="14">
        <v>0.118585589486911</v>
      </c>
      <c r="D14" s="14">
        <v>6.9553899155508497E-2</v>
      </c>
      <c r="E14" s="14">
        <v>0.16473393669488201</v>
      </c>
      <c r="F14" s="14"/>
      <c r="G14" s="14">
        <v>0.11919916284772</v>
      </c>
      <c r="H14" s="14">
        <v>9.2137681948157205E-2</v>
      </c>
      <c r="I14" s="14">
        <v>0.15561013499537699</v>
      </c>
      <c r="J14" s="14">
        <v>0.11739831275354901</v>
      </c>
      <c r="K14" s="14">
        <v>0.115534103934588</v>
      </c>
      <c r="L14" s="14">
        <v>0.112754274481446</v>
      </c>
      <c r="M14" s="14"/>
      <c r="N14" s="14">
        <v>8.8616832993482206E-2</v>
      </c>
      <c r="O14" s="14">
        <v>0.101816147109227</v>
      </c>
      <c r="P14" s="14">
        <v>0.13399009620827201</v>
      </c>
      <c r="Q14" s="14">
        <v>0.153302328370998</v>
      </c>
      <c r="R14" s="14"/>
      <c r="S14" s="14">
        <v>9.0476146319765902E-2</v>
      </c>
      <c r="T14" s="14">
        <v>0.17240041183126201</v>
      </c>
      <c r="U14" s="14">
        <v>0.1064075285046</v>
      </c>
      <c r="V14" s="14">
        <v>5.9658813341454502E-2</v>
      </c>
      <c r="W14" s="14">
        <v>0.109148826310467</v>
      </c>
      <c r="X14" s="14">
        <v>0.13855032072107301</v>
      </c>
      <c r="Y14" s="14">
        <v>0.127724740976559</v>
      </c>
      <c r="Z14" s="14">
        <v>9.4965001635625601E-2</v>
      </c>
      <c r="AA14" s="14">
        <v>0.12171840363603501</v>
      </c>
      <c r="AB14" s="14">
        <v>0.13584500208272299</v>
      </c>
      <c r="AC14" s="14">
        <v>0.111597961132554</v>
      </c>
      <c r="AD14" s="14">
        <v>0.143082849699634</v>
      </c>
      <c r="AE14" s="14"/>
      <c r="AF14" s="14">
        <v>8.0522295157359994E-2</v>
      </c>
      <c r="AG14" s="14">
        <v>9.7015066214257206E-2</v>
      </c>
      <c r="AH14" s="14">
        <v>0.13404168289762999</v>
      </c>
      <c r="AI14" s="14">
        <v>8.26590929872031E-2</v>
      </c>
      <c r="AJ14" s="14">
        <v>0.21294995201969899</v>
      </c>
      <c r="AK14" s="14"/>
      <c r="AL14" s="14">
        <v>6.7048869352505397E-2</v>
      </c>
      <c r="AM14" s="14">
        <v>9.4483627720620494E-2</v>
      </c>
      <c r="AN14" s="14">
        <v>0.137626042664592</v>
      </c>
      <c r="AO14" s="14">
        <v>0.12859868479991701</v>
      </c>
      <c r="AP14" s="14">
        <v>0.11199352321528799</v>
      </c>
      <c r="AQ14" s="14"/>
      <c r="AR14" s="14">
        <v>6.6399615885598298E-2</v>
      </c>
      <c r="AS14" s="14">
        <v>7.6521020778343898E-2</v>
      </c>
      <c r="AT14" s="14">
        <v>9.4254849688526293E-2</v>
      </c>
      <c r="AU14" s="14">
        <v>9.4455982430152893E-2</v>
      </c>
      <c r="AV14" s="14">
        <v>0.120048332643066</v>
      </c>
      <c r="AW14" s="14">
        <v>0.28085026621871501</v>
      </c>
      <c r="AX14" s="14"/>
      <c r="AY14" s="14">
        <v>0.12059733515585699</v>
      </c>
      <c r="AZ14" s="14">
        <v>0.16235416856305801</v>
      </c>
      <c r="BA14" s="14">
        <v>9.2471938121790304E-2</v>
      </c>
      <c r="BB14" s="14">
        <v>9.28608630980442E-2</v>
      </c>
      <c r="BC14" s="14">
        <v>0</v>
      </c>
      <c r="BD14" s="14"/>
      <c r="BE14" s="14">
        <v>0.21904610224482499</v>
      </c>
      <c r="BF14" s="14">
        <v>0.19816264959840099</v>
      </c>
      <c r="BG14" s="14">
        <v>0.15035787635232201</v>
      </c>
      <c r="BH14" s="14">
        <v>0.105496783943049</v>
      </c>
      <c r="BI14" s="14">
        <v>0.13449077572207499</v>
      </c>
      <c r="BJ14" s="14">
        <v>0.12947372113521799</v>
      </c>
      <c r="BK14" s="14">
        <v>9.3185087232118199E-2</v>
      </c>
      <c r="BL14" s="14">
        <v>0.1573438879396</v>
      </c>
      <c r="BM14" s="14">
        <v>0.108963957296406</v>
      </c>
      <c r="BN14" s="14">
        <v>9.1233331206257096E-2</v>
      </c>
      <c r="BO14" s="14">
        <v>0.107553984362357</v>
      </c>
      <c r="BP14" s="14">
        <v>7.0052052753201796E-2</v>
      </c>
      <c r="BQ14" s="14">
        <v>0.122322079267558</v>
      </c>
      <c r="BR14" s="14">
        <v>8.5576846093771294E-2</v>
      </c>
      <c r="BS14" s="14">
        <v>0.107405997493263</v>
      </c>
      <c r="BT14" s="14">
        <v>1.7884924676760401E-2</v>
      </c>
      <c r="BU14" s="14"/>
      <c r="BV14" s="14">
        <v>6.9899890441824097E-2</v>
      </c>
      <c r="BW14" s="14">
        <v>0.13099637796953001</v>
      </c>
      <c r="BX14" s="14"/>
      <c r="BY14" s="14">
        <v>7.1329348694087899E-2</v>
      </c>
      <c r="BZ14" s="14"/>
      <c r="CA14" s="14">
        <v>0.13089569722192601</v>
      </c>
      <c r="CB14" s="14">
        <v>9.4191048451474094E-2</v>
      </c>
      <c r="CC14" s="14">
        <v>0.12050846186408801</v>
      </c>
      <c r="CD14" s="14">
        <v>4.5179871907662601E-2</v>
      </c>
      <c r="CE14" s="14">
        <v>0</v>
      </c>
    </row>
    <row r="15" spans="2:83" x14ac:dyDescent="0.3">
      <c r="B15" s="15" t="s">
        <v>137</v>
      </c>
      <c r="C15" s="21">
        <v>0.36194618208616097</v>
      </c>
      <c r="D15" s="21">
        <v>0.38136810623141099</v>
      </c>
      <c r="E15" s="21">
        <v>0.34369149451849101</v>
      </c>
      <c r="F15" s="21"/>
      <c r="G15" s="21">
        <v>0.34021830501085498</v>
      </c>
      <c r="H15" s="21">
        <v>0.39961540280202001</v>
      </c>
      <c r="I15" s="21">
        <v>0.40504157073131702</v>
      </c>
      <c r="J15" s="21">
        <v>0.32817215468736499</v>
      </c>
      <c r="K15" s="21">
        <v>0.37015836212084702</v>
      </c>
      <c r="L15" s="21">
        <v>0.33262097438574101</v>
      </c>
      <c r="M15" s="21"/>
      <c r="N15" s="21">
        <v>0.35338800180792901</v>
      </c>
      <c r="O15" s="21">
        <v>0.36405091996384997</v>
      </c>
      <c r="P15" s="21">
        <v>0.37875814171283101</v>
      </c>
      <c r="Q15" s="21">
        <v>0.35438317945108</v>
      </c>
      <c r="R15" s="21"/>
      <c r="S15" s="21">
        <v>0.36024338716874199</v>
      </c>
      <c r="T15" s="21">
        <v>0.35530637937000098</v>
      </c>
      <c r="U15" s="21">
        <v>0.32712232386582601</v>
      </c>
      <c r="V15" s="21">
        <v>0.410623587036481</v>
      </c>
      <c r="W15" s="21">
        <v>0.35626198386424002</v>
      </c>
      <c r="X15" s="21">
        <v>0.393334367064409</v>
      </c>
      <c r="Y15" s="21">
        <v>0.328244331674098</v>
      </c>
      <c r="Z15" s="21">
        <v>0.49930999991280101</v>
      </c>
      <c r="AA15" s="21">
        <v>0.34023720201754698</v>
      </c>
      <c r="AB15" s="21">
        <v>0.33258080361699399</v>
      </c>
      <c r="AC15" s="21">
        <v>0.37218032133913098</v>
      </c>
      <c r="AD15" s="21">
        <v>0.32086766618763402</v>
      </c>
      <c r="AE15" s="21"/>
      <c r="AF15" s="21">
        <v>0.41031807443462398</v>
      </c>
      <c r="AG15" s="21">
        <v>0.37984269982352897</v>
      </c>
      <c r="AH15" s="21">
        <v>0.29698415056220201</v>
      </c>
      <c r="AI15" s="21">
        <v>0.53543913571665402</v>
      </c>
      <c r="AJ15" s="21">
        <v>0.32116842167506998</v>
      </c>
      <c r="AK15" s="21"/>
      <c r="AL15" s="21">
        <v>0.42017335849078002</v>
      </c>
      <c r="AM15" s="21">
        <v>0.34310244537423101</v>
      </c>
      <c r="AN15" s="21">
        <v>0.34015408226306598</v>
      </c>
      <c r="AO15" s="21">
        <v>0.48679449637509498</v>
      </c>
      <c r="AP15" s="21">
        <v>0.28137744589779901</v>
      </c>
      <c r="AQ15" s="21"/>
      <c r="AR15" s="21">
        <v>0.35862125922509303</v>
      </c>
      <c r="AS15" s="21">
        <v>0.42618622643630899</v>
      </c>
      <c r="AT15" s="21">
        <v>0.30143282917598002</v>
      </c>
      <c r="AU15" s="21">
        <v>0.462713706319127</v>
      </c>
      <c r="AV15" s="21">
        <v>0.300579052171915</v>
      </c>
      <c r="AW15" s="21">
        <v>0.26235545937473798</v>
      </c>
      <c r="AX15" s="21"/>
      <c r="AY15" s="21">
        <v>0.38099072915098398</v>
      </c>
      <c r="AZ15" s="21">
        <v>0.32048951541812798</v>
      </c>
      <c r="BA15" s="21">
        <v>0.33108183640621702</v>
      </c>
      <c r="BB15" s="21">
        <v>0.41259829601975101</v>
      </c>
      <c r="BC15" s="21">
        <v>0.48313039557114001</v>
      </c>
      <c r="BD15" s="21"/>
      <c r="BE15" s="21">
        <v>6.7794701126496104E-2</v>
      </c>
      <c r="BF15" s="21">
        <v>0.33133691524157</v>
      </c>
      <c r="BG15" s="21">
        <v>0.36893260862251698</v>
      </c>
      <c r="BH15" s="21">
        <v>0.35917992386886</v>
      </c>
      <c r="BI15" s="21">
        <v>0.35689376015816798</v>
      </c>
      <c r="BJ15" s="21">
        <v>0.36687715882815503</v>
      </c>
      <c r="BK15" s="21">
        <v>0.38708329468024599</v>
      </c>
      <c r="BL15" s="21">
        <v>0.368549992591922</v>
      </c>
      <c r="BM15" s="21">
        <v>0.361391352767366</v>
      </c>
      <c r="BN15" s="21">
        <v>0.36474316862843897</v>
      </c>
      <c r="BO15" s="21">
        <v>0.30240680611455201</v>
      </c>
      <c r="BP15" s="21">
        <v>0.417377436726319</v>
      </c>
      <c r="BQ15" s="21">
        <v>0.35066171790822798</v>
      </c>
      <c r="BR15" s="21">
        <v>0.38521852641940202</v>
      </c>
      <c r="BS15" s="21">
        <v>0.39612410369737899</v>
      </c>
      <c r="BT15" s="21">
        <v>0.45510825570497498</v>
      </c>
      <c r="BU15" s="21"/>
      <c r="BV15" s="21">
        <v>0.355525713922616</v>
      </c>
      <c r="BW15" s="21">
        <v>0.32465090984738698</v>
      </c>
      <c r="BX15" s="21"/>
      <c r="BY15" s="21">
        <v>0.47901645609830301</v>
      </c>
      <c r="BZ15" s="21"/>
      <c r="CA15" s="21">
        <v>0.335407084766011</v>
      </c>
      <c r="CB15" s="21">
        <v>0.34967707305571499</v>
      </c>
      <c r="CC15" s="21">
        <v>0.360742564691238</v>
      </c>
      <c r="CD15" s="21">
        <v>0.51157503988713504</v>
      </c>
      <c r="CE15" s="21">
        <v>0.60126762316385096</v>
      </c>
    </row>
    <row r="16" spans="2:83" x14ac:dyDescent="0.3">
      <c r="B16" s="15" t="s">
        <v>138</v>
      </c>
      <c r="C16" s="21">
        <v>0.198520518695916</v>
      </c>
      <c r="D16" s="21">
        <v>0.221180824200465</v>
      </c>
      <c r="E16" s="21">
        <v>0.17678329558085401</v>
      </c>
      <c r="F16" s="21"/>
      <c r="G16" s="21">
        <v>0.23500005426258899</v>
      </c>
      <c r="H16" s="21">
        <v>0.24873963151666501</v>
      </c>
      <c r="I16" s="21">
        <v>0.19342421221917599</v>
      </c>
      <c r="J16" s="21">
        <v>0.186821446375144</v>
      </c>
      <c r="K16" s="21">
        <v>0.191034608242764</v>
      </c>
      <c r="L16" s="21">
        <v>0.15214002744236399</v>
      </c>
      <c r="M16" s="21"/>
      <c r="N16" s="21">
        <v>0.271723487312729</v>
      </c>
      <c r="O16" s="21">
        <v>0.245734283722779</v>
      </c>
      <c r="P16" s="21">
        <v>0.120172250170512</v>
      </c>
      <c r="Q16" s="21">
        <v>0.14188945070218201</v>
      </c>
      <c r="R16" s="21"/>
      <c r="S16" s="21">
        <v>0.236582352165217</v>
      </c>
      <c r="T16" s="21">
        <v>0.173422492866844</v>
      </c>
      <c r="U16" s="21">
        <v>0.227589814434424</v>
      </c>
      <c r="V16" s="21">
        <v>0.197155729080182</v>
      </c>
      <c r="W16" s="21">
        <v>0.20704647074906499</v>
      </c>
      <c r="X16" s="21">
        <v>0.11640981100271</v>
      </c>
      <c r="Y16" s="21">
        <v>0.22163371066939</v>
      </c>
      <c r="Z16" s="21">
        <v>0.15663870168319599</v>
      </c>
      <c r="AA16" s="21">
        <v>0.19297428878037001</v>
      </c>
      <c r="AB16" s="21">
        <v>0.21479094396163401</v>
      </c>
      <c r="AC16" s="21">
        <v>0.25194675168326902</v>
      </c>
      <c r="AD16" s="21">
        <v>0.160569082305967</v>
      </c>
      <c r="AE16" s="21"/>
      <c r="AF16" s="21">
        <v>0.16445248592421899</v>
      </c>
      <c r="AG16" s="21">
        <v>0.234930419382436</v>
      </c>
      <c r="AH16" s="21">
        <v>0.22211415834468401</v>
      </c>
      <c r="AI16" s="21">
        <v>2.8280322589841402E-2</v>
      </c>
      <c r="AJ16" s="21">
        <v>0.136829410350751</v>
      </c>
      <c r="AK16" s="21"/>
      <c r="AL16" s="21">
        <v>0.15715379187311199</v>
      </c>
      <c r="AM16" s="21">
        <v>0.25070566332412703</v>
      </c>
      <c r="AN16" s="21">
        <v>0.20418095454135399</v>
      </c>
      <c r="AO16" s="21">
        <v>0.110273813003988</v>
      </c>
      <c r="AP16" s="21">
        <v>0.24201618844238801</v>
      </c>
      <c r="AQ16" s="21"/>
      <c r="AR16" s="21">
        <v>0.28595683747679301</v>
      </c>
      <c r="AS16" s="21">
        <v>0.17361927551944201</v>
      </c>
      <c r="AT16" s="21">
        <v>0.224944712397882</v>
      </c>
      <c r="AU16" s="21">
        <v>0.13130794679327201</v>
      </c>
      <c r="AV16" s="21">
        <v>0.231979561808517</v>
      </c>
      <c r="AW16" s="21">
        <v>0.127816279810678</v>
      </c>
      <c r="AX16" s="21"/>
      <c r="AY16" s="21">
        <v>0.13380230359099099</v>
      </c>
      <c r="AZ16" s="21">
        <v>0.1871820226052</v>
      </c>
      <c r="BA16" s="21">
        <v>0.245037863364686</v>
      </c>
      <c r="BB16" s="21">
        <v>0.26492813472501597</v>
      </c>
      <c r="BC16" s="21">
        <v>0.24007251787848699</v>
      </c>
      <c r="BD16" s="21"/>
      <c r="BE16" s="21">
        <v>0.27872541500252201</v>
      </c>
      <c r="BF16" s="21">
        <v>0.11294444473314399</v>
      </c>
      <c r="BG16" s="21">
        <v>0.10052092348192899</v>
      </c>
      <c r="BH16" s="21">
        <v>0.16498683626494801</v>
      </c>
      <c r="BI16" s="21">
        <v>0.14540806261612699</v>
      </c>
      <c r="BJ16" s="21">
        <v>0.18826756237745601</v>
      </c>
      <c r="BK16" s="21">
        <v>0.165035814989686</v>
      </c>
      <c r="BL16" s="21">
        <v>0.19732934787699399</v>
      </c>
      <c r="BM16" s="21">
        <v>0.25303813987097801</v>
      </c>
      <c r="BN16" s="21">
        <v>0.29169431266310902</v>
      </c>
      <c r="BO16" s="21">
        <v>0.238140851962303</v>
      </c>
      <c r="BP16" s="21">
        <v>0.22984022137152099</v>
      </c>
      <c r="BQ16" s="21">
        <v>0.25235462738856301</v>
      </c>
      <c r="BR16" s="21">
        <v>0.25395113995609597</v>
      </c>
      <c r="BS16" s="21">
        <v>0.263192709169499</v>
      </c>
      <c r="BT16" s="21">
        <v>0.30889126983679599</v>
      </c>
      <c r="BU16" s="21"/>
      <c r="BV16" s="21">
        <v>0.292000099558619</v>
      </c>
      <c r="BW16" s="21">
        <v>0.189373514359129</v>
      </c>
      <c r="BX16" s="21"/>
      <c r="BY16" s="21">
        <v>0.177758593985854</v>
      </c>
      <c r="BZ16" s="21"/>
      <c r="CA16" s="21">
        <v>0.173441088983006</v>
      </c>
      <c r="CB16" s="21">
        <v>0.232231631514555</v>
      </c>
      <c r="CC16" s="21">
        <v>0.21147952779130999</v>
      </c>
      <c r="CD16" s="21">
        <v>0.193197188012313</v>
      </c>
      <c r="CE16" s="21">
        <v>0.20705827599335899</v>
      </c>
    </row>
    <row r="17" spans="2:83" x14ac:dyDescent="0.3">
      <c r="B17" s="15" t="s">
        <v>139</v>
      </c>
      <c r="C17" s="22">
        <v>0.163425663390245</v>
      </c>
      <c r="D17" s="22">
        <v>0.16018728203094601</v>
      </c>
      <c r="E17" s="22">
        <v>0.166908198937636</v>
      </c>
      <c r="F17" s="22"/>
      <c r="G17" s="22">
        <v>0.105218250748266</v>
      </c>
      <c r="H17" s="22">
        <v>0.15087577128535501</v>
      </c>
      <c r="I17" s="22">
        <v>0.211617358512141</v>
      </c>
      <c r="J17" s="22">
        <v>0.14135070831221999</v>
      </c>
      <c r="K17" s="22">
        <v>0.17912375387808299</v>
      </c>
      <c r="L17" s="22">
        <v>0.18048094694337699</v>
      </c>
      <c r="M17" s="22"/>
      <c r="N17" s="22">
        <v>8.1664514495199805E-2</v>
      </c>
      <c r="O17" s="22">
        <v>0.118316636241071</v>
      </c>
      <c r="P17" s="22">
        <v>0.25858589154231898</v>
      </c>
      <c r="Q17" s="22">
        <v>0.21249372874889799</v>
      </c>
      <c r="R17" s="22"/>
      <c r="S17" s="22">
        <v>0.123661035003525</v>
      </c>
      <c r="T17" s="22">
        <v>0.18188388650315701</v>
      </c>
      <c r="U17" s="22">
        <v>9.9532509431402696E-2</v>
      </c>
      <c r="V17" s="22">
        <v>0.21346785795629999</v>
      </c>
      <c r="W17" s="22">
        <v>0.149215513115175</v>
      </c>
      <c r="X17" s="22">
        <v>0.27692455606170002</v>
      </c>
      <c r="Y17" s="22">
        <v>0.106610621004707</v>
      </c>
      <c r="Z17" s="22">
        <v>0.34267129822960501</v>
      </c>
      <c r="AA17" s="22">
        <v>0.147262913237177</v>
      </c>
      <c r="AB17" s="22">
        <v>0.117789859655359</v>
      </c>
      <c r="AC17" s="22">
        <v>0.120233569655862</v>
      </c>
      <c r="AD17" s="22">
        <v>0.16029858388166701</v>
      </c>
      <c r="AE17" s="22"/>
      <c r="AF17" s="22">
        <v>0.24586558851040499</v>
      </c>
      <c r="AG17" s="22">
        <v>0.144912280441093</v>
      </c>
      <c r="AH17" s="22">
        <v>7.4869992217518305E-2</v>
      </c>
      <c r="AI17" s="22">
        <v>0.50715881312681199</v>
      </c>
      <c r="AJ17" s="22">
        <v>0.18433901132431901</v>
      </c>
      <c r="AK17" s="22"/>
      <c r="AL17" s="22">
        <v>0.26301956661766801</v>
      </c>
      <c r="AM17" s="22">
        <v>9.2396782050103807E-2</v>
      </c>
      <c r="AN17" s="22">
        <v>0.135973127721711</v>
      </c>
      <c r="AO17" s="22">
        <v>0.376520683371107</v>
      </c>
      <c r="AP17" s="22">
        <v>3.9361257455410498E-2</v>
      </c>
      <c r="AQ17" s="22"/>
      <c r="AR17" s="22">
        <v>7.2664421748299998E-2</v>
      </c>
      <c r="AS17" s="22">
        <v>0.25256695091686698</v>
      </c>
      <c r="AT17" s="22">
        <v>7.6488116778098497E-2</v>
      </c>
      <c r="AU17" s="22">
        <v>0.33140575952585499</v>
      </c>
      <c r="AV17" s="22">
        <v>6.8599490363398199E-2</v>
      </c>
      <c r="AW17" s="22">
        <v>0.134539179564061</v>
      </c>
      <c r="AX17" s="22"/>
      <c r="AY17" s="22">
        <v>0.24718842555999401</v>
      </c>
      <c r="AZ17" s="22">
        <v>0.133307492812928</v>
      </c>
      <c r="BA17" s="22">
        <v>8.6043973041530802E-2</v>
      </c>
      <c r="BB17" s="22">
        <v>0.14767016129473501</v>
      </c>
      <c r="BC17" s="22">
        <v>0.243057877692653</v>
      </c>
      <c r="BD17" s="22"/>
      <c r="BE17" s="22">
        <v>-0.21093071387602599</v>
      </c>
      <c r="BF17" s="22">
        <v>0.218392470508426</v>
      </c>
      <c r="BG17" s="22">
        <v>0.268411685140588</v>
      </c>
      <c r="BH17" s="22">
        <v>0.19419308760391199</v>
      </c>
      <c r="BI17" s="22">
        <v>0.21148569754204199</v>
      </c>
      <c r="BJ17" s="22">
        <v>0.17860959645069799</v>
      </c>
      <c r="BK17" s="22">
        <v>0.22204747969055999</v>
      </c>
      <c r="BL17" s="22">
        <v>0.17122064471492801</v>
      </c>
      <c r="BM17" s="22">
        <v>0.108353212896389</v>
      </c>
      <c r="BN17" s="22">
        <v>7.3048855965330006E-2</v>
      </c>
      <c r="BO17" s="22">
        <v>6.4265954152249699E-2</v>
      </c>
      <c r="BP17" s="22">
        <v>0.187537215354798</v>
      </c>
      <c r="BQ17" s="22">
        <v>9.8307090519665602E-2</v>
      </c>
      <c r="BR17" s="22">
        <v>0.13126738646330599</v>
      </c>
      <c r="BS17" s="22">
        <v>0.132931394527879</v>
      </c>
      <c r="BT17" s="22">
        <v>0.14621698586817899</v>
      </c>
      <c r="BU17" s="22"/>
      <c r="BV17" s="22">
        <v>6.3525614363997104E-2</v>
      </c>
      <c r="BW17" s="22">
        <v>0.13527739548825801</v>
      </c>
      <c r="BX17" s="22"/>
      <c r="BY17" s="22">
        <v>0.30125786211244898</v>
      </c>
      <c r="BZ17" s="22"/>
      <c r="CA17" s="22">
        <v>0.161965995783005</v>
      </c>
      <c r="CB17" s="22">
        <v>0.11744544154116</v>
      </c>
      <c r="CC17" s="22">
        <v>0.14926303689992801</v>
      </c>
      <c r="CD17" s="22">
        <v>0.31837785187482198</v>
      </c>
      <c r="CE17" s="22">
        <v>0.394209347170491</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132</v>
      </c>
      <c r="C9" s="14">
        <v>0.16161038974561101</v>
      </c>
      <c r="D9" s="14">
        <v>0.22141141004867099</v>
      </c>
      <c r="E9" s="14">
        <v>0.10353503030363501</v>
      </c>
      <c r="F9" s="14"/>
      <c r="G9" s="14">
        <v>0.17091376481772</v>
      </c>
      <c r="H9" s="14">
        <v>0.177245267014397</v>
      </c>
      <c r="I9" s="14">
        <v>0.13625553543524399</v>
      </c>
      <c r="J9" s="14">
        <v>0.138997977974608</v>
      </c>
      <c r="K9" s="14">
        <v>0.17172449844761301</v>
      </c>
      <c r="L9" s="14">
        <v>0.17482463981464499</v>
      </c>
      <c r="M9" s="14"/>
      <c r="N9" s="14">
        <v>0.20404304598127401</v>
      </c>
      <c r="O9" s="14">
        <v>0.15310070320472999</v>
      </c>
      <c r="P9" s="14">
        <v>0.16270901826312001</v>
      </c>
      <c r="Q9" s="14">
        <v>0.125460897621479</v>
      </c>
      <c r="R9" s="14"/>
      <c r="S9" s="14">
        <v>0.188729665747184</v>
      </c>
      <c r="T9" s="14">
        <v>0.132942232892581</v>
      </c>
      <c r="U9" s="14">
        <v>0.122949811909974</v>
      </c>
      <c r="V9" s="14">
        <v>0.16153682314239801</v>
      </c>
      <c r="W9" s="14">
        <v>0.157789799413635</v>
      </c>
      <c r="X9" s="14">
        <v>0.12875357989474501</v>
      </c>
      <c r="Y9" s="14">
        <v>0.168483086788002</v>
      </c>
      <c r="Z9" s="14">
        <v>0.19050351048122599</v>
      </c>
      <c r="AA9" s="14">
        <v>0.15780719294290199</v>
      </c>
      <c r="AB9" s="14">
        <v>0.18269669377373399</v>
      </c>
      <c r="AC9" s="14">
        <v>0.212169237189585</v>
      </c>
      <c r="AD9" s="14">
        <v>0.17925461752319999</v>
      </c>
      <c r="AE9" s="14"/>
      <c r="AF9" s="14">
        <v>0.16438883471228699</v>
      </c>
      <c r="AG9" s="14">
        <v>0.19111325417849101</v>
      </c>
      <c r="AH9" s="14">
        <v>0.18841449882060299</v>
      </c>
      <c r="AI9" s="14">
        <v>0.16379265501208201</v>
      </c>
      <c r="AJ9" s="14">
        <v>9.2797729847724594E-2</v>
      </c>
      <c r="AK9" s="14"/>
      <c r="AL9" s="14">
        <v>0.15092619919142</v>
      </c>
      <c r="AM9" s="14">
        <v>0.19234455738915601</v>
      </c>
      <c r="AN9" s="14">
        <v>0.17088199363345299</v>
      </c>
      <c r="AO9" s="14">
        <v>0.168320425823864</v>
      </c>
      <c r="AP9" s="14">
        <v>0.121243918508405</v>
      </c>
      <c r="AQ9" s="14"/>
      <c r="AR9" s="14">
        <v>0.216072804467597</v>
      </c>
      <c r="AS9" s="14">
        <v>0.14998626418969599</v>
      </c>
      <c r="AT9" s="14">
        <v>0.17978348420073001</v>
      </c>
      <c r="AU9" s="14">
        <v>0.16607949297584801</v>
      </c>
      <c r="AV9" s="14">
        <v>0.13324910963636799</v>
      </c>
      <c r="AW9" s="14">
        <v>0.111483261113055</v>
      </c>
      <c r="AX9" s="14"/>
      <c r="AY9" s="14">
        <v>0.14199271795379401</v>
      </c>
      <c r="AZ9" s="14">
        <v>0.13408204589933501</v>
      </c>
      <c r="BA9" s="14">
        <v>0.15409936542482899</v>
      </c>
      <c r="BB9" s="14">
        <v>0.20737616271755999</v>
      </c>
      <c r="BC9" s="14">
        <v>0.38986735037043702</v>
      </c>
      <c r="BD9" s="14"/>
      <c r="BE9" s="14">
        <v>6.3827843749476906E-2</v>
      </c>
      <c r="BF9" s="14">
        <v>0.103467237701446</v>
      </c>
      <c r="BG9" s="14">
        <v>8.0841107898380199E-2</v>
      </c>
      <c r="BH9" s="14">
        <v>0.19220582955452201</v>
      </c>
      <c r="BI9" s="14">
        <v>0.16202975742065101</v>
      </c>
      <c r="BJ9" s="14">
        <v>0.18196325016277601</v>
      </c>
      <c r="BK9" s="14">
        <v>0.12927377621597999</v>
      </c>
      <c r="BL9" s="14">
        <v>0.13166594853451299</v>
      </c>
      <c r="BM9" s="14">
        <v>0.16008828963333599</v>
      </c>
      <c r="BN9" s="14">
        <v>0.15663979393344099</v>
      </c>
      <c r="BO9" s="14">
        <v>0.187038486045983</v>
      </c>
      <c r="BP9" s="14">
        <v>0.20573505620249599</v>
      </c>
      <c r="BQ9" s="14">
        <v>0.117134445197419</v>
      </c>
      <c r="BR9" s="14">
        <v>0.17546380974314801</v>
      </c>
      <c r="BS9" s="14">
        <v>0.28527447177695098</v>
      </c>
      <c r="BT9" s="14">
        <v>0.27589310249760701</v>
      </c>
      <c r="BU9" s="14"/>
      <c r="BV9" s="14">
        <v>0.21676571191965899</v>
      </c>
      <c r="BW9" s="14">
        <v>0.15607328154326</v>
      </c>
      <c r="BX9" s="14"/>
      <c r="BY9" s="14">
        <v>0.21660580634627399</v>
      </c>
      <c r="BZ9" s="14"/>
      <c r="CA9" s="14">
        <v>0.128626402420258</v>
      </c>
      <c r="CB9" s="14">
        <v>0.13442151381397999</v>
      </c>
      <c r="CC9" s="14">
        <v>0.18399574145526301</v>
      </c>
      <c r="CD9" s="14">
        <v>0.18753635481498299</v>
      </c>
      <c r="CE9" s="14">
        <v>0.46405933100408803</v>
      </c>
    </row>
    <row r="10" spans="2:83" x14ac:dyDescent="0.3">
      <c r="B10" s="15" t="s">
        <v>133</v>
      </c>
      <c r="C10" s="14">
        <v>0.54936254815760899</v>
      </c>
      <c r="D10" s="14">
        <v>0.54767961723768599</v>
      </c>
      <c r="E10" s="14">
        <v>0.55115130901261</v>
      </c>
      <c r="F10" s="14"/>
      <c r="G10" s="14">
        <v>0.46946415882173897</v>
      </c>
      <c r="H10" s="14">
        <v>0.53703315446130195</v>
      </c>
      <c r="I10" s="14">
        <v>0.57394664150519303</v>
      </c>
      <c r="J10" s="14">
        <v>0.54024397948371405</v>
      </c>
      <c r="K10" s="14">
        <v>0.53761375238490805</v>
      </c>
      <c r="L10" s="14">
        <v>0.60766454699086203</v>
      </c>
      <c r="M10" s="14"/>
      <c r="N10" s="14">
        <v>0.54067145498191405</v>
      </c>
      <c r="O10" s="14">
        <v>0.53648582549259305</v>
      </c>
      <c r="P10" s="14">
        <v>0.58427520182067305</v>
      </c>
      <c r="Q10" s="14">
        <v>0.53943251131526904</v>
      </c>
      <c r="R10" s="14"/>
      <c r="S10" s="14">
        <v>0.54091201895678498</v>
      </c>
      <c r="T10" s="14">
        <v>0.53988706838952905</v>
      </c>
      <c r="U10" s="14">
        <v>0.57976782183749298</v>
      </c>
      <c r="V10" s="14">
        <v>0.52743078925109999</v>
      </c>
      <c r="W10" s="14">
        <v>0.56743467352218901</v>
      </c>
      <c r="X10" s="14">
        <v>0.60332389810853604</v>
      </c>
      <c r="Y10" s="14">
        <v>0.57220044406880499</v>
      </c>
      <c r="Z10" s="14">
        <v>0.520944632753505</v>
      </c>
      <c r="AA10" s="14">
        <v>0.53252541802813302</v>
      </c>
      <c r="AB10" s="14">
        <v>0.55108575569906104</v>
      </c>
      <c r="AC10" s="14">
        <v>0.50131674284356498</v>
      </c>
      <c r="AD10" s="14">
        <v>0.52497120855100599</v>
      </c>
      <c r="AE10" s="14"/>
      <c r="AF10" s="14">
        <v>0.587512578884551</v>
      </c>
      <c r="AG10" s="14">
        <v>0.552117241181453</v>
      </c>
      <c r="AH10" s="14">
        <v>0.51936846206857101</v>
      </c>
      <c r="AI10" s="14">
        <v>0.55945158595701305</v>
      </c>
      <c r="AJ10" s="14">
        <v>0.49102678490683599</v>
      </c>
      <c r="AK10" s="14"/>
      <c r="AL10" s="14">
        <v>0.58537939781943704</v>
      </c>
      <c r="AM10" s="14">
        <v>0.56449261605988499</v>
      </c>
      <c r="AN10" s="14">
        <v>0.57711007971287798</v>
      </c>
      <c r="AO10" s="14">
        <v>0.52619705832258301</v>
      </c>
      <c r="AP10" s="14">
        <v>0.56695167129524304</v>
      </c>
      <c r="AQ10" s="14"/>
      <c r="AR10" s="14">
        <v>0.53304659463169501</v>
      </c>
      <c r="AS10" s="14">
        <v>0.61446640970448896</v>
      </c>
      <c r="AT10" s="14">
        <v>0.58517248948703104</v>
      </c>
      <c r="AU10" s="14">
        <v>0.54156101430529102</v>
      </c>
      <c r="AV10" s="14">
        <v>0.54134250381898097</v>
      </c>
      <c r="AW10" s="14">
        <v>0.53803656989441795</v>
      </c>
      <c r="AX10" s="14"/>
      <c r="AY10" s="14">
        <v>0.55839209844157001</v>
      </c>
      <c r="AZ10" s="14">
        <v>0.545835220979207</v>
      </c>
      <c r="BA10" s="14">
        <v>0.54253618542208804</v>
      </c>
      <c r="BB10" s="14">
        <v>0.55868189246525501</v>
      </c>
      <c r="BC10" s="14">
        <v>0.48700618303748799</v>
      </c>
      <c r="BD10" s="14"/>
      <c r="BE10" s="14">
        <v>0.64153668811609199</v>
      </c>
      <c r="BF10" s="14">
        <v>0.46730933980184403</v>
      </c>
      <c r="BG10" s="14">
        <v>0.61391290562031997</v>
      </c>
      <c r="BH10" s="14">
        <v>0.54730477972361402</v>
      </c>
      <c r="BI10" s="14">
        <v>0.50925224483479903</v>
      </c>
      <c r="BJ10" s="14">
        <v>0.52160692350412297</v>
      </c>
      <c r="BK10" s="14">
        <v>0.55846758455807699</v>
      </c>
      <c r="BL10" s="14">
        <v>0.61503991993040097</v>
      </c>
      <c r="BM10" s="14">
        <v>0.57495540739120299</v>
      </c>
      <c r="BN10" s="14">
        <v>0.58076251186002703</v>
      </c>
      <c r="BO10" s="14">
        <v>0.54360888129014096</v>
      </c>
      <c r="BP10" s="14">
        <v>0.59698856924380495</v>
      </c>
      <c r="BQ10" s="14">
        <v>0.60690229340809199</v>
      </c>
      <c r="BR10" s="14">
        <v>0.56697656970104204</v>
      </c>
      <c r="BS10" s="14">
        <v>0.49684235890557599</v>
      </c>
      <c r="BT10" s="14">
        <v>0.50329237566696905</v>
      </c>
      <c r="BU10" s="14"/>
      <c r="BV10" s="14">
        <v>0.53006093155598</v>
      </c>
      <c r="BW10" s="14">
        <v>0.61563193156276697</v>
      </c>
      <c r="BX10" s="14"/>
      <c r="BY10" s="14">
        <v>0.54582898619529197</v>
      </c>
      <c r="BZ10" s="14"/>
      <c r="CA10" s="14">
        <v>0.594972474019136</v>
      </c>
      <c r="CB10" s="14">
        <v>0.57320762424851801</v>
      </c>
      <c r="CC10" s="14">
        <v>0.51260895032729903</v>
      </c>
      <c r="CD10" s="14">
        <v>0.55325240954677002</v>
      </c>
      <c r="CE10" s="14">
        <v>0.42386563818827699</v>
      </c>
    </row>
    <row r="11" spans="2:83" x14ac:dyDescent="0.3">
      <c r="B11" s="15" t="s">
        <v>134</v>
      </c>
      <c r="C11" s="14">
        <v>0.17088095555873301</v>
      </c>
      <c r="D11" s="14">
        <v>0.14366747439140401</v>
      </c>
      <c r="E11" s="14">
        <v>0.19778840991830601</v>
      </c>
      <c r="F11" s="14"/>
      <c r="G11" s="14">
        <v>0.23172980272751401</v>
      </c>
      <c r="H11" s="14">
        <v>0.15486005181309001</v>
      </c>
      <c r="I11" s="14">
        <v>0.14662205402805201</v>
      </c>
      <c r="J11" s="14">
        <v>0.20584943607872599</v>
      </c>
      <c r="K11" s="14">
        <v>0.15441801620711501</v>
      </c>
      <c r="L11" s="14">
        <v>0.14600786396510601</v>
      </c>
      <c r="M11" s="14"/>
      <c r="N11" s="14">
        <v>0.171030929449032</v>
      </c>
      <c r="O11" s="14">
        <v>0.17442876520244799</v>
      </c>
      <c r="P11" s="14">
        <v>0.15040233281506499</v>
      </c>
      <c r="Q11" s="14">
        <v>0.18876962212192699</v>
      </c>
      <c r="R11" s="14"/>
      <c r="S11" s="14">
        <v>0.15374887064197901</v>
      </c>
      <c r="T11" s="14">
        <v>0.17617928889243201</v>
      </c>
      <c r="U11" s="14">
        <v>0.20534260062040699</v>
      </c>
      <c r="V11" s="14">
        <v>0.211498380081064</v>
      </c>
      <c r="W11" s="14">
        <v>0.179612584334646</v>
      </c>
      <c r="X11" s="14">
        <v>0.14446746090215601</v>
      </c>
      <c r="Y11" s="14">
        <v>0.12346632431610401</v>
      </c>
      <c r="Z11" s="14">
        <v>0.14833375179928801</v>
      </c>
      <c r="AA11" s="14">
        <v>0.15916273545516099</v>
      </c>
      <c r="AB11" s="14">
        <v>0.175727040509949</v>
      </c>
      <c r="AC11" s="14">
        <v>0.185964869833776</v>
      </c>
      <c r="AD11" s="14">
        <v>0.23226648899951999</v>
      </c>
      <c r="AE11" s="14"/>
      <c r="AF11" s="14">
        <v>0.14843713154770799</v>
      </c>
      <c r="AG11" s="14">
        <v>0.15553575946593201</v>
      </c>
      <c r="AH11" s="14">
        <v>0.21265651372248201</v>
      </c>
      <c r="AI11" s="14">
        <v>0.111047874039068</v>
      </c>
      <c r="AJ11" s="14">
        <v>0.19891213269091401</v>
      </c>
      <c r="AK11" s="14"/>
      <c r="AL11" s="14">
        <v>0.16148864234434099</v>
      </c>
      <c r="AM11" s="14">
        <v>0.15043262343875599</v>
      </c>
      <c r="AN11" s="14">
        <v>0.181396855574289</v>
      </c>
      <c r="AO11" s="14">
        <v>0.159082608400022</v>
      </c>
      <c r="AP11" s="14">
        <v>0.201805087543313</v>
      </c>
      <c r="AQ11" s="14"/>
      <c r="AR11" s="14">
        <v>0.152684258009675</v>
      </c>
      <c r="AS11" s="14">
        <v>0.15551856129205799</v>
      </c>
      <c r="AT11" s="14">
        <v>0.162446442462643</v>
      </c>
      <c r="AU11" s="14">
        <v>0.156786427304938</v>
      </c>
      <c r="AV11" s="14">
        <v>0.20385870499549699</v>
      </c>
      <c r="AW11" s="14">
        <v>0.17555575774297799</v>
      </c>
      <c r="AX11" s="14"/>
      <c r="AY11" s="14">
        <v>0.18848936063406399</v>
      </c>
      <c r="AZ11" s="14">
        <v>0.18439988137391</v>
      </c>
      <c r="BA11" s="14">
        <v>0.188587109571378</v>
      </c>
      <c r="BB11" s="14">
        <v>0.13055372144090499</v>
      </c>
      <c r="BC11" s="14">
        <v>7.0961517977264604E-2</v>
      </c>
      <c r="BD11" s="14"/>
      <c r="BE11" s="14">
        <v>6.14348414962528E-2</v>
      </c>
      <c r="BF11" s="14">
        <v>0.18812138929491601</v>
      </c>
      <c r="BG11" s="14">
        <v>0.217717912324327</v>
      </c>
      <c r="BH11" s="14">
        <v>0.13882072909776799</v>
      </c>
      <c r="BI11" s="14">
        <v>0.203296528319722</v>
      </c>
      <c r="BJ11" s="14">
        <v>0.15807283592662699</v>
      </c>
      <c r="BK11" s="14">
        <v>0.19288748330653799</v>
      </c>
      <c r="BL11" s="14">
        <v>0.176100443628774</v>
      </c>
      <c r="BM11" s="14">
        <v>0.15186669414963799</v>
      </c>
      <c r="BN11" s="14">
        <v>0.149513030881783</v>
      </c>
      <c r="BO11" s="14">
        <v>0.15018653521599701</v>
      </c>
      <c r="BP11" s="14">
        <v>0.122042809855939</v>
      </c>
      <c r="BQ11" s="14">
        <v>0.147643872623271</v>
      </c>
      <c r="BR11" s="14">
        <v>0.20556448830521101</v>
      </c>
      <c r="BS11" s="14">
        <v>0.10059899820306401</v>
      </c>
      <c r="BT11" s="14">
        <v>0.16723092865137601</v>
      </c>
      <c r="BU11" s="14"/>
      <c r="BV11" s="14">
        <v>0.15397805788452301</v>
      </c>
      <c r="BW11" s="14">
        <v>0.14516680234027701</v>
      </c>
      <c r="BX11" s="14"/>
      <c r="BY11" s="14">
        <v>0.14137016545254499</v>
      </c>
      <c r="BZ11" s="14"/>
      <c r="CA11" s="14">
        <v>0.17407676173120701</v>
      </c>
      <c r="CB11" s="14">
        <v>0.17688823384411201</v>
      </c>
      <c r="CC11" s="14">
        <v>0.17887021639867001</v>
      </c>
      <c r="CD11" s="14">
        <v>0.15644339755346801</v>
      </c>
      <c r="CE11" s="14">
        <v>6.2587105230385895E-2</v>
      </c>
    </row>
    <row r="12" spans="2:83" x14ac:dyDescent="0.3">
      <c r="B12" s="15" t="s">
        <v>135</v>
      </c>
      <c r="C12" s="14">
        <v>5.3302355976066501E-2</v>
      </c>
      <c r="D12" s="14">
        <v>4.6886948659326501E-2</v>
      </c>
      <c r="E12" s="14">
        <v>5.96711454154479E-2</v>
      </c>
      <c r="F12" s="14"/>
      <c r="G12" s="14">
        <v>4.4540479312569298E-2</v>
      </c>
      <c r="H12" s="14">
        <v>5.7207502649201998E-2</v>
      </c>
      <c r="I12" s="14">
        <v>7.8772487950991996E-2</v>
      </c>
      <c r="J12" s="14">
        <v>6.1224083063174103E-2</v>
      </c>
      <c r="K12" s="14">
        <v>5.4109217122011499E-2</v>
      </c>
      <c r="L12" s="14">
        <v>2.8298063859363901E-2</v>
      </c>
      <c r="M12" s="14"/>
      <c r="N12" s="14">
        <v>4.6452196274648902E-2</v>
      </c>
      <c r="O12" s="14">
        <v>7.1858026695298394E-2</v>
      </c>
      <c r="P12" s="14">
        <v>4.6685714721636198E-2</v>
      </c>
      <c r="Q12" s="14">
        <v>4.6172677366906598E-2</v>
      </c>
      <c r="R12" s="14"/>
      <c r="S12" s="14">
        <v>5.66387365926143E-2</v>
      </c>
      <c r="T12" s="14">
        <v>6.3938615716370606E-2</v>
      </c>
      <c r="U12" s="14">
        <v>5.1793206969080401E-2</v>
      </c>
      <c r="V12" s="14">
        <v>4.4256042116499701E-2</v>
      </c>
      <c r="W12" s="14">
        <v>4.5105708677910299E-2</v>
      </c>
      <c r="X12" s="14">
        <v>3.95634794632196E-2</v>
      </c>
      <c r="Y12" s="14">
        <v>7.9289674900569401E-2</v>
      </c>
      <c r="Z12" s="14">
        <v>7.1450669314298706E-2</v>
      </c>
      <c r="AA12" s="14">
        <v>5.9377488028629598E-2</v>
      </c>
      <c r="AB12" s="14">
        <v>3.2443824758150101E-2</v>
      </c>
      <c r="AC12" s="14">
        <v>6.2123891106844298E-2</v>
      </c>
      <c r="AD12" s="14">
        <v>1.57068305693208E-2</v>
      </c>
      <c r="AE12" s="14"/>
      <c r="AF12" s="14">
        <v>5.2628398942517099E-2</v>
      </c>
      <c r="AG12" s="14">
        <v>5.90311543242222E-2</v>
      </c>
      <c r="AH12" s="14">
        <v>2.90468272919438E-2</v>
      </c>
      <c r="AI12" s="14">
        <v>0.10894020643234199</v>
      </c>
      <c r="AJ12" s="14">
        <v>7.1431219512753899E-2</v>
      </c>
      <c r="AK12" s="14"/>
      <c r="AL12" s="14">
        <v>4.9021808753432101E-2</v>
      </c>
      <c r="AM12" s="14">
        <v>5.7728855904836597E-2</v>
      </c>
      <c r="AN12" s="14">
        <v>4.2989408432508897E-2</v>
      </c>
      <c r="AO12" s="14">
        <v>5.9976753776766797E-2</v>
      </c>
      <c r="AP12" s="14">
        <v>5.3529285906560101E-2</v>
      </c>
      <c r="AQ12" s="14"/>
      <c r="AR12" s="14">
        <v>6.7542141479957796E-2</v>
      </c>
      <c r="AS12" s="14">
        <v>4.8851218351217897E-2</v>
      </c>
      <c r="AT12" s="14">
        <v>3.70911165413393E-2</v>
      </c>
      <c r="AU12" s="14">
        <v>6.0119713216737598E-2</v>
      </c>
      <c r="AV12" s="14">
        <v>4.4787904082890899E-2</v>
      </c>
      <c r="AW12" s="14">
        <v>5.4153102582781602E-2</v>
      </c>
      <c r="AX12" s="14"/>
      <c r="AY12" s="14">
        <v>4.5860047955918699E-2</v>
      </c>
      <c r="AZ12" s="14">
        <v>5.0464488401520097E-2</v>
      </c>
      <c r="BA12" s="14">
        <v>5.9210209944491103E-2</v>
      </c>
      <c r="BB12" s="14">
        <v>5.1407414015145203E-2</v>
      </c>
      <c r="BC12" s="14">
        <v>5.2164948614810497E-2</v>
      </c>
      <c r="BD12" s="14"/>
      <c r="BE12" s="14">
        <v>7.7982368142829994E-2</v>
      </c>
      <c r="BF12" s="14">
        <v>6.7477914850794393E-2</v>
      </c>
      <c r="BG12" s="14">
        <v>4.4168437402867397E-2</v>
      </c>
      <c r="BH12" s="14">
        <v>3.2037681662049101E-2</v>
      </c>
      <c r="BI12" s="14">
        <v>7.7158035388584997E-2</v>
      </c>
      <c r="BJ12" s="14">
        <v>5.4631974001315198E-2</v>
      </c>
      <c r="BK12" s="14">
        <v>5.9625320511014601E-2</v>
      </c>
      <c r="BL12" s="14">
        <v>4.40553538167366E-2</v>
      </c>
      <c r="BM12" s="14">
        <v>6.560047650893E-2</v>
      </c>
      <c r="BN12" s="14">
        <v>4.8832146098062502E-2</v>
      </c>
      <c r="BO12" s="14">
        <v>4.0253474162383798E-2</v>
      </c>
      <c r="BP12" s="14">
        <v>4.7444943300119599E-2</v>
      </c>
      <c r="BQ12" s="14">
        <v>7.9109322881003002E-2</v>
      </c>
      <c r="BR12" s="14">
        <v>0</v>
      </c>
      <c r="BS12" s="14">
        <v>3.8115019195198101E-2</v>
      </c>
      <c r="BT12" s="14">
        <v>2.98370265642816E-2</v>
      </c>
      <c r="BU12" s="14"/>
      <c r="BV12" s="14">
        <v>6.6906387302457002E-2</v>
      </c>
      <c r="BW12" s="14">
        <v>4.4098019062471398E-2</v>
      </c>
      <c r="BX12" s="14"/>
      <c r="BY12" s="14">
        <v>6.02651965748549E-2</v>
      </c>
      <c r="BZ12" s="14"/>
      <c r="CA12" s="14">
        <v>4.7239497280197197E-2</v>
      </c>
      <c r="CB12" s="14">
        <v>5.0787912195288699E-2</v>
      </c>
      <c r="CC12" s="14">
        <v>6.3319648627666106E-2</v>
      </c>
      <c r="CD12" s="14">
        <v>5.4144761253054598E-2</v>
      </c>
      <c r="CE12" s="14">
        <v>0</v>
      </c>
    </row>
    <row r="13" spans="2:83" x14ac:dyDescent="0.3">
      <c r="B13" s="15" t="s">
        <v>136</v>
      </c>
      <c r="C13" s="14">
        <v>9.6904573071747192E-3</v>
      </c>
      <c r="D13" s="14">
        <v>1.1725431025783399E-2</v>
      </c>
      <c r="E13" s="14">
        <v>7.7224239132610397E-3</v>
      </c>
      <c r="F13" s="14"/>
      <c r="G13" s="14">
        <v>1.7366431225896501E-2</v>
      </c>
      <c r="H13" s="14">
        <v>1.3905434265274901E-2</v>
      </c>
      <c r="I13" s="14">
        <v>6.42375487575774E-3</v>
      </c>
      <c r="J13" s="14">
        <v>8.5986201206429396E-3</v>
      </c>
      <c r="K13" s="14">
        <v>1.6688922861127001E-2</v>
      </c>
      <c r="L13" s="14">
        <v>0</v>
      </c>
      <c r="M13" s="14"/>
      <c r="N13" s="14">
        <v>1.2858144915933499E-2</v>
      </c>
      <c r="O13" s="14">
        <v>9.4405801191108692E-3</v>
      </c>
      <c r="P13" s="14">
        <v>7.7563155876367897E-3</v>
      </c>
      <c r="Q13" s="14">
        <v>6.6058726258314904E-3</v>
      </c>
      <c r="R13" s="14"/>
      <c r="S13" s="14">
        <v>6.7604166241310801E-3</v>
      </c>
      <c r="T13" s="14">
        <v>1.0846035510183901E-2</v>
      </c>
      <c r="U13" s="14">
        <v>1.49056317951751E-2</v>
      </c>
      <c r="V13" s="14">
        <v>1.18019209574231E-2</v>
      </c>
      <c r="W13" s="14">
        <v>9.3389410712146695E-3</v>
      </c>
      <c r="X13" s="14">
        <v>5.8887965006449603E-3</v>
      </c>
      <c r="Y13" s="14">
        <v>0</v>
      </c>
      <c r="Z13" s="14">
        <v>0</v>
      </c>
      <c r="AA13" s="14">
        <v>1.7934536188771E-2</v>
      </c>
      <c r="AB13" s="14">
        <v>2.1379545771037699E-2</v>
      </c>
      <c r="AC13" s="14">
        <v>0</v>
      </c>
      <c r="AD13" s="14">
        <v>0</v>
      </c>
      <c r="AE13" s="14"/>
      <c r="AF13" s="14">
        <v>8.3617317455761796E-3</v>
      </c>
      <c r="AG13" s="14">
        <v>1.0382417825975199E-2</v>
      </c>
      <c r="AH13" s="14">
        <v>6.7797224801852502E-3</v>
      </c>
      <c r="AI13" s="14">
        <v>0</v>
      </c>
      <c r="AJ13" s="14">
        <v>2.0086304905363901E-2</v>
      </c>
      <c r="AK13" s="14"/>
      <c r="AL13" s="14">
        <v>8.7629484003303795E-3</v>
      </c>
      <c r="AM13" s="14">
        <v>3.7205077821649002E-3</v>
      </c>
      <c r="AN13" s="14">
        <v>6.2465333662932504E-3</v>
      </c>
      <c r="AO13" s="14">
        <v>1.4140717575547E-2</v>
      </c>
      <c r="AP13" s="14">
        <v>1.7776394563994501E-2</v>
      </c>
      <c r="AQ13" s="14"/>
      <c r="AR13" s="14">
        <v>5.5400924616260698E-3</v>
      </c>
      <c r="AS13" s="14">
        <v>6.7442865342582804E-3</v>
      </c>
      <c r="AT13" s="14">
        <v>1.0178577807216101E-2</v>
      </c>
      <c r="AU13" s="14">
        <v>5.07374637861281E-3</v>
      </c>
      <c r="AV13" s="14">
        <v>2.7666666239376001E-2</v>
      </c>
      <c r="AW13" s="14">
        <v>1.7712129423641799E-2</v>
      </c>
      <c r="AX13" s="14"/>
      <c r="AY13" s="14">
        <v>5.2911006622003301E-3</v>
      </c>
      <c r="AZ13" s="14">
        <v>2.30356836859045E-3</v>
      </c>
      <c r="BA13" s="14">
        <v>1.1507270998211E-2</v>
      </c>
      <c r="BB13" s="14">
        <v>2.4124171253366401E-2</v>
      </c>
      <c r="BC13" s="14">
        <v>0</v>
      </c>
      <c r="BD13" s="14"/>
      <c r="BE13" s="14">
        <v>0</v>
      </c>
      <c r="BF13" s="14">
        <v>1.5915646212755399E-2</v>
      </c>
      <c r="BG13" s="14">
        <v>9.0669602982122507E-3</v>
      </c>
      <c r="BH13" s="14">
        <v>0</v>
      </c>
      <c r="BI13" s="14">
        <v>0</v>
      </c>
      <c r="BJ13" s="14">
        <v>9.7907699324050797E-3</v>
      </c>
      <c r="BK13" s="14">
        <v>1.8030993659893999E-2</v>
      </c>
      <c r="BL13" s="14">
        <v>6.9031268024790102E-3</v>
      </c>
      <c r="BM13" s="14">
        <v>6.8147186683335101E-3</v>
      </c>
      <c r="BN13" s="14">
        <v>1.7090221074543999E-2</v>
      </c>
      <c r="BO13" s="14">
        <v>1.4492299166481299E-2</v>
      </c>
      <c r="BP13" s="14">
        <v>0</v>
      </c>
      <c r="BQ13" s="14">
        <v>0</v>
      </c>
      <c r="BR13" s="14">
        <v>1.7052430302261199E-2</v>
      </c>
      <c r="BS13" s="14">
        <v>3.7014303024971003E-2</v>
      </c>
      <c r="BT13" s="14">
        <v>2.37465666197662E-2</v>
      </c>
      <c r="BU13" s="14"/>
      <c r="BV13" s="14">
        <v>6.2254953614883897E-3</v>
      </c>
      <c r="BW13" s="14">
        <v>0</v>
      </c>
      <c r="BX13" s="14"/>
      <c r="BY13" s="14">
        <v>4.2486515243386497E-3</v>
      </c>
      <c r="BZ13" s="14"/>
      <c r="CA13" s="14">
        <v>8.0308430651860607E-3</v>
      </c>
      <c r="CB13" s="14">
        <v>4.4099575238539003E-3</v>
      </c>
      <c r="CC13" s="14">
        <v>8.2527167880199204E-3</v>
      </c>
      <c r="CD13" s="14">
        <v>2.3493718854382499E-2</v>
      </c>
      <c r="CE13" s="14">
        <v>4.9487925577249299E-2</v>
      </c>
    </row>
    <row r="14" spans="2:83" x14ac:dyDescent="0.3">
      <c r="B14" s="15" t="s">
        <v>53</v>
      </c>
      <c r="C14" s="14">
        <v>5.5153293254805398E-2</v>
      </c>
      <c r="D14" s="14">
        <v>2.8629118637128501E-2</v>
      </c>
      <c r="E14" s="14">
        <v>8.0131681436739904E-2</v>
      </c>
      <c r="F14" s="14"/>
      <c r="G14" s="14">
        <v>6.5985363094562002E-2</v>
      </c>
      <c r="H14" s="14">
        <v>5.9748589796734801E-2</v>
      </c>
      <c r="I14" s="14">
        <v>5.7979526204760802E-2</v>
      </c>
      <c r="J14" s="14">
        <v>4.5085903279135198E-2</v>
      </c>
      <c r="K14" s="14">
        <v>6.54455929772257E-2</v>
      </c>
      <c r="L14" s="14">
        <v>4.3204885370023899E-2</v>
      </c>
      <c r="M14" s="14"/>
      <c r="N14" s="14">
        <v>2.49442283971982E-2</v>
      </c>
      <c r="O14" s="14">
        <v>5.4686099285819703E-2</v>
      </c>
      <c r="P14" s="14">
        <v>4.8171416791868898E-2</v>
      </c>
      <c r="Q14" s="14">
        <v>9.3558418948587796E-2</v>
      </c>
      <c r="R14" s="14"/>
      <c r="S14" s="14">
        <v>5.3210291437307398E-2</v>
      </c>
      <c r="T14" s="14">
        <v>7.6206758598902302E-2</v>
      </c>
      <c r="U14" s="14">
        <v>2.5240926867870501E-2</v>
      </c>
      <c r="V14" s="14">
        <v>4.3476044451515899E-2</v>
      </c>
      <c r="W14" s="14">
        <v>4.0718292980404802E-2</v>
      </c>
      <c r="X14" s="14">
        <v>7.8002785130698804E-2</v>
      </c>
      <c r="Y14" s="14">
        <v>5.6560469926520203E-2</v>
      </c>
      <c r="Z14" s="14">
        <v>6.8767435651682293E-2</v>
      </c>
      <c r="AA14" s="14">
        <v>7.3192629356404207E-2</v>
      </c>
      <c r="AB14" s="14">
        <v>3.6667139488067498E-2</v>
      </c>
      <c r="AC14" s="14">
        <v>3.8425259026229203E-2</v>
      </c>
      <c r="AD14" s="14">
        <v>4.7800854356953602E-2</v>
      </c>
      <c r="AE14" s="14"/>
      <c r="AF14" s="14">
        <v>3.8671324167360403E-2</v>
      </c>
      <c r="AG14" s="14">
        <v>3.1820173023926999E-2</v>
      </c>
      <c r="AH14" s="14">
        <v>4.3733975616214997E-2</v>
      </c>
      <c r="AI14" s="14">
        <v>5.6767678559494501E-2</v>
      </c>
      <c r="AJ14" s="14">
        <v>0.125745828136408</v>
      </c>
      <c r="AK14" s="14"/>
      <c r="AL14" s="14">
        <v>4.4421003491039002E-2</v>
      </c>
      <c r="AM14" s="14">
        <v>3.1280839425201101E-2</v>
      </c>
      <c r="AN14" s="14">
        <v>2.1375129280577301E-2</v>
      </c>
      <c r="AO14" s="14">
        <v>7.2282436101216499E-2</v>
      </c>
      <c r="AP14" s="14">
        <v>3.8693642182484903E-2</v>
      </c>
      <c r="AQ14" s="14"/>
      <c r="AR14" s="14">
        <v>2.5114108949450101E-2</v>
      </c>
      <c r="AS14" s="14">
        <v>2.443325992828E-2</v>
      </c>
      <c r="AT14" s="14">
        <v>2.5327889501040701E-2</v>
      </c>
      <c r="AU14" s="14">
        <v>7.0379605818572999E-2</v>
      </c>
      <c r="AV14" s="14">
        <v>4.9095111226887797E-2</v>
      </c>
      <c r="AW14" s="14">
        <v>0.10305917924312701</v>
      </c>
      <c r="AX14" s="14"/>
      <c r="AY14" s="14">
        <v>5.99746743524531E-2</v>
      </c>
      <c r="AZ14" s="14">
        <v>8.2914794977436895E-2</v>
      </c>
      <c r="BA14" s="14">
        <v>4.4059858639003101E-2</v>
      </c>
      <c r="BB14" s="14">
        <v>2.7856638107768401E-2</v>
      </c>
      <c r="BC14" s="14">
        <v>0</v>
      </c>
      <c r="BD14" s="14"/>
      <c r="BE14" s="14">
        <v>0.15521825849534801</v>
      </c>
      <c r="BF14" s="14">
        <v>0.15770847213824399</v>
      </c>
      <c r="BG14" s="14">
        <v>3.42926764558927E-2</v>
      </c>
      <c r="BH14" s="14">
        <v>8.9630979962047497E-2</v>
      </c>
      <c r="BI14" s="14">
        <v>4.8263434036242801E-2</v>
      </c>
      <c r="BJ14" s="14">
        <v>7.3934246472753706E-2</v>
      </c>
      <c r="BK14" s="14">
        <v>4.1714841748496698E-2</v>
      </c>
      <c r="BL14" s="14">
        <v>2.6235207287096302E-2</v>
      </c>
      <c r="BM14" s="14">
        <v>4.06744136485594E-2</v>
      </c>
      <c r="BN14" s="14">
        <v>4.7162296152141597E-2</v>
      </c>
      <c r="BO14" s="14">
        <v>6.44203241190133E-2</v>
      </c>
      <c r="BP14" s="14">
        <v>2.7788621397641301E-2</v>
      </c>
      <c r="BQ14" s="14">
        <v>4.9210065890215399E-2</v>
      </c>
      <c r="BR14" s="14">
        <v>3.4942701948337797E-2</v>
      </c>
      <c r="BS14" s="14">
        <v>4.2154848894239601E-2</v>
      </c>
      <c r="BT14" s="14">
        <v>0</v>
      </c>
      <c r="BU14" s="14"/>
      <c r="BV14" s="14">
        <v>2.60634159758928E-2</v>
      </c>
      <c r="BW14" s="14">
        <v>3.9029965491224602E-2</v>
      </c>
      <c r="BX14" s="14"/>
      <c r="BY14" s="14">
        <v>3.1681193906694702E-2</v>
      </c>
      <c r="BZ14" s="14"/>
      <c r="CA14" s="14">
        <v>4.7054021484015503E-2</v>
      </c>
      <c r="CB14" s="14">
        <v>6.0284758374247099E-2</v>
      </c>
      <c r="CC14" s="14">
        <v>5.2952726403082399E-2</v>
      </c>
      <c r="CD14" s="14">
        <v>2.5129357977342202E-2</v>
      </c>
      <c r="CE14" s="14">
        <v>0</v>
      </c>
    </row>
    <row r="15" spans="2:83" x14ac:dyDescent="0.3">
      <c r="B15" s="15" t="s">
        <v>137</v>
      </c>
      <c r="C15" s="21">
        <v>0.71097293790322003</v>
      </c>
      <c r="D15" s="21">
        <v>0.76909102728635703</v>
      </c>
      <c r="E15" s="21">
        <v>0.65468633931624498</v>
      </c>
      <c r="F15" s="21"/>
      <c r="G15" s="21">
        <v>0.640377923639458</v>
      </c>
      <c r="H15" s="21">
        <v>0.71427842147569898</v>
      </c>
      <c r="I15" s="21">
        <v>0.71020217694043697</v>
      </c>
      <c r="J15" s="21">
        <v>0.67924195745832205</v>
      </c>
      <c r="K15" s="21">
        <v>0.709338250832521</v>
      </c>
      <c r="L15" s="21">
        <v>0.78248918680550705</v>
      </c>
      <c r="M15" s="21"/>
      <c r="N15" s="21">
        <v>0.74471450096318703</v>
      </c>
      <c r="O15" s="21">
        <v>0.68958652869732295</v>
      </c>
      <c r="P15" s="21">
        <v>0.74698422008379295</v>
      </c>
      <c r="Q15" s="21">
        <v>0.66489340893674798</v>
      </c>
      <c r="R15" s="21"/>
      <c r="S15" s="21">
        <v>0.72964168470396795</v>
      </c>
      <c r="T15" s="21">
        <v>0.67282930128211105</v>
      </c>
      <c r="U15" s="21">
        <v>0.70271763374746699</v>
      </c>
      <c r="V15" s="21">
        <v>0.68896761239349802</v>
      </c>
      <c r="W15" s="21">
        <v>0.72522447293582404</v>
      </c>
      <c r="X15" s="21">
        <v>0.73207747800328005</v>
      </c>
      <c r="Y15" s="21">
        <v>0.74068353085680705</v>
      </c>
      <c r="Z15" s="21">
        <v>0.71144814323473105</v>
      </c>
      <c r="AA15" s="21">
        <v>0.69033261097103504</v>
      </c>
      <c r="AB15" s="21">
        <v>0.73378244947279503</v>
      </c>
      <c r="AC15" s="21">
        <v>0.713485980033151</v>
      </c>
      <c r="AD15" s="21">
        <v>0.70422582607420603</v>
      </c>
      <c r="AE15" s="21"/>
      <c r="AF15" s="21">
        <v>0.75190141359683804</v>
      </c>
      <c r="AG15" s="21">
        <v>0.74323049535994401</v>
      </c>
      <c r="AH15" s="21">
        <v>0.70778296088917403</v>
      </c>
      <c r="AI15" s="21">
        <v>0.72324424096909501</v>
      </c>
      <c r="AJ15" s="21">
        <v>0.58382451475455999</v>
      </c>
      <c r="AK15" s="21"/>
      <c r="AL15" s="21">
        <v>0.73630559701085796</v>
      </c>
      <c r="AM15" s="21">
        <v>0.756837173449041</v>
      </c>
      <c r="AN15" s="21">
        <v>0.747992073346331</v>
      </c>
      <c r="AO15" s="21">
        <v>0.69451748414644698</v>
      </c>
      <c r="AP15" s="21">
        <v>0.68819558980364803</v>
      </c>
      <c r="AQ15" s="21"/>
      <c r="AR15" s="21">
        <v>0.74911939909929104</v>
      </c>
      <c r="AS15" s="21">
        <v>0.76445267389418503</v>
      </c>
      <c r="AT15" s="21">
        <v>0.76495597368776103</v>
      </c>
      <c r="AU15" s="21">
        <v>0.70764050728113903</v>
      </c>
      <c r="AV15" s="21">
        <v>0.67459161345534802</v>
      </c>
      <c r="AW15" s="21">
        <v>0.64951983100747201</v>
      </c>
      <c r="AX15" s="21"/>
      <c r="AY15" s="21">
        <v>0.70038481639536398</v>
      </c>
      <c r="AZ15" s="21">
        <v>0.67991726687854204</v>
      </c>
      <c r="BA15" s="21">
        <v>0.69663555084691697</v>
      </c>
      <c r="BB15" s="21">
        <v>0.766058055182815</v>
      </c>
      <c r="BC15" s="21">
        <v>0.87687353340792495</v>
      </c>
      <c r="BD15" s="21"/>
      <c r="BE15" s="21">
        <v>0.70536453186556902</v>
      </c>
      <c r="BF15" s="21">
        <v>0.57077657750329103</v>
      </c>
      <c r="BG15" s="21">
        <v>0.69475401351870003</v>
      </c>
      <c r="BH15" s="21">
        <v>0.73951060927813494</v>
      </c>
      <c r="BI15" s="21">
        <v>0.67128200225545098</v>
      </c>
      <c r="BJ15" s="21">
        <v>0.703570173666899</v>
      </c>
      <c r="BK15" s="21">
        <v>0.68774136077405701</v>
      </c>
      <c r="BL15" s="21">
        <v>0.74670586846491405</v>
      </c>
      <c r="BM15" s="21">
        <v>0.73504369702453898</v>
      </c>
      <c r="BN15" s="21">
        <v>0.73740230579346899</v>
      </c>
      <c r="BO15" s="21">
        <v>0.73064736733612401</v>
      </c>
      <c r="BP15" s="21">
        <v>0.80272362544630005</v>
      </c>
      <c r="BQ15" s="21">
        <v>0.72403673860551099</v>
      </c>
      <c r="BR15" s="21">
        <v>0.74244037944418995</v>
      </c>
      <c r="BS15" s="21">
        <v>0.78211683068252702</v>
      </c>
      <c r="BT15" s="21">
        <v>0.77918547816457595</v>
      </c>
      <c r="BU15" s="21"/>
      <c r="BV15" s="21">
        <v>0.74682664347563898</v>
      </c>
      <c r="BW15" s="21">
        <v>0.77170521310602702</v>
      </c>
      <c r="BX15" s="21"/>
      <c r="BY15" s="21">
        <v>0.76243479254156599</v>
      </c>
      <c r="BZ15" s="21"/>
      <c r="CA15" s="21">
        <v>0.72359887643939402</v>
      </c>
      <c r="CB15" s="21">
        <v>0.70762913806249805</v>
      </c>
      <c r="CC15" s="21">
        <v>0.69660469178256201</v>
      </c>
      <c r="CD15" s="21">
        <v>0.740788764361753</v>
      </c>
      <c r="CE15" s="21">
        <v>0.88792496919236497</v>
      </c>
    </row>
    <row r="16" spans="2:83" x14ac:dyDescent="0.3">
      <c r="B16" s="15" t="s">
        <v>138</v>
      </c>
      <c r="C16" s="21">
        <v>6.2992813283241203E-2</v>
      </c>
      <c r="D16" s="21">
        <v>5.8612379685109899E-2</v>
      </c>
      <c r="E16" s="21">
        <v>6.7393569328709005E-2</v>
      </c>
      <c r="F16" s="21"/>
      <c r="G16" s="21">
        <v>6.1906910538465802E-2</v>
      </c>
      <c r="H16" s="21">
        <v>7.1112936914476801E-2</v>
      </c>
      <c r="I16" s="21">
        <v>8.5196242826749702E-2</v>
      </c>
      <c r="J16" s="21">
        <v>6.9822703183817003E-2</v>
      </c>
      <c r="K16" s="21">
        <v>7.0798139983138594E-2</v>
      </c>
      <c r="L16" s="21">
        <v>2.8298063859363901E-2</v>
      </c>
      <c r="M16" s="21"/>
      <c r="N16" s="21">
        <v>5.93103411905824E-2</v>
      </c>
      <c r="O16" s="21">
        <v>8.1298606814409202E-2</v>
      </c>
      <c r="P16" s="21">
        <v>5.4442030309272901E-2</v>
      </c>
      <c r="Q16" s="21">
        <v>5.2778549992738101E-2</v>
      </c>
      <c r="R16" s="21"/>
      <c r="S16" s="21">
        <v>6.3399153216745399E-2</v>
      </c>
      <c r="T16" s="21">
        <v>7.4784651226554505E-2</v>
      </c>
      <c r="U16" s="21">
        <v>6.6698838764255503E-2</v>
      </c>
      <c r="V16" s="21">
        <v>5.6057963073922801E-2</v>
      </c>
      <c r="W16" s="21">
        <v>5.4444649749125003E-2</v>
      </c>
      <c r="X16" s="21">
        <v>4.54522759638646E-2</v>
      </c>
      <c r="Y16" s="21">
        <v>7.9289674900569401E-2</v>
      </c>
      <c r="Z16" s="21">
        <v>7.1450669314298706E-2</v>
      </c>
      <c r="AA16" s="21">
        <v>7.7312024217400604E-2</v>
      </c>
      <c r="AB16" s="21">
        <v>5.38233705291878E-2</v>
      </c>
      <c r="AC16" s="21">
        <v>6.2123891106844298E-2</v>
      </c>
      <c r="AD16" s="21">
        <v>1.57068305693208E-2</v>
      </c>
      <c r="AE16" s="21"/>
      <c r="AF16" s="21">
        <v>6.0990130688093301E-2</v>
      </c>
      <c r="AG16" s="21">
        <v>6.9413572150197403E-2</v>
      </c>
      <c r="AH16" s="21">
        <v>3.5826549772128999E-2</v>
      </c>
      <c r="AI16" s="21">
        <v>0.10894020643234199</v>
      </c>
      <c r="AJ16" s="21">
        <v>9.1517524418117793E-2</v>
      </c>
      <c r="AK16" s="21"/>
      <c r="AL16" s="21">
        <v>5.7784757153762502E-2</v>
      </c>
      <c r="AM16" s="21">
        <v>6.1449363687001497E-2</v>
      </c>
      <c r="AN16" s="21">
        <v>4.9235941798802203E-2</v>
      </c>
      <c r="AO16" s="21">
        <v>7.4117471352313793E-2</v>
      </c>
      <c r="AP16" s="21">
        <v>7.1305680470554605E-2</v>
      </c>
      <c r="AQ16" s="21"/>
      <c r="AR16" s="21">
        <v>7.3082233941583905E-2</v>
      </c>
      <c r="AS16" s="21">
        <v>5.5595504885476203E-2</v>
      </c>
      <c r="AT16" s="21">
        <v>4.7269694348555498E-2</v>
      </c>
      <c r="AU16" s="21">
        <v>6.5193459595350403E-2</v>
      </c>
      <c r="AV16" s="21">
        <v>7.2454570322266904E-2</v>
      </c>
      <c r="AW16" s="21">
        <v>7.1865232006423405E-2</v>
      </c>
      <c r="AX16" s="21"/>
      <c r="AY16" s="21">
        <v>5.1151148618119001E-2</v>
      </c>
      <c r="AZ16" s="21">
        <v>5.2768056770110601E-2</v>
      </c>
      <c r="BA16" s="21">
        <v>7.0717480942702096E-2</v>
      </c>
      <c r="BB16" s="21">
        <v>7.55315852685116E-2</v>
      </c>
      <c r="BC16" s="21">
        <v>5.2164948614810497E-2</v>
      </c>
      <c r="BD16" s="21"/>
      <c r="BE16" s="21">
        <v>7.7982368142829994E-2</v>
      </c>
      <c r="BF16" s="21">
        <v>8.3393561063549906E-2</v>
      </c>
      <c r="BG16" s="21">
        <v>5.3235397701079601E-2</v>
      </c>
      <c r="BH16" s="21">
        <v>3.2037681662049101E-2</v>
      </c>
      <c r="BI16" s="21">
        <v>7.7158035388584997E-2</v>
      </c>
      <c r="BJ16" s="21">
        <v>6.44227439337203E-2</v>
      </c>
      <c r="BK16" s="21">
        <v>7.7656314170908597E-2</v>
      </c>
      <c r="BL16" s="21">
        <v>5.0958480619215603E-2</v>
      </c>
      <c r="BM16" s="21">
        <v>7.2415195177263497E-2</v>
      </c>
      <c r="BN16" s="21">
        <v>6.5922367172606494E-2</v>
      </c>
      <c r="BO16" s="21">
        <v>5.4745773328865099E-2</v>
      </c>
      <c r="BP16" s="21">
        <v>4.7444943300119599E-2</v>
      </c>
      <c r="BQ16" s="21">
        <v>7.9109322881003002E-2</v>
      </c>
      <c r="BR16" s="21">
        <v>1.7052430302261199E-2</v>
      </c>
      <c r="BS16" s="21">
        <v>7.5129322220169104E-2</v>
      </c>
      <c r="BT16" s="21">
        <v>5.3583593184047699E-2</v>
      </c>
      <c r="BU16" s="21"/>
      <c r="BV16" s="21">
        <v>7.3131882663945394E-2</v>
      </c>
      <c r="BW16" s="21">
        <v>4.4098019062471398E-2</v>
      </c>
      <c r="BX16" s="21"/>
      <c r="BY16" s="21">
        <v>6.4513848099193499E-2</v>
      </c>
      <c r="BZ16" s="21"/>
      <c r="CA16" s="21">
        <v>5.5270340345383299E-2</v>
      </c>
      <c r="CB16" s="21">
        <v>5.5197869719142603E-2</v>
      </c>
      <c r="CC16" s="21">
        <v>7.1572365415685998E-2</v>
      </c>
      <c r="CD16" s="21">
        <v>7.7638480107437097E-2</v>
      </c>
      <c r="CE16" s="21">
        <v>4.9487925577249299E-2</v>
      </c>
    </row>
    <row r="17" spans="2:83" x14ac:dyDescent="0.3">
      <c r="B17" s="15" t="s">
        <v>139</v>
      </c>
      <c r="C17" s="22">
        <v>0.647980124619979</v>
      </c>
      <c r="D17" s="22">
        <v>0.71047864760124702</v>
      </c>
      <c r="E17" s="22">
        <v>0.58729276998753599</v>
      </c>
      <c r="F17" s="22"/>
      <c r="G17" s="22">
        <v>0.57847101310099303</v>
      </c>
      <c r="H17" s="22">
        <v>0.64316548456122202</v>
      </c>
      <c r="I17" s="22">
        <v>0.62500593411368799</v>
      </c>
      <c r="J17" s="22">
        <v>0.60941925427450505</v>
      </c>
      <c r="K17" s="22">
        <v>0.638540110849383</v>
      </c>
      <c r="L17" s="22">
        <v>0.75419112294614299</v>
      </c>
      <c r="M17" s="22"/>
      <c r="N17" s="22">
        <v>0.68540415977260505</v>
      </c>
      <c r="O17" s="22">
        <v>0.60828792188291303</v>
      </c>
      <c r="P17" s="22">
        <v>0.69254218977451998</v>
      </c>
      <c r="Q17" s="22">
        <v>0.61211485894400897</v>
      </c>
      <c r="R17" s="22"/>
      <c r="S17" s="22">
        <v>0.66624253148722301</v>
      </c>
      <c r="T17" s="22">
        <v>0.59804465005555596</v>
      </c>
      <c r="U17" s="22">
        <v>0.63601879498321101</v>
      </c>
      <c r="V17" s="22">
        <v>0.63290964931957505</v>
      </c>
      <c r="W17" s="22">
        <v>0.67077982318669904</v>
      </c>
      <c r="X17" s="22">
        <v>0.68662520203941602</v>
      </c>
      <c r="Y17" s="22">
        <v>0.66139385595623701</v>
      </c>
      <c r="Z17" s="22">
        <v>0.63999747392043205</v>
      </c>
      <c r="AA17" s="22">
        <v>0.61302058675363402</v>
      </c>
      <c r="AB17" s="22">
        <v>0.67995907894360796</v>
      </c>
      <c r="AC17" s="22">
        <v>0.65136208892630598</v>
      </c>
      <c r="AD17" s="22">
        <v>0.68851899550488505</v>
      </c>
      <c r="AE17" s="22"/>
      <c r="AF17" s="22">
        <v>0.69091128290874504</v>
      </c>
      <c r="AG17" s="22">
        <v>0.67381692320974695</v>
      </c>
      <c r="AH17" s="22">
        <v>0.67195641111704496</v>
      </c>
      <c r="AI17" s="22">
        <v>0.61430403453675297</v>
      </c>
      <c r="AJ17" s="22">
        <v>0.49230699033644199</v>
      </c>
      <c r="AK17" s="22"/>
      <c r="AL17" s="22">
        <v>0.67852083985709499</v>
      </c>
      <c r="AM17" s="22">
        <v>0.69538780976203995</v>
      </c>
      <c r="AN17" s="22">
        <v>0.69875613154752902</v>
      </c>
      <c r="AO17" s="22">
        <v>0.62040001279413404</v>
      </c>
      <c r="AP17" s="22">
        <v>0.61688990933309296</v>
      </c>
      <c r="AQ17" s="22"/>
      <c r="AR17" s="22">
        <v>0.67603716515770795</v>
      </c>
      <c r="AS17" s="22">
        <v>0.70885716900870899</v>
      </c>
      <c r="AT17" s="22">
        <v>0.71768627933920504</v>
      </c>
      <c r="AU17" s="22">
        <v>0.64244704768578897</v>
      </c>
      <c r="AV17" s="22">
        <v>0.60213704313308103</v>
      </c>
      <c r="AW17" s="22">
        <v>0.57765459900104899</v>
      </c>
      <c r="AX17" s="22"/>
      <c r="AY17" s="22">
        <v>0.649233667777245</v>
      </c>
      <c r="AZ17" s="22">
        <v>0.62714921010843205</v>
      </c>
      <c r="BA17" s="22">
        <v>0.62591806990421495</v>
      </c>
      <c r="BB17" s="22">
        <v>0.690526469914303</v>
      </c>
      <c r="BC17" s="22">
        <v>0.82470858479311404</v>
      </c>
      <c r="BD17" s="22"/>
      <c r="BE17" s="22">
        <v>0.62738216372273903</v>
      </c>
      <c r="BF17" s="22">
        <v>0.48738301643974102</v>
      </c>
      <c r="BG17" s="22">
        <v>0.64151861581762104</v>
      </c>
      <c r="BH17" s="22">
        <v>0.70747292761608604</v>
      </c>
      <c r="BI17" s="22">
        <v>0.59412396686686597</v>
      </c>
      <c r="BJ17" s="22">
        <v>0.63914742973317895</v>
      </c>
      <c r="BK17" s="22">
        <v>0.610085046603148</v>
      </c>
      <c r="BL17" s="22">
        <v>0.69574738784569901</v>
      </c>
      <c r="BM17" s="22">
        <v>0.66262850184727595</v>
      </c>
      <c r="BN17" s="22">
        <v>0.67147993862086197</v>
      </c>
      <c r="BO17" s="22">
        <v>0.67590159400725902</v>
      </c>
      <c r="BP17" s="22">
        <v>0.75527868214618099</v>
      </c>
      <c r="BQ17" s="22">
        <v>0.64492741572450796</v>
      </c>
      <c r="BR17" s="22">
        <v>0.72538794914192894</v>
      </c>
      <c r="BS17" s="22">
        <v>0.70698750846235803</v>
      </c>
      <c r="BT17" s="22">
        <v>0.72560188498052802</v>
      </c>
      <c r="BU17" s="22"/>
      <c r="BV17" s="22">
        <v>0.67369476081169399</v>
      </c>
      <c r="BW17" s="22">
        <v>0.72760719404355501</v>
      </c>
      <c r="BX17" s="22"/>
      <c r="BY17" s="22">
        <v>0.69792094444237296</v>
      </c>
      <c r="BZ17" s="22"/>
      <c r="CA17" s="22">
        <v>0.66832853609401099</v>
      </c>
      <c r="CB17" s="22">
        <v>0.65243126834335596</v>
      </c>
      <c r="CC17" s="22">
        <v>0.625032326366876</v>
      </c>
      <c r="CD17" s="22">
        <v>0.66315028425431599</v>
      </c>
      <c r="CE17" s="22">
        <v>0.83843704361511495</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132</v>
      </c>
      <c r="C9" s="14">
        <v>5.5296112103097199E-2</v>
      </c>
      <c r="D9" s="14">
        <v>6.5021062929893195E-2</v>
      </c>
      <c r="E9" s="14">
        <v>4.5908683146317797E-2</v>
      </c>
      <c r="F9" s="14"/>
      <c r="G9" s="14">
        <v>7.0148336445425896E-2</v>
      </c>
      <c r="H9" s="14">
        <v>5.8831230185498601E-2</v>
      </c>
      <c r="I9" s="14">
        <v>5.98291705994402E-2</v>
      </c>
      <c r="J9" s="14">
        <v>6.3269455905021102E-2</v>
      </c>
      <c r="K9" s="14">
        <v>5.0413939452571499E-2</v>
      </c>
      <c r="L9" s="14">
        <v>3.5725044893164401E-2</v>
      </c>
      <c r="M9" s="14"/>
      <c r="N9" s="14">
        <v>5.6729169501679597E-2</v>
      </c>
      <c r="O9" s="14">
        <v>4.7716971415731099E-2</v>
      </c>
      <c r="P9" s="14">
        <v>5.9662561717725701E-2</v>
      </c>
      <c r="Q9" s="14">
        <v>5.8989712167196201E-2</v>
      </c>
      <c r="R9" s="14"/>
      <c r="S9" s="14">
        <v>4.0779042881554602E-2</v>
      </c>
      <c r="T9" s="14">
        <v>5.19442696392384E-2</v>
      </c>
      <c r="U9" s="14">
        <v>6.4286973951399096E-2</v>
      </c>
      <c r="V9" s="14">
        <v>5.3020780947866601E-2</v>
      </c>
      <c r="W9" s="14">
        <v>4.0123556898012197E-2</v>
      </c>
      <c r="X9" s="14">
        <v>5.65422047099782E-2</v>
      </c>
      <c r="Y9" s="14">
        <v>6.41344031933863E-2</v>
      </c>
      <c r="Z9" s="14">
        <v>8.06827778485463E-2</v>
      </c>
      <c r="AA9" s="14">
        <v>7.4297160846588106E-2</v>
      </c>
      <c r="AB9" s="14">
        <v>5.50710778074079E-2</v>
      </c>
      <c r="AC9" s="14">
        <v>4.3311088450908898E-2</v>
      </c>
      <c r="AD9" s="14">
        <v>4.5830060435034799E-2</v>
      </c>
      <c r="AE9" s="14"/>
      <c r="AF9" s="14">
        <v>5.8783469403343398E-2</v>
      </c>
      <c r="AG9" s="14">
        <v>6.1156754009509297E-2</v>
      </c>
      <c r="AH9" s="14">
        <v>3.9206695114971102E-2</v>
      </c>
      <c r="AI9" s="14">
        <v>0.19418613841757901</v>
      </c>
      <c r="AJ9" s="14">
        <v>5.7459564829616297E-2</v>
      </c>
      <c r="AK9" s="14"/>
      <c r="AL9" s="14">
        <v>6.2062178574239603E-2</v>
      </c>
      <c r="AM9" s="14">
        <v>5.7838583438856103E-2</v>
      </c>
      <c r="AN9" s="14">
        <v>3.6672896687588802E-2</v>
      </c>
      <c r="AO9" s="14">
        <v>0.118945294776726</v>
      </c>
      <c r="AP9" s="14">
        <v>8.3305040273882903E-3</v>
      </c>
      <c r="AQ9" s="14"/>
      <c r="AR9" s="14">
        <v>6.22803562213309E-2</v>
      </c>
      <c r="AS9" s="14">
        <v>6.8561083658446903E-2</v>
      </c>
      <c r="AT9" s="14">
        <v>2.9129489907631499E-2</v>
      </c>
      <c r="AU9" s="14">
        <v>9.2073658216227997E-2</v>
      </c>
      <c r="AV9" s="14">
        <v>1.97718710521195E-2</v>
      </c>
      <c r="AW9" s="14">
        <v>2.20987912848386E-2</v>
      </c>
      <c r="AX9" s="14"/>
      <c r="AY9" s="14">
        <v>7.2650578854135103E-2</v>
      </c>
      <c r="AZ9" s="14">
        <v>1.95513702210506E-2</v>
      </c>
      <c r="BA9" s="14">
        <v>5.2534405750866701E-2</v>
      </c>
      <c r="BB9" s="14">
        <v>7.7317809159675802E-2</v>
      </c>
      <c r="BC9" s="14">
        <v>9.3459845438533098E-2</v>
      </c>
      <c r="BD9" s="14"/>
      <c r="BE9" s="14">
        <v>0</v>
      </c>
      <c r="BF9" s="14">
        <v>0.118735325804884</v>
      </c>
      <c r="BG9" s="14">
        <v>4.21909168775981E-2</v>
      </c>
      <c r="BH9" s="14">
        <v>5.55638316792866E-2</v>
      </c>
      <c r="BI9" s="14">
        <v>6.19949425455067E-2</v>
      </c>
      <c r="BJ9" s="14">
        <v>6.3604877141600305E-2</v>
      </c>
      <c r="BK9" s="14">
        <v>5.4157194915577703E-2</v>
      </c>
      <c r="BL9" s="14">
        <v>5.9175895935206703E-2</v>
      </c>
      <c r="BM9" s="14">
        <v>7.1052616168030006E-2</v>
      </c>
      <c r="BN9" s="14">
        <v>5.52931080233394E-2</v>
      </c>
      <c r="BO9" s="14">
        <v>2.9786527880712899E-2</v>
      </c>
      <c r="BP9" s="14">
        <v>3.1633665217908301E-2</v>
      </c>
      <c r="BQ9" s="14">
        <v>6.3533053174276502E-2</v>
      </c>
      <c r="BR9" s="14">
        <v>5.7428332934249399E-2</v>
      </c>
      <c r="BS9" s="14">
        <v>6.9644765294425204E-2</v>
      </c>
      <c r="BT9" s="14">
        <v>6.39944538899863E-2</v>
      </c>
      <c r="BU9" s="14"/>
      <c r="BV9" s="14">
        <v>6.5742242893562397E-2</v>
      </c>
      <c r="BW9" s="14">
        <v>4.6099752176164799E-2</v>
      </c>
      <c r="BX9" s="14"/>
      <c r="BY9" s="14">
        <v>8.9574965286213296E-2</v>
      </c>
      <c r="BZ9" s="14"/>
      <c r="CA9" s="14">
        <v>5.0161697484538498E-2</v>
      </c>
      <c r="CB9" s="14">
        <v>3.4013385477532299E-2</v>
      </c>
      <c r="CC9" s="14">
        <v>5.9868766425675998E-2</v>
      </c>
      <c r="CD9" s="14">
        <v>9.1502854215314094E-2</v>
      </c>
      <c r="CE9" s="14">
        <v>0.20133880749577199</v>
      </c>
    </row>
    <row r="10" spans="2:83" x14ac:dyDescent="0.3">
      <c r="B10" s="15" t="s">
        <v>133</v>
      </c>
      <c r="C10" s="14">
        <v>0.209425814644317</v>
      </c>
      <c r="D10" s="14">
        <v>0.1979571614574</v>
      </c>
      <c r="E10" s="14">
        <v>0.221034931951444</v>
      </c>
      <c r="F10" s="14"/>
      <c r="G10" s="14">
        <v>0.26517764891594803</v>
      </c>
      <c r="H10" s="14">
        <v>0.25421949301055402</v>
      </c>
      <c r="I10" s="14">
        <v>0.25297293081049399</v>
      </c>
      <c r="J10" s="14">
        <v>0.15915483447394299</v>
      </c>
      <c r="K10" s="14">
        <v>0.16013947652587601</v>
      </c>
      <c r="L10" s="14">
        <v>0.17479503593668799</v>
      </c>
      <c r="M10" s="14"/>
      <c r="N10" s="14">
        <v>0.16483629964880001</v>
      </c>
      <c r="O10" s="14">
        <v>0.20292167139459799</v>
      </c>
      <c r="P10" s="14">
        <v>0.25356814246172998</v>
      </c>
      <c r="Q10" s="14">
        <v>0.22571579445357501</v>
      </c>
      <c r="R10" s="14"/>
      <c r="S10" s="14">
        <v>0.25762673625065902</v>
      </c>
      <c r="T10" s="14">
        <v>0.15436481256296899</v>
      </c>
      <c r="U10" s="14">
        <v>0.15372514700239501</v>
      </c>
      <c r="V10" s="14">
        <v>0.25753722794906397</v>
      </c>
      <c r="W10" s="14">
        <v>0.243549183237004</v>
      </c>
      <c r="X10" s="14">
        <v>0.184576478373397</v>
      </c>
      <c r="Y10" s="14">
        <v>0.18373036276118801</v>
      </c>
      <c r="Z10" s="14">
        <v>0.27104434088198698</v>
      </c>
      <c r="AA10" s="14">
        <v>0.24341235399833</v>
      </c>
      <c r="AB10" s="14">
        <v>0.14426958742617901</v>
      </c>
      <c r="AC10" s="14">
        <v>0.26923646037292898</v>
      </c>
      <c r="AD10" s="14">
        <v>0.179661536314806</v>
      </c>
      <c r="AE10" s="14"/>
      <c r="AF10" s="14">
        <v>0.22602456578743599</v>
      </c>
      <c r="AG10" s="14">
        <v>0.23557673704796001</v>
      </c>
      <c r="AH10" s="14">
        <v>0.148871894640144</v>
      </c>
      <c r="AI10" s="14">
        <v>0.275609217690998</v>
      </c>
      <c r="AJ10" s="14">
        <v>0.17077475077385601</v>
      </c>
      <c r="AK10" s="14"/>
      <c r="AL10" s="14">
        <v>0.21238861124252201</v>
      </c>
      <c r="AM10" s="14">
        <v>0.21621593200116099</v>
      </c>
      <c r="AN10" s="14">
        <v>0.14872244280676</v>
      </c>
      <c r="AO10" s="14">
        <v>0.27802475511024899</v>
      </c>
      <c r="AP10" s="14">
        <v>0.164068920771264</v>
      </c>
      <c r="AQ10" s="14"/>
      <c r="AR10" s="14">
        <v>0.20090761055116699</v>
      </c>
      <c r="AS10" s="14">
        <v>0.19559551348295501</v>
      </c>
      <c r="AT10" s="14">
        <v>0.165848737938735</v>
      </c>
      <c r="AU10" s="14">
        <v>0.31066375232802701</v>
      </c>
      <c r="AV10" s="14">
        <v>0.18973803682854801</v>
      </c>
      <c r="AW10" s="14">
        <v>0.17091937364215801</v>
      </c>
      <c r="AX10" s="14"/>
      <c r="AY10" s="14">
        <v>0.232827261645212</v>
      </c>
      <c r="AZ10" s="14">
        <v>0.21276193580685401</v>
      </c>
      <c r="BA10" s="14">
        <v>0.17761045405824399</v>
      </c>
      <c r="BB10" s="14">
        <v>0.22337212665432199</v>
      </c>
      <c r="BC10" s="14">
        <v>0.237628065107099</v>
      </c>
      <c r="BD10" s="14"/>
      <c r="BE10" s="14">
        <v>0.35522274593957698</v>
      </c>
      <c r="BF10" s="14">
        <v>0.25771001772736202</v>
      </c>
      <c r="BG10" s="14">
        <v>0.18694584288889399</v>
      </c>
      <c r="BH10" s="14">
        <v>0.21056496016651499</v>
      </c>
      <c r="BI10" s="14">
        <v>0.25488692093599802</v>
      </c>
      <c r="BJ10" s="14">
        <v>0.214735825453235</v>
      </c>
      <c r="BK10" s="14">
        <v>0.22168836724497201</v>
      </c>
      <c r="BL10" s="14">
        <v>0.20130024155916501</v>
      </c>
      <c r="BM10" s="14">
        <v>0.212304341477695</v>
      </c>
      <c r="BN10" s="14">
        <v>0.22238702433013299</v>
      </c>
      <c r="BO10" s="14">
        <v>0.18555510133638101</v>
      </c>
      <c r="BP10" s="14">
        <v>0.22865505489242799</v>
      </c>
      <c r="BQ10" s="14">
        <v>0.16533368630197401</v>
      </c>
      <c r="BR10" s="14">
        <v>0.20767528970764301</v>
      </c>
      <c r="BS10" s="14">
        <v>0.24007579357419201</v>
      </c>
      <c r="BT10" s="14">
        <v>0.18936532779097801</v>
      </c>
      <c r="BU10" s="14"/>
      <c r="BV10" s="14">
        <v>0.19684281190554501</v>
      </c>
      <c r="BW10" s="14">
        <v>0.24498966512283099</v>
      </c>
      <c r="BX10" s="14"/>
      <c r="BY10" s="14">
        <v>0.333226625057777</v>
      </c>
      <c r="BZ10" s="14"/>
      <c r="CA10" s="14">
        <v>0.214591416886695</v>
      </c>
      <c r="CB10" s="14">
        <v>0.17030004402274701</v>
      </c>
      <c r="CC10" s="14">
        <v>0.20537730409139901</v>
      </c>
      <c r="CD10" s="14">
        <v>0.31199411507496999</v>
      </c>
      <c r="CE10" s="14">
        <v>0.27972808388758202</v>
      </c>
    </row>
    <row r="11" spans="2:83" x14ac:dyDescent="0.3">
      <c r="B11" s="15" t="s">
        <v>134</v>
      </c>
      <c r="C11" s="14">
        <v>0.31127236810662101</v>
      </c>
      <c r="D11" s="14">
        <v>0.30573848587949798</v>
      </c>
      <c r="E11" s="14">
        <v>0.317286223805059</v>
      </c>
      <c r="F11" s="14"/>
      <c r="G11" s="14">
        <v>0.26833778795011798</v>
      </c>
      <c r="H11" s="14">
        <v>0.28533824137353903</v>
      </c>
      <c r="I11" s="14">
        <v>0.27852463066904798</v>
      </c>
      <c r="J11" s="14">
        <v>0.28762711812300301</v>
      </c>
      <c r="K11" s="14">
        <v>0.33431120231654099</v>
      </c>
      <c r="L11" s="14">
        <v>0.39104592385331099</v>
      </c>
      <c r="M11" s="14"/>
      <c r="N11" s="14">
        <v>0.27586315212993801</v>
      </c>
      <c r="O11" s="14">
        <v>0.30717212310068998</v>
      </c>
      <c r="P11" s="14">
        <v>0.33513637067294</v>
      </c>
      <c r="Q11" s="14">
        <v>0.33357213940629699</v>
      </c>
      <c r="R11" s="14"/>
      <c r="S11" s="14">
        <v>0.25460877548279598</v>
      </c>
      <c r="T11" s="14">
        <v>0.34290802258463698</v>
      </c>
      <c r="U11" s="14">
        <v>0.34254140984281101</v>
      </c>
      <c r="V11" s="14">
        <v>0.32915268266486603</v>
      </c>
      <c r="W11" s="14">
        <v>0.32911767454855101</v>
      </c>
      <c r="X11" s="14">
        <v>0.34247552999425401</v>
      </c>
      <c r="Y11" s="14">
        <v>0.30059453653000001</v>
      </c>
      <c r="Z11" s="14">
        <v>0.29261725890099599</v>
      </c>
      <c r="AA11" s="14">
        <v>0.275182865281203</v>
      </c>
      <c r="AB11" s="14">
        <v>0.31680187767497398</v>
      </c>
      <c r="AC11" s="14">
        <v>0.30275739255933998</v>
      </c>
      <c r="AD11" s="14">
        <v>0.34937476623451402</v>
      </c>
      <c r="AE11" s="14"/>
      <c r="AF11" s="14">
        <v>0.35951013319728398</v>
      </c>
      <c r="AG11" s="14">
        <v>0.25542133898477298</v>
      </c>
      <c r="AH11" s="14">
        <v>0.251087108597838</v>
      </c>
      <c r="AI11" s="14">
        <v>0.39232152994736003</v>
      </c>
      <c r="AJ11" s="14">
        <v>0.331129980270647</v>
      </c>
      <c r="AK11" s="14"/>
      <c r="AL11" s="14">
        <v>0.35652380696933</v>
      </c>
      <c r="AM11" s="14">
        <v>0.27351985134583501</v>
      </c>
      <c r="AN11" s="14">
        <v>0.30977143220320902</v>
      </c>
      <c r="AO11" s="14">
        <v>0.34704491293519601</v>
      </c>
      <c r="AP11" s="14">
        <v>0.32970467783113999</v>
      </c>
      <c r="AQ11" s="14"/>
      <c r="AR11" s="14">
        <v>0.24912631951707001</v>
      </c>
      <c r="AS11" s="14">
        <v>0.351214571605106</v>
      </c>
      <c r="AT11" s="14">
        <v>0.30667516040993698</v>
      </c>
      <c r="AU11" s="14">
        <v>0.34130229777416898</v>
      </c>
      <c r="AV11" s="14">
        <v>0.31008986173834402</v>
      </c>
      <c r="AW11" s="14">
        <v>0.34135904275079498</v>
      </c>
      <c r="AX11" s="14"/>
      <c r="AY11" s="14">
        <v>0.36402886140268598</v>
      </c>
      <c r="AZ11" s="14">
        <v>0.32738268868426701</v>
      </c>
      <c r="BA11" s="14">
        <v>0.28757039060416401</v>
      </c>
      <c r="BB11" s="14">
        <v>0.224086548626167</v>
      </c>
      <c r="BC11" s="14">
        <v>0.25708172522981299</v>
      </c>
      <c r="BD11" s="14"/>
      <c r="BE11" s="14">
        <v>0.27692491226952098</v>
      </c>
      <c r="BF11" s="14">
        <v>0.22879089671953501</v>
      </c>
      <c r="BG11" s="14">
        <v>0.358573518608165</v>
      </c>
      <c r="BH11" s="14">
        <v>0.363321168820262</v>
      </c>
      <c r="BI11" s="14">
        <v>0.35490766924667799</v>
      </c>
      <c r="BJ11" s="14">
        <v>0.32040590073817798</v>
      </c>
      <c r="BK11" s="14">
        <v>0.35964964449299802</v>
      </c>
      <c r="BL11" s="14">
        <v>0.32653167407684303</v>
      </c>
      <c r="BM11" s="14">
        <v>0.25582798903611798</v>
      </c>
      <c r="BN11" s="14">
        <v>0.25595537974582699</v>
      </c>
      <c r="BO11" s="14">
        <v>0.27033032851391697</v>
      </c>
      <c r="BP11" s="14">
        <v>0.30124354809333498</v>
      </c>
      <c r="BQ11" s="14">
        <v>0.25964212477746701</v>
      </c>
      <c r="BR11" s="14">
        <v>0.26772211908070298</v>
      </c>
      <c r="BS11" s="14">
        <v>0.257620036099727</v>
      </c>
      <c r="BT11" s="14">
        <v>0.23555846327803601</v>
      </c>
      <c r="BU11" s="14"/>
      <c r="BV11" s="14">
        <v>0.24571110516428399</v>
      </c>
      <c r="BW11" s="14">
        <v>0.31482251385590199</v>
      </c>
      <c r="BX11" s="14"/>
      <c r="BY11" s="14">
        <v>0.27183735664293301</v>
      </c>
      <c r="BZ11" s="14"/>
      <c r="CA11" s="14">
        <v>0.347931117867677</v>
      </c>
      <c r="CB11" s="14">
        <v>0.349147258655987</v>
      </c>
      <c r="CC11" s="14">
        <v>0.28203294549881502</v>
      </c>
      <c r="CD11" s="14">
        <v>0.22813943125333</v>
      </c>
      <c r="CE11" s="14">
        <v>0.223937216730203</v>
      </c>
    </row>
    <row r="12" spans="2:83" x14ac:dyDescent="0.3">
      <c r="B12" s="15" t="s">
        <v>135</v>
      </c>
      <c r="C12" s="14">
        <v>0.25714663160431001</v>
      </c>
      <c r="D12" s="14">
        <v>0.29444046170087901</v>
      </c>
      <c r="E12" s="14">
        <v>0.22123557011479</v>
      </c>
      <c r="F12" s="14"/>
      <c r="G12" s="14">
        <v>0.24374985517436601</v>
      </c>
      <c r="H12" s="14">
        <v>0.259109019198762</v>
      </c>
      <c r="I12" s="14">
        <v>0.23239753616258901</v>
      </c>
      <c r="J12" s="14">
        <v>0.30121297214723702</v>
      </c>
      <c r="K12" s="14">
        <v>0.25861591950691498</v>
      </c>
      <c r="L12" s="14">
        <v>0.247661475121496</v>
      </c>
      <c r="M12" s="14"/>
      <c r="N12" s="14">
        <v>0.32347271557457802</v>
      </c>
      <c r="O12" s="14">
        <v>0.30047634217650099</v>
      </c>
      <c r="P12" s="14">
        <v>0.19813787582638601</v>
      </c>
      <c r="Q12" s="14">
        <v>0.19249921397660399</v>
      </c>
      <c r="R12" s="14"/>
      <c r="S12" s="14">
        <v>0.27905150945058399</v>
      </c>
      <c r="T12" s="14">
        <v>0.23299345237500901</v>
      </c>
      <c r="U12" s="14">
        <v>0.32621958755415498</v>
      </c>
      <c r="V12" s="14">
        <v>0.22421350552268701</v>
      </c>
      <c r="W12" s="14">
        <v>0.25903638441083698</v>
      </c>
      <c r="X12" s="14">
        <v>0.27645964860422301</v>
      </c>
      <c r="Y12" s="14">
        <v>0.24950823402108599</v>
      </c>
      <c r="Z12" s="14">
        <v>0.21726533962032499</v>
      </c>
      <c r="AA12" s="14">
        <v>0.24692995198273099</v>
      </c>
      <c r="AB12" s="14">
        <v>0.27441213421458299</v>
      </c>
      <c r="AC12" s="14">
        <v>0.22090519417877599</v>
      </c>
      <c r="AD12" s="14">
        <v>0.232418980441985</v>
      </c>
      <c r="AE12" s="14"/>
      <c r="AF12" s="14">
        <v>0.24085959307903701</v>
      </c>
      <c r="AG12" s="14">
        <v>0.28618721380207002</v>
      </c>
      <c r="AH12" s="14">
        <v>0.37150927770584302</v>
      </c>
      <c r="AI12" s="14">
        <v>8.1980703113661096E-2</v>
      </c>
      <c r="AJ12" s="14">
        <v>0.154808168869286</v>
      </c>
      <c r="AK12" s="14"/>
      <c r="AL12" s="14">
        <v>0.25308760806866198</v>
      </c>
      <c r="AM12" s="14">
        <v>0.30531494458430702</v>
      </c>
      <c r="AN12" s="14">
        <v>0.31914676056001301</v>
      </c>
      <c r="AO12" s="14">
        <v>0.12889169593288199</v>
      </c>
      <c r="AP12" s="14">
        <v>0.27134497483856401</v>
      </c>
      <c r="AQ12" s="14"/>
      <c r="AR12" s="14">
        <v>0.32824748510514801</v>
      </c>
      <c r="AS12" s="14">
        <v>0.26766791415489</v>
      </c>
      <c r="AT12" s="14">
        <v>0.35122697287743199</v>
      </c>
      <c r="AU12" s="14">
        <v>0.14860525344936401</v>
      </c>
      <c r="AV12" s="14">
        <v>0.28792177821095799</v>
      </c>
      <c r="AW12" s="14">
        <v>0.178151309944307</v>
      </c>
      <c r="AX12" s="14"/>
      <c r="AY12" s="14">
        <v>0.17263211581311599</v>
      </c>
      <c r="AZ12" s="14">
        <v>0.240245191702702</v>
      </c>
      <c r="BA12" s="14">
        <v>0.325780240665001</v>
      </c>
      <c r="BB12" s="14">
        <v>0.31837925153595698</v>
      </c>
      <c r="BC12" s="14">
        <v>0.220934342499265</v>
      </c>
      <c r="BD12" s="14"/>
      <c r="BE12" s="14">
        <v>0.13465171515272401</v>
      </c>
      <c r="BF12" s="14">
        <v>0.136281951866604</v>
      </c>
      <c r="BG12" s="14">
        <v>0.24455154831765699</v>
      </c>
      <c r="BH12" s="14">
        <v>0.18616936036075701</v>
      </c>
      <c r="BI12" s="14">
        <v>0.17671831162868401</v>
      </c>
      <c r="BJ12" s="14">
        <v>0.22264721634571599</v>
      </c>
      <c r="BK12" s="14">
        <v>0.25410548820885198</v>
      </c>
      <c r="BL12" s="14">
        <v>0.24709405205358401</v>
      </c>
      <c r="BM12" s="14">
        <v>0.301316028463606</v>
      </c>
      <c r="BN12" s="14">
        <v>0.31273856973502101</v>
      </c>
      <c r="BO12" s="14">
        <v>0.31588028466004098</v>
      </c>
      <c r="BP12" s="14">
        <v>0.27604318590139898</v>
      </c>
      <c r="BQ12" s="14">
        <v>0.354832952567606</v>
      </c>
      <c r="BR12" s="14">
        <v>0.34421421888736797</v>
      </c>
      <c r="BS12" s="14">
        <v>0.223758196207379</v>
      </c>
      <c r="BT12" s="14">
        <v>0.36670872622803202</v>
      </c>
      <c r="BU12" s="14"/>
      <c r="BV12" s="14">
        <v>0.32861418952531402</v>
      </c>
      <c r="BW12" s="14">
        <v>0.270709973750482</v>
      </c>
      <c r="BX12" s="14"/>
      <c r="BY12" s="14">
        <v>0.20116265469094</v>
      </c>
      <c r="BZ12" s="14"/>
      <c r="CA12" s="14">
        <v>0.213227210023759</v>
      </c>
      <c r="CB12" s="14">
        <v>0.299839291420682</v>
      </c>
      <c r="CC12" s="14">
        <v>0.29186733280909199</v>
      </c>
      <c r="CD12" s="14">
        <v>0.21761043957090501</v>
      </c>
      <c r="CE12" s="14">
        <v>0.20820139686352299</v>
      </c>
    </row>
    <row r="13" spans="2:83" x14ac:dyDescent="0.3">
      <c r="B13" s="15" t="s">
        <v>136</v>
      </c>
      <c r="C13" s="14">
        <v>5.4013343643876999E-2</v>
      </c>
      <c r="D13" s="14">
        <v>6.6174816861009206E-2</v>
      </c>
      <c r="E13" s="14">
        <v>4.2244276028201001E-2</v>
      </c>
      <c r="F13" s="14"/>
      <c r="G13" s="14">
        <v>6.2996718384431799E-2</v>
      </c>
      <c r="H13" s="14">
        <v>7.7064920754129698E-2</v>
      </c>
      <c r="I13" s="14">
        <v>4.0797982035191901E-2</v>
      </c>
      <c r="J13" s="14">
        <v>5.8960369672184099E-2</v>
      </c>
      <c r="K13" s="14">
        <v>5.7220738770030199E-2</v>
      </c>
      <c r="L13" s="14">
        <v>3.38127511679924E-2</v>
      </c>
      <c r="M13" s="14"/>
      <c r="N13" s="14">
        <v>8.2320338241422097E-2</v>
      </c>
      <c r="O13" s="14">
        <v>5.9052397876387101E-2</v>
      </c>
      <c r="P13" s="14">
        <v>3.0700941016444501E-2</v>
      </c>
      <c r="Q13" s="14">
        <v>3.7928568475965797E-2</v>
      </c>
      <c r="R13" s="14"/>
      <c r="S13" s="14">
        <v>9.0702513140977506E-2</v>
      </c>
      <c r="T13" s="14">
        <v>5.3188623131480497E-2</v>
      </c>
      <c r="U13" s="14">
        <v>1.86581125656833E-2</v>
      </c>
      <c r="V13" s="14">
        <v>5.0474197678143901E-2</v>
      </c>
      <c r="W13" s="14">
        <v>3.2902548283433898E-2</v>
      </c>
      <c r="X13" s="14">
        <v>2.9616215533121298E-2</v>
      </c>
      <c r="Y13" s="14">
        <v>4.2153215883882503E-2</v>
      </c>
      <c r="Z13" s="14">
        <v>5.4748136208252002E-2</v>
      </c>
      <c r="AA13" s="14">
        <v>5.3329199194716001E-2</v>
      </c>
      <c r="AB13" s="14">
        <v>7.77950639629887E-2</v>
      </c>
      <c r="AC13" s="14">
        <v>6.8956898152284798E-2</v>
      </c>
      <c r="AD13" s="14">
        <v>4.9968125315479998E-2</v>
      </c>
      <c r="AE13" s="14"/>
      <c r="AF13" s="14">
        <v>4.1271476716440603E-2</v>
      </c>
      <c r="AG13" s="14">
        <v>7.8752569457027202E-2</v>
      </c>
      <c r="AH13" s="14">
        <v>6.9593793377790897E-2</v>
      </c>
      <c r="AI13" s="14">
        <v>0</v>
      </c>
      <c r="AJ13" s="14">
        <v>4.0736385095408403E-2</v>
      </c>
      <c r="AK13" s="14"/>
      <c r="AL13" s="14">
        <v>4.8079940390174797E-2</v>
      </c>
      <c r="AM13" s="14">
        <v>7.5750129449662806E-2</v>
      </c>
      <c r="AN13" s="14">
        <v>4.5394150029623201E-2</v>
      </c>
      <c r="AO13" s="14">
        <v>2.2970080475830899E-2</v>
      </c>
      <c r="AP13" s="14">
        <v>8.7784310062274495E-2</v>
      </c>
      <c r="AQ13" s="14"/>
      <c r="AR13" s="14">
        <v>9.3137215603618095E-2</v>
      </c>
      <c r="AS13" s="14">
        <v>4.4702647572962703E-2</v>
      </c>
      <c r="AT13" s="14">
        <v>5.9135773439033701E-2</v>
      </c>
      <c r="AU13" s="14">
        <v>2.68041567226978E-2</v>
      </c>
      <c r="AV13" s="14">
        <v>7.5953171921246398E-2</v>
      </c>
      <c r="AW13" s="14">
        <v>3.3080324403106702E-2</v>
      </c>
      <c r="AX13" s="14"/>
      <c r="AY13" s="14">
        <v>3.4682426666957297E-2</v>
      </c>
      <c r="AZ13" s="14">
        <v>4.7774307119966997E-2</v>
      </c>
      <c r="BA13" s="14">
        <v>6.8220216380902796E-2</v>
      </c>
      <c r="BB13" s="14">
        <v>7.9065480415764694E-2</v>
      </c>
      <c r="BC13" s="14">
        <v>0.14686309870245501</v>
      </c>
      <c r="BD13" s="14"/>
      <c r="BE13" s="14">
        <v>0</v>
      </c>
      <c r="BF13" s="14">
        <v>6.4576278803430601E-2</v>
      </c>
      <c r="BG13" s="14">
        <v>4.1825137655689001E-2</v>
      </c>
      <c r="BH13" s="14">
        <v>6.4672186164900697E-2</v>
      </c>
      <c r="BI13" s="14">
        <v>4.9395266902961601E-2</v>
      </c>
      <c r="BJ13" s="14">
        <v>6.5884415947939395E-2</v>
      </c>
      <c r="BK13" s="14">
        <v>2.2869820674916701E-2</v>
      </c>
      <c r="BL13" s="14">
        <v>4.9822483813139001E-2</v>
      </c>
      <c r="BM13" s="14">
        <v>5.0276030048954902E-2</v>
      </c>
      <c r="BN13" s="14">
        <v>6.0992350114686102E-2</v>
      </c>
      <c r="BO13" s="14">
        <v>4.16196101868231E-2</v>
      </c>
      <c r="BP13" s="14">
        <v>7.41331288076649E-2</v>
      </c>
      <c r="BQ13" s="14">
        <v>6.9029948182939893E-2</v>
      </c>
      <c r="BR13" s="14">
        <v>5.3571166777906402E-2</v>
      </c>
      <c r="BS13" s="14">
        <v>8.0647168146250697E-2</v>
      </c>
      <c r="BT13" s="14">
        <v>0.108833610730599</v>
      </c>
      <c r="BU13" s="14"/>
      <c r="BV13" s="14">
        <v>9.5458293723745702E-2</v>
      </c>
      <c r="BW13" s="14">
        <v>4.6478775308373202E-2</v>
      </c>
      <c r="BX13" s="14"/>
      <c r="BY13" s="14">
        <v>6.6417854750109903E-2</v>
      </c>
      <c r="BZ13" s="14"/>
      <c r="CA13" s="14">
        <v>3.8882914425411703E-2</v>
      </c>
      <c r="CB13" s="14">
        <v>5.3810166156268699E-2</v>
      </c>
      <c r="CC13" s="14">
        <v>5.7937180708178201E-2</v>
      </c>
      <c r="CD13" s="14">
        <v>0.10488485012177701</v>
      </c>
      <c r="CE13" s="14">
        <v>8.6794495022919194E-2</v>
      </c>
    </row>
    <row r="14" spans="2:83" x14ac:dyDescent="0.3">
      <c r="B14" s="15" t="s">
        <v>53</v>
      </c>
      <c r="C14" s="14">
        <v>0.112845729897778</v>
      </c>
      <c r="D14" s="14">
        <v>7.0668011171320599E-2</v>
      </c>
      <c r="E14" s="14">
        <v>0.15229031495418799</v>
      </c>
      <c r="F14" s="14"/>
      <c r="G14" s="14">
        <v>8.9589653129710706E-2</v>
      </c>
      <c r="H14" s="14">
        <v>6.5437095477516805E-2</v>
      </c>
      <c r="I14" s="14">
        <v>0.13547774972323701</v>
      </c>
      <c r="J14" s="14">
        <v>0.12977524967861201</v>
      </c>
      <c r="K14" s="14">
        <v>0.13929872342806601</v>
      </c>
      <c r="L14" s="14">
        <v>0.116959769027348</v>
      </c>
      <c r="M14" s="14"/>
      <c r="N14" s="14">
        <v>9.6778324903581098E-2</v>
      </c>
      <c r="O14" s="14">
        <v>8.2660494036092005E-2</v>
      </c>
      <c r="P14" s="14">
        <v>0.122794108304773</v>
      </c>
      <c r="Q14" s="14">
        <v>0.15129457152036299</v>
      </c>
      <c r="R14" s="14"/>
      <c r="S14" s="14">
        <v>7.7231422793428997E-2</v>
      </c>
      <c r="T14" s="14">
        <v>0.16460081970666501</v>
      </c>
      <c r="U14" s="14">
        <v>9.4568769083556797E-2</v>
      </c>
      <c r="V14" s="14">
        <v>8.5601605237372994E-2</v>
      </c>
      <c r="W14" s="14">
        <v>9.5270652622161806E-2</v>
      </c>
      <c r="X14" s="14">
        <v>0.110329922785026</v>
      </c>
      <c r="Y14" s="14">
        <v>0.15987924761045699</v>
      </c>
      <c r="Z14" s="14">
        <v>8.3642146539893394E-2</v>
      </c>
      <c r="AA14" s="14">
        <v>0.106848468696432</v>
      </c>
      <c r="AB14" s="14">
        <v>0.131650258913868</v>
      </c>
      <c r="AC14" s="14">
        <v>9.48329662857616E-2</v>
      </c>
      <c r="AD14" s="14">
        <v>0.14274653125817999</v>
      </c>
      <c r="AE14" s="14"/>
      <c r="AF14" s="14">
        <v>7.3550761816459295E-2</v>
      </c>
      <c r="AG14" s="14">
        <v>8.2905386698660599E-2</v>
      </c>
      <c r="AH14" s="14">
        <v>0.11973123056341201</v>
      </c>
      <c r="AI14" s="14">
        <v>5.5902410830401802E-2</v>
      </c>
      <c r="AJ14" s="14">
        <v>0.24509115016118699</v>
      </c>
      <c r="AK14" s="14"/>
      <c r="AL14" s="14">
        <v>6.7857854755072097E-2</v>
      </c>
      <c r="AM14" s="14">
        <v>7.1360559180178404E-2</v>
      </c>
      <c r="AN14" s="14">
        <v>0.14029231771280601</v>
      </c>
      <c r="AO14" s="14">
        <v>0.104123260769116</v>
      </c>
      <c r="AP14" s="14">
        <v>0.13876661246937</v>
      </c>
      <c r="AQ14" s="14"/>
      <c r="AR14" s="14">
        <v>6.6301013001666506E-2</v>
      </c>
      <c r="AS14" s="14">
        <v>7.2258269525639102E-2</v>
      </c>
      <c r="AT14" s="14">
        <v>8.7983865427230107E-2</v>
      </c>
      <c r="AU14" s="14">
        <v>8.0550881509515004E-2</v>
      </c>
      <c r="AV14" s="14">
        <v>0.116525280248784</v>
      </c>
      <c r="AW14" s="14">
        <v>0.254391157974795</v>
      </c>
      <c r="AX14" s="14"/>
      <c r="AY14" s="14">
        <v>0.123178755617893</v>
      </c>
      <c r="AZ14" s="14">
        <v>0.15228450646515901</v>
      </c>
      <c r="BA14" s="14">
        <v>8.8284292540821999E-2</v>
      </c>
      <c r="BB14" s="14">
        <v>7.7778783608113605E-2</v>
      </c>
      <c r="BC14" s="14">
        <v>4.4032923022835797E-2</v>
      </c>
      <c r="BD14" s="14"/>
      <c r="BE14" s="14">
        <v>0.233200626638178</v>
      </c>
      <c r="BF14" s="14">
        <v>0.19390552907818401</v>
      </c>
      <c r="BG14" s="14">
        <v>0.12591303565199699</v>
      </c>
      <c r="BH14" s="14">
        <v>0.119708492808279</v>
      </c>
      <c r="BI14" s="14">
        <v>0.102096888740171</v>
      </c>
      <c r="BJ14" s="14">
        <v>0.11272176437333099</v>
      </c>
      <c r="BK14" s="14">
        <v>8.7529484462683105E-2</v>
      </c>
      <c r="BL14" s="14">
        <v>0.116075652562061</v>
      </c>
      <c r="BM14" s="14">
        <v>0.109222994805596</v>
      </c>
      <c r="BN14" s="14">
        <v>9.2633568050993903E-2</v>
      </c>
      <c r="BO14" s="14">
        <v>0.156828147422124</v>
      </c>
      <c r="BP14" s="14">
        <v>8.8291417087264401E-2</v>
      </c>
      <c r="BQ14" s="14">
        <v>8.7628234995737103E-2</v>
      </c>
      <c r="BR14" s="14">
        <v>6.9388872612130198E-2</v>
      </c>
      <c r="BS14" s="14">
        <v>0.12825404067802501</v>
      </c>
      <c r="BT14" s="14">
        <v>3.5539418082367803E-2</v>
      </c>
      <c r="BU14" s="14"/>
      <c r="BV14" s="14">
        <v>6.7631356787549196E-2</v>
      </c>
      <c r="BW14" s="14">
        <v>7.6899319786245895E-2</v>
      </c>
      <c r="BX14" s="14"/>
      <c r="BY14" s="14">
        <v>3.7780543572027099E-2</v>
      </c>
      <c r="BZ14" s="14"/>
      <c r="CA14" s="14">
        <v>0.135205643311919</v>
      </c>
      <c r="CB14" s="14">
        <v>9.2889854266783006E-2</v>
      </c>
      <c r="CC14" s="14">
        <v>0.10291647046683999</v>
      </c>
      <c r="CD14" s="14">
        <v>4.5868309763704103E-2</v>
      </c>
      <c r="CE14" s="14">
        <v>0</v>
      </c>
    </row>
    <row r="15" spans="2:83" x14ac:dyDescent="0.3">
      <c r="B15" s="15" t="s">
        <v>137</v>
      </c>
      <c r="C15" s="21">
        <v>0.26472192674741502</v>
      </c>
      <c r="D15" s="21">
        <v>0.26297822438729301</v>
      </c>
      <c r="E15" s="21">
        <v>0.26694361509776199</v>
      </c>
      <c r="F15" s="21"/>
      <c r="G15" s="21">
        <v>0.33532598536137298</v>
      </c>
      <c r="H15" s="21">
        <v>0.31305072319605298</v>
      </c>
      <c r="I15" s="21">
        <v>0.31280210140993397</v>
      </c>
      <c r="J15" s="21">
        <v>0.222424290378964</v>
      </c>
      <c r="K15" s="21">
        <v>0.21055341597844801</v>
      </c>
      <c r="L15" s="21">
        <v>0.21052008082985299</v>
      </c>
      <c r="M15" s="21"/>
      <c r="N15" s="21">
        <v>0.22156546915048</v>
      </c>
      <c r="O15" s="21">
        <v>0.25063864281032899</v>
      </c>
      <c r="P15" s="21">
        <v>0.31323070417945598</v>
      </c>
      <c r="Q15" s="21">
        <v>0.28470550662077099</v>
      </c>
      <c r="R15" s="21"/>
      <c r="S15" s="21">
        <v>0.298405779132213</v>
      </c>
      <c r="T15" s="21">
        <v>0.20630908220220801</v>
      </c>
      <c r="U15" s="21">
        <v>0.21801212095379399</v>
      </c>
      <c r="V15" s="21">
        <v>0.31055800889693103</v>
      </c>
      <c r="W15" s="21">
        <v>0.28367274013501598</v>
      </c>
      <c r="X15" s="21">
        <v>0.241118683083375</v>
      </c>
      <c r="Y15" s="21">
        <v>0.24786476595457399</v>
      </c>
      <c r="Z15" s="21">
        <v>0.35172711873053403</v>
      </c>
      <c r="AA15" s="21">
        <v>0.317709514844918</v>
      </c>
      <c r="AB15" s="21">
        <v>0.19934066523358701</v>
      </c>
      <c r="AC15" s="21">
        <v>0.31254754882383801</v>
      </c>
      <c r="AD15" s="21">
        <v>0.22549159674984101</v>
      </c>
      <c r="AE15" s="21"/>
      <c r="AF15" s="21">
        <v>0.28480803519077902</v>
      </c>
      <c r="AG15" s="21">
        <v>0.29673349105746899</v>
      </c>
      <c r="AH15" s="21">
        <v>0.18807858975511499</v>
      </c>
      <c r="AI15" s="21">
        <v>0.46979535610857798</v>
      </c>
      <c r="AJ15" s="21">
        <v>0.22823431560347199</v>
      </c>
      <c r="AK15" s="21"/>
      <c r="AL15" s="21">
        <v>0.27445078981676202</v>
      </c>
      <c r="AM15" s="21">
        <v>0.27405451544001702</v>
      </c>
      <c r="AN15" s="21">
        <v>0.185395339494349</v>
      </c>
      <c r="AO15" s="21">
        <v>0.39697004988697498</v>
      </c>
      <c r="AP15" s="21">
        <v>0.172399424798652</v>
      </c>
      <c r="AQ15" s="21"/>
      <c r="AR15" s="21">
        <v>0.26318796677249801</v>
      </c>
      <c r="AS15" s="21">
        <v>0.26415659714140199</v>
      </c>
      <c r="AT15" s="21">
        <v>0.19497822784636701</v>
      </c>
      <c r="AU15" s="21">
        <v>0.40273741054425499</v>
      </c>
      <c r="AV15" s="21">
        <v>0.20950990788066801</v>
      </c>
      <c r="AW15" s="21">
        <v>0.193018164926997</v>
      </c>
      <c r="AX15" s="21"/>
      <c r="AY15" s="21">
        <v>0.30547784049934701</v>
      </c>
      <c r="AZ15" s="21">
        <v>0.23231330602790401</v>
      </c>
      <c r="BA15" s="21">
        <v>0.23014485980911101</v>
      </c>
      <c r="BB15" s="21">
        <v>0.300689935813998</v>
      </c>
      <c r="BC15" s="21">
        <v>0.33108791054563202</v>
      </c>
      <c r="BD15" s="21"/>
      <c r="BE15" s="21">
        <v>0.35522274593957698</v>
      </c>
      <c r="BF15" s="21">
        <v>0.37644534353224601</v>
      </c>
      <c r="BG15" s="21">
        <v>0.229136759766493</v>
      </c>
      <c r="BH15" s="21">
        <v>0.26612879184580102</v>
      </c>
      <c r="BI15" s="21">
        <v>0.31688186348150499</v>
      </c>
      <c r="BJ15" s="21">
        <v>0.27834070259483501</v>
      </c>
      <c r="BK15" s="21">
        <v>0.27584556216055001</v>
      </c>
      <c r="BL15" s="21">
        <v>0.26047613749437198</v>
      </c>
      <c r="BM15" s="21">
        <v>0.28335695764572499</v>
      </c>
      <c r="BN15" s="21">
        <v>0.277680132353472</v>
      </c>
      <c r="BO15" s="21">
        <v>0.21534162921709399</v>
      </c>
      <c r="BP15" s="21">
        <v>0.26028872011033599</v>
      </c>
      <c r="BQ15" s="21">
        <v>0.22886673947625</v>
      </c>
      <c r="BR15" s="21">
        <v>0.26510362264189302</v>
      </c>
      <c r="BS15" s="21">
        <v>0.30972055886861699</v>
      </c>
      <c r="BT15" s="21">
        <v>0.25335978168096401</v>
      </c>
      <c r="BU15" s="21"/>
      <c r="BV15" s="21">
        <v>0.26258505479910699</v>
      </c>
      <c r="BW15" s="21">
        <v>0.29108941729899601</v>
      </c>
      <c r="BX15" s="21"/>
      <c r="BY15" s="21">
        <v>0.42280159034399001</v>
      </c>
      <c r="BZ15" s="21"/>
      <c r="CA15" s="21">
        <v>0.264753114371234</v>
      </c>
      <c r="CB15" s="21">
        <v>0.204313429500279</v>
      </c>
      <c r="CC15" s="21">
        <v>0.26524607051707499</v>
      </c>
      <c r="CD15" s="21">
        <v>0.403496969290284</v>
      </c>
      <c r="CE15" s="21">
        <v>0.48106689138335401</v>
      </c>
    </row>
    <row r="16" spans="2:83" x14ac:dyDescent="0.3">
      <c r="B16" s="15" t="s">
        <v>138</v>
      </c>
      <c r="C16" s="21">
        <v>0.311159975248187</v>
      </c>
      <c r="D16" s="21">
        <v>0.36061527856188802</v>
      </c>
      <c r="E16" s="21">
        <v>0.26347984614299103</v>
      </c>
      <c r="F16" s="21"/>
      <c r="G16" s="21">
        <v>0.30674657355879797</v>
      </c>
      <c r="H16" s="21">
        <v>0.33617393995289102</v>
      </c>
      <c r="I16" s="21">
        <v>0.27319551819778098</v>
      </c>
      <c r="J16" s="21">
        <v>0.36017334181942101</v>
      </c>
      <c r="K16" s="21">
        <v>0.31583665827694501</v>
      </c>
      <c r="L16" s="21">
        <v>0.28147422628948798</v>
      </c>
      <c r="M16" s="21"/>
      <c r="N16" s="21">
        <v>0.405793053816</v>
      </c>
      <c r="O16" s="21">
        <v>0.35952874005288799</v>
      </c>
      <c r="P16" s="21">
        <v>0.228838816842831</v>
      </c>
      <c r="Q16" s="21">
        <v>0.23042778245257001</v>
      </c>
      <c r="R16" s="21"/>
      <c r="S16" s="21">
        <v>0.36975402259156198</v>
      </c>
      <c r="T16" s="21">
        <v>0.28618207550649</v>
      </c>
      <c r="U16" s="21">
        <v>0.34487770011983798</v>
      </c>
      <c r="V16" s="21">
        <v>0.27468770320083002</v>
      </c>
      <c r="W16" s="21">
        <v>0.29193893269427101</v>
      </c>
      <c r="X16" s="21">
        <v>0.306075864137344</v>
      </c>
      <c r="Y16" s="21">
        <v>0.29166144990496801</v>
      </c>
      <c r="Z16" s="21">
        <v>0.27201347582857699</v>
      </c>
      <c r="AA16" s="21">
        <v>0.300259151177447</v>
      </c>
      <c r="AB16" s="21">
        <v>0.35220719817757201</v>
      </c>
      <c r="AC16" s="21">
        <v>0.28986209233106103</v>
      </c>
      <c r="AD16" s="21">
        <v>0.28238710575746501</v>
      </c>
      <c r="AE16" s="21"/>
      <c r="AF16" s="21">
        <v>0.28213106979547797</v>
      </c>
      <c r="AG16" s="21">
        <v>0.36493978325909698</v>
      </c>
      <c r="AH16" s="21">
        <v>0.441103071083634</v>
      </c>
      <c r="AI16" s="21">
        <v>8.1980703113661096E-2</v>
      </c>
      <c r="AJ16" s="21">
        <v>0.195544553964694</v>
      </c>
      <c r="AK16" s="21"/>
      <c r="AL16" s="21">
        <v>0.30116754845883598</v>
      </c>
      <c r="AM16" s="21">
        <v>0.38106507403397</v>
      </c>
      <c r="AN16" s="21">
        <v>0.364540910589636</v>
      </c>
      <c r="AO16" s="21">
        <v>0.15186177640871301</v>
      </c>
      <c r="AP16" s="21">
        <v>0.35912928490083901</v>
      </c>
      <c r="AQ16" s="21"/>
      <c r="AR16" s="21">
        <v>0.42138470070876599</v>
      </c>
      <c r="AS16" s="21">
        <v>0.31237056172785299</v>
      </c>
      <c r="AT16" s="21">
        <v>0.41036274631646602</v>
      </c>
      <c r="AU16" s="21">
        <v>0.17540941017206099</v>
      </c>
      <c r="AV16" s="21">
        <v>0.363874950132204</v>
      </c>
      <c r="AW16" s="21">
        <v>0.21123163434741399</v>
      </c>
      <c r="AX16" s="21"/>
      <c r="AY16" s="21">
        <v>0.207314542480074</v>
      </c>
      <c r="AZ16" s="21">
        <v>0.28801949882266897</v>
      </c>
      <c r="BA16" s="21">
        <v>0.39400045704590397</v>
      </c>
      <c r="BB16" s="21">
        <v>0.39744473195172197</v>
      </c>
      <c r="BC16" s="21">
        <v>0.36779744120171898</v>
      </c>
      <c r="BD16" s="21"/>
      <c r="BE16" s="21">
        <v>0.13465171515272401</v>
      </c>
      <c r="BF16" s="21">
        <v>0.200858230670035</v>
      </c>
      <c r="BG16" s="21">
        <v>0.28637668597334598</v>
      </c>
      <c r="BH16" s="21">
        <v>0.25084154652565799</v>
      </c>
      <c r="BI16" s="21">
        <v>0.22611357853164599</v>
      </c>
      <c r="BJ16" s="21">
        <v>0.28853163229365603</v>
      </c>
      <c r="BK16" s="21">
        <v>0.27697530888376898</v>
      </c>
      <c r="BL16" s="21">
        <v>0.29691653586672301</v>
      </c>
      <c r="BM16" s="21">
        <v>0.35159205851256098</v>
      </c>
      <c r="BN16" s="21">
        <v>0.37373091984970702</v>
      </c>
      <c r="BO16" s="21">
        <v>0.35749989484686401</v>
      </c>
      <c r="BP16" s="21">
        <v>0.35017631470906402</v>
      </c>
      <c r="BQ16" s="21">
        <v>0.423862900750546</v>
      </c>
      <c r="BR16" s="21">
        <v>0.39778538566527399</v>
      </c>
      <c r="BS16" s="21">
        <v>0.30440536435363003</v>
      </c>
      <c r="BT16" s="21">
        <v>0.47554233695863202</v>
      </c>
      <c r="BU16" s="21"/>
      <c r="BV16" s="21">
        <v>0.42407248324905999</v>
      </c>
      <c r="BW16" s="21">
        <v>0.31718874905885602</v>
      </c>
      <c r="BX16" s="21"/>
      <c r="BY16" s="21">
        <v>0.26758050944105</v>
      </c>
      <c r="BZ16" s="21"/>
      <c r="CA16" s="21">
        <v>0.25211012444917102</v>
      </c>
      <c r="CB16" s="21">
        <v>0.35364945757695099</v>
      </c>
      <c r="CC16" s="21">
        <v>0.34980451351726999</v>
      </c>
      <c r="CD16" s="21">
        <v>0.32249528969268199</v>
      </c>
      <c r="CE16" s="21">
        <v>0.29499589188644199</v>
      </c>
    </row>
    <row r="17" spans="2:83" x14ac:dyDescent="0.3">
      <c r="B17" s="15" t="s">
        <v>139</v>
      </c>
      <c r="C17" s="22">
        <v>-4.6438048500772003E-2</v>
      </c>
      <c r="D17" s="22">
        <v>-9.7637054174594798E-2</v>
      </c>
      <c r="E17" s="22">
        <v>3.4637689547700702E-3</v>
      </c>
      <c r="F17" s="22"/>
      <c r="G17" s="22">
        <v>2.85794118025758E-2</v>
      </c>
      <c r="H17" s="22">
        <v>-2.3123216756838798E-2</v>
      </c>
      <c r="I17" s="22">
        <v>3.9606583212152803E-2</v>
      </c>
      <c r="J17" s="22">
        <v>-0.13774905144045699</v>
      </c>
      <c r="K17" s="22">
        <v>-0.105283242298497</v>
      </c>
      <c r="L17" s="22">
        <v>-7.0954145459635798E-2</v>
      </c>
      <c r="M17" s="22"/>
      <c r="N17" s="22">
        <v>-0.18422758466552</v>
      </c>
      <c r="O17" s="22">
        <v>-0.10889009724255901</v>
      </c>
      <c r="P17" s="22">
        <v>8.4391887336625504E-2</v>
      </c>
      <c r="Q17" s="22">
        <v>5.4277724168201702E-2</v>
      </c>
      <c r="R17" s="22"/>
      <c r="S17" s="22">
        <v>-7.1348243459348704E-2</v>
      </c>
      <c r="T17" s="22">
        <v>-7.9872993304282394E-2</v>
      </c>
      <c r="U17" s="22">
        <v>-0.12686557916604399</v>
      </c>
      <c r="V17" s="22">
        <v>3.5870305696100099E-2</v>
      </c>
      <c r="W17" s="22">
        <v>-8.2661925592544799E-3</v>
      </c>
      <c r="X17" s="22">
        <v>-6.4957181053968499E-2</v>
      </c>
      <c r="Y17" s="22">
        <v>-4.3796683950393801E-2</v>
      </c>
      <c r="Z17" s="22">
        <v>7.9713642901956899E-2</v>
      </c>
      <c r="AA17" s="22">
        <v>1.74503636674706E-2</v>
      </c>
      <c r="AB17" s="22">
        <v>-0.152866532943985</v>
      </c>
      <c r="AC17" s="22">
        <v>2.2685456492776899E-2</v>
      </c>
      <c r="AD17" s="22">
        <v>-5.6895509007624301E-2</v>
      </c>
      <c r="AE17" s="22"/>
      <c r="AF17" s="22">
        <v>2.6769653953010999E-3</v>
      </c>
      <c r="AG17" s="22">
        <v>-6.8206292201627994E-2</v>
      </c>
      <c r="AH17" s="22">
        <v>-0.25302448132851901</v>
      </c>
      <c r="AI17" s="22">
        <v>0.38781465299491702</v>
      </c>
      <c r="AJ17" s="22">
        <v>3.2689761638777799E-2</v>
      </c>
      <c r="AK17" s="22"/>
      <c r="AL17" s="22">
        <v>-2.6716758642074599E-2</v>
      </c>
      <c r="AM17" s="22">
        <v>-0.107010558593953</v>
      </c>
      <c r="AN17" s="22">
        <v>-0.179145571095288</v>
      </c>
      <c r="AO17" s="22">
        <v>0.245108273478262</v>
      </c>
      <c r="AP17" s="22">
        <v>-0.18672986010218701</v>
      </c>
      <c r="AQ17" s="22"/>
      <c r="AR17" s="22">
        <v>-0.15819673393626699</v>
      </c>
      <c r="AS17" s="22">
        <v>-4.8213964586450699E-2</v>
      </c>
      <c r="AT17" s="22">
        <v>-0.21538451847009901</v>
      </c>
      <c r="AU17" s="22">
        <v>0.227328000372193</v>
      </c>
      <c r="AV17" s="22">
        <v>-0.15436504225153599</v>
      </c>
      <c r="AW17" s="22">
        <v>-1.8213469420416802E-2</v>
      </c>
      <c r="AX17" s="22"/>
      <c r="AY17" s="22">
        <v>9.8163298019273204E-2</v>
      </c>
      <c r="AZ17" s="22">
        <v>-5.57061927947647E-2</v>
      </c>
      <c r="BA17" s="22">
        <v>-0.16385559723679299</v>
      </c>
      <c r="BB17" s="22">
        <v>-9.67547961377241E-2</v>
      </c>
      <c r="BC17" s="22">
        <v>-3.6709530656087598E-2</v>
      </c>
      <c r="BD17" s="22"/>
      <c r="BE17" s="22">
        <v>0.220571030786852</v>
      </c>
      <c r="BF17" s="22">
        <v>0.17558711286221099</v>
      </c>
      <c r="BG17" s="22">
        <v>-5.7239926206852997E-2</v>
      </c>
      <c r="BH17" s="22">
        <v>1.5287245320143699E-2</v>
      </c>
      <c r="BI17" s="22">
        <v>9.0768284949859196E-2</v>
      </c>
      <c r="BJ17" s="22">
        <v>-1.01909296988206E-2</v>
      </c>
      <c r="BK17" s="22">
        <v>-1.1297467232188601E-3</v>
      </c>
      <c r="BL17" s="22">
        <v>-3.64403983723516E-2</v>
      </c>
      <c r="BM17" s="22">
        <v>-6.8235100866835693E-2</v>
      </c>
      <c r="BN17" s="22">
        <v>-9.6050787496234497E-2</v>
      </c>
      <c r="BO17" s="22">
        <v>-0.14215826562976999</v>
      </c>
      <c r="BP17" s="22">
        <v>-8.9887594598727305E-2</v>
      </c>
      <c r="BQ17" s="22">
        <v>-0.194996161274295</v>
      </c>
      <c r="BR17" s="22">
        <v>-0.132681763023381</v>
      </c>
      <c r="BS17" s="22">
        <v>5.3151945149870197E-3</v>
      </c>
      <c r="BT17" s="22">
        <v>-0.222182555277668</v>
      </c>
      <c r="BU17" s="22"/>
      <c r="BV17" s="22">
        <v>-0.16148742844995301</v>
      </c>
      <c r="BW17" s="22">
        <v>-2.60993317598593E-2</v>
      </c>
      <c r="BX17" s="22"/>
      <c r="BY17" s="22">
        <v>0.15522108090294001</v>
      </c>
      <c r="BZ17" s="22"/>
      <c r="CA17" s="22">
        <v>1.26429899220629E-2</v>
      </c>
      <c r="CB17" s="22">
        <v>-0.14933602807667101</v>
      </c>
      <c r="CC17" s="22">
        <v>-8.4558443000195202E-2</v>
      </c>
      <c r="CD17" s="22">
        <v>8.1001679597602003E-2</v>
      </c>
      <c r="CE17" s="22">
        <v>0.186070999496912</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132</v>
      </c>
      <c r="C9" s="14">
        <v>0.10324710572274901</v>
      </c>
      <c r="D9" s="14">
        <v>0.121476662505885</v>
      </c>
      <c r="E9" s="14">
        <v>8.5649441885375502E-2</v>
      </c>
      <c r="F9" s="14"/>
      <c r="G9" s="14">
        <v>0.126838054197464</v>
      </c>
      <c r="H9" s="14">
        <v>9.4109513018723501E-2</v>
      </c>
      <c r="I9" s="14">
        <v>0.10599378927400201</v>
      </c>
      <c r="J9" s="14">
        <v>0.111632037813337</v>
      </c>
      <c r="K9" s="14">
        <v>0.109183362759587</v>
      </c>
      <c r="L9" s="14">
        <v>8.2052132718222801E-2</v>
      </c>
      <c r="M9" s="14"/>
      <c r="N9" s="14">
        <v>0.103602080979857</v>
      </c>
      <c r="O9" s="14">
        <v>0.10613982057318699</v>
      </c>
      <c r="P9" s="14">
        <v>0.115759962201541</v>
      </c>
      <c r="Q9" s="14">
        <v>8.9283012054142102E-2</v>
      </c>
      <c r="R9" s="14"/>
      <c r="S9" s="14">
        <v>9.7039891505993806E-2</v>
      </c>
      <c r="T9" s="14">
        <v>9.7498135692108995E-2</v>
      </c>
      <c r="U9" s="14">
        <v>0.121420630933679</v>
      </c>
      <c r="V9" s="14">
        <v>0.13502728871151201</v>
      </c>
      <c r="W9" s="14">
        <v>8.1048863837527504E-2</v>
      </c>
      <c r="X9" s="14">
        <v>0.124958448288019</v>
      </c>
      <c r="Y9" s="14">
        <v>9.7462724128852193E-2</v>
      </c>
      <c r="Z9" s="14">
        <v>9.8490103317904004E-2</v>
      </c>
      <c r="AA9" s="14">
        <v>0.105232387916793</v>
      </c>
      <c r="AB9" s="14">
        <v>4.8956001468050299E-2</v>
      </c>
      <c r="AC9" s="14">
        <v>0.147438061553362</v>
      </c>
      <c r="AD9" s="14">
        <v>0.103753583604194</v>
      </c>
      <c r="AE9" s="14"/>
      <c r="AF9" s="14">
        <v>0.134138575830894</v>
      </c>
      <c r="AG9" s="14">
        <v>8.82569433884898E-2</v>
      </c>
      <c r="AH9" s="14">
        <v>7.6048876083314093E-2</v>
      </c>
      <c r="AI9" s="14">
        <v>0.114387644399146</v>
      </c>
      <c r="AJ9" s="14">
        <v>7.3213248191486696E-2</v>
      </c>
      <c r="AK9" s="14"/>
      <c r="AL9" s="14">
        <v>0.13699065335615801</v>
      </c>
      <c r="AM9" s="14">
        <v>9.0693571382843896E-2</v>
      </c>
      <c r="AN9" s="14">
        <v>5.69240853097236E-2</v>
      </c>
      <c r="AO9" s="14">
        <v>0.17107798111626701</v>
      </c>
      <c r="AP9" s="14">
        <v>9.8112841444625606E-2</v>
      </c>
      <c r="AQ9" s="14"/>
      <c r="AR9" s="14">
        <v>9.6441537883342393E-2</v>
      </c>
      <c r="AS9" s="14">
        <v>0.12819075507930999</v>
      </c>
      <c r="AT9" s="14">
        <v>6.9414162458178899E-2</v>
      </c>
      <c r="AU9" s="14">
        <v>0.147930585424283</v>
      </c>
      <c r="AV9" s="14">
        <v>0.106007859405521</v>
      </c>
      <c r="AW9" s="14">
        <v>7.7092358456856303E-2</v>
      </c>
      <c r="AX9" s="14"/>
      <c r="AY9" s="14">
        <v>0.11547814142599</v>
      </c>
      <c r="AZ9" s="14">
        <v>9.9970828600923906E-2</v>
      </c>
      <c r="BA9" s="14">
        <v>9.7283239420037804E-2</v>
      </c>
      <c r="BB9" s="14">
        <v>0.112702248075253</v>
      </c>
      <c r="BC9" s="14">
        <v>0.13970467948718501</v>
      </c>
      <c r="BD9" s="14"/>
      <c r="BE9" s="14">
        <v>9.7017793991071299E-2</v>
      </c>
      <c r="BF9" s="14">
        <v>0.15954777979746201</v>
      </c>
      <c r="BG9" s="14">
        <v>0.102539346404295</v>
      </c>
      <c r="BH9" s="14">
        <v>8.4071654220266301E-2</v>
      </c>
      <c r="BI9" s="14">
        <v>8.2707540003183602E-2</v>
      </c>
      <c r="BJ9" s="14">
        <v>0.13627028362582899</v>
      </c>
      <c r="BK9" s="14">
        <v>8.8090059128204598E-2</v>
      </c>
      <c r="BL9" s="14">
        <v>9.91222010283727E-2</v>
      </c>
      <c r="BM9" s="14">
        <v>0.13881827598791799</v>
      </c>
      <c r="BN9" s="14">
        <v>9.1934328275078206E-2</v>
      </c>
      <c r="BO9" s="14">
        <v>7.8404117281203306E-2</v>
      </c>
      <c r="BP9" s="14">
        <v>0.109222000624261</v>
      </c>
      <c r="BQ9" s="14">
        <v>9.3588354066401799E-2</v>
      </c>
      <c r="BR9" s="14">
        <v>0.115733300296537</v>
      </c>
      <c r="BS9" s="14">
        <v>0.19545324006933601</v>
      </c>
      <c r="BT9" s="14">
        <v>9.6717240120548401E-2</v>
      </c>
      <c r="BU9" s="14"/>
      <c r="BV9" s="14">
        <v>9.9486711295996802E-2</v>
      </c>
      <c r="BW9" s="14">
        <v>7.7633648153449905E-2</v>
      </c>
      <c r="BX9" s="14"/>
      <c r="BY9" s="14">
        <v>0.12694349495356599</v>
      </c>
      <c r="BZ9" s="14"/>
      <c r="CA9" s="14">
        <v>9.3642860161673697E-2</v>
      </c>
      <c r="CB9" s="14">
        <v>9.7258155338166896E-2</v>
      </c>
      <c r="CC9" s="14">
        <v>0.1068153890292</v>
      </c>
      <c r="CD9" s="14">
        <v>8.1913009096645395E-2</v>
      </c>
      <c r="CE9" s="14">
        <v>0.32540372697345399</v>
      </c>
    </row>
    <row r="10" spans="2:83" x14ac:dyDescent="0.3">
      <c r="B10" s="15" t="s">
        <v>133</v>
      </c>
      <c r="C10" s="14">
        <v>0.40167300366606901</v>
      </c>
      <c r="D10" s="14">
        <v>0.38002451542002302</v>
      </c>
      <c r="E10" s="14">
        <v>0.42266739042798201</v>
      </c>
      <c r="F10" s="14"/>
      <c r="G10" s="14">
        <v>0.350131447655122</v>
      </c>
      <c r="H10" s="14">
        <v>0.38504570768660701</v>
      </c>
      <c r="I10" s="14">
        <v>0.39714357335512201</v>
      </c>
      <c r="J10" s="14">
        <v>0.37947459662800098</v>
      </c>
      <c r="K10" s="14">
        <v>0.44550109678076799</v>
      </c>
      <c r="L10" s="14">
        <v>0.44151919893045299</v>
      </c>
      <c r="M10" s="14"/>
      <c r="N10" s="14">
        <v>0.37663366765780099</v>
      </c>
      <c r="O10" s="14">
        <v>0.36229762959114298</v>
      </c>
      <c r="P10" s="14">
        <v>0.45052693099240798</v>
      </c>
      <c r="Q10" s="14">
        <v>0.42334347055367</v>
      </c>
      <c r="R10" s="14"/>
      <c r="S10" s="14">
        <v>0.37059842432829798</v>
      </c>
      <c r="T10" s="14">
        <v>0.37434878889540502</v>
      </c>
      <c r="U10" s="14">
        <v>0.42296879719868602</v>
      </c>
      <c r="V10" s="14">
        <v>0.40803220459488698</v>
      </c>
      <c r="W10" s="14">
        <v>0.403458206655956</v>
      </c>
      <c r="X10" s="14">
        <v>0.43640985428132401</v>
      </c>
      <c r="Y10" s="14">
        <v>0.40915898622550501</v>
      </c>
      <c r="Z10" s="14">
        <v>0.52944558006807696</v>
      </c>
      <c r="AA10" s="14">
        <v>0.41008919212404199</v>
      </c>
      <c r="AB10" s="14">
        <v>0.39501594438471299</v>
      </c>
      <c r="AC10" s="14">
        <v>0.34022929443539901</v>
      </c>
      <c r="AD10" s="14">
        <v>0.382221571977438</v>
      </c>
      <c r="AE10" s="14"/>
      <c r="AF10" s="14">
        <v>0.44030280353887102</v>
      </c>
      <c r="AG10" s="14">
        <v>0.38505586794276803</v>
      </c>
      <c r="AH10" s="14">
        <v>0.433318244575357</v>
      </c>
      <c r="AI10" s="14">
        <v>0.44518809973207801</v>
      </c>
      <c r="AJ10" s="14">
        <v>0.374794549186798</v>
      </c>
      <c r="AK10" s="14"/>
      <c r="AL10" s="14">
        <v>0.44166543880950299</v>
      </c>
      <c r="AM10" s="14">
        <v>0.36203264017971798</v>
      </c>
      <c r="AN10" s="14">
        <v>0.46616559782248601</v>
      </c>
      <c r="AO10" s="14">
        <v>0.50173523462454295</v>
      </c>
      <c r="AP10" s="14">
        <v>0.367045844541949</v>
      </c>
      <c r="AQ10" s="14"/>
      <c r="AR10" s="14">
        <v>0.35005417082288598</v>
      </c>
      <c r="AS10" s="14">
        <v>0.41621560915429201</v>
      </c>
      <c r="AT10" s="14">
        <v>0.44242323964022201</v>
      </c>
      <c r="AU10" s="14">
        <v>0.48975723727515103</v>
      </c>
      <c r="AV10" s="14">
        <v>0.36876853786227898</v>
      </c>
      <c r="AW10" s="14">
        <v>0.34166333075500599</v>
      </c>
      <c r="AX10" s="14"/>
      <c r="AY10" s="14">
        <v>0.43237057278267399</v>
      </c>
      <c r="AZ10" s="14">
        <v>0.42934526542436302</v>
      </c>
      <c r="BA10" s="14">
        <v>0.37154817494050801</v>
      </c>
      <c r="BB10" s="14">
        <v>0.34776679119859399</v>
      </c>
      <c r="BC10" s="14">
        <v>0.29670375735346699</v>
      </c>
      <c r="BD10" s="14"/>
      <c r="BE10" s="14">
        <v>0.48569395933750398</v>
      </c>
      <c r="BF10" s="14">
        <v>0.41107299592615698</v>
      </c>
      <c r="BG10" s="14">
        <v>0.43262342039902102</v>
      </c>
      <c r="BH10" s="14">
        <v>0.394134798593056</v>
      </c>
      <c r="BI10" s="14">
        <v>0.49272893985988903</v>
      </c>
      <c r="BJ10" s="14">
        <v>0.38029060129763698</v>
      </c>
      <c r="BK10" s="14">
        <v>0.41119339947869599</v>
      </c>
      <c r="BL10" s="14">
        <v>0.402885248503771</v>
      </c>
      <c r="BM10" s="14">
        <v>0.32837836960271</v>
      </c>
      <c r="BN10" s="14">
        <v>0.41083778059266302</v>
      </c>
      <c r="BO10" s="14">
        <v>0.359790145673902</v>
      </c>
      <c r="BP10" s="14">
        <v>0.423204898059094</v>
      </c>
      <c r="BQ10" s="14">
        <v>0.44257258546016298</v>
      </c>
      <c r="BR10" s="14">
        <v>0.36462914950051101</v>
      </c>
      <c r="BS10" s="14">
        <v>0.25546210225107002</v>
      </c>
      <c r="BT10" s="14">
        <v>0.38718389002703901</v>
      </c>
      <c r="BU10" s="14"/>
      <c r="BV10" s="14">
        <v>0.33721960629254599</v>
      </c>
      <c r="BW10" s="14">
        <v>0.398885950925985</v>
      </c>
      <c r="BX10" s="14"/>
      <c r="BY10" s="14">
        <v>0.39377326382800998</v>
      </c>
      <c r="BZ10" s="14"/>
      <c r="CA10" s="14">
        <v>0.436414571374589</v>
      </c>
      <c r="CB10" s="14">
        <v>0.416523714984182</v>
      </c>
      <c r="CC10" s="14">
        <v>0.38165050536031703</v>
      </c>
      <c r="CD10" s="14">
        <v>0.39008755985481403</v>
      </c>
      <c r="CE10" s="14">
        <v>0.25465070664669998</v>
      </c>
    </row>
    <row r="11" spans="2:83" x14ac:dyDescent="0.3">
      <c r="B11" s="15" t="s">
        <v>134</v>
      </c>
      <c r="C11" s="14">
        <v>0.25024728787143002</v>
      </c>
      <c r="D11" s="14">
        <v>0.243556804060721</v>
      </c>
      <c r="E11" s="14">
        <v>0.25727084096094099</v>
      </c>
      <c r="F11" s="14"/>
      <c r="G11" s="14">
        <v>0.231796070913799</v>
      </c>
      <c r="H11" s="14">
        <v>0.238551849530761</v>
      </c>
      <c r="I11" s="14">
        <v>0.27801750824548499</v>
      </c>
      <c r="J11" s="14">
        <v>0.26863957560324903</v>
      </c>
      <c r="K11" s="14">
        <v>0.18558082723783301</v>
      </c>
      <c r="L11" s="14">
        <v>0.27807533885980601</v>
      </c>
      <c r="M11" s="14"/>
      <c r="N11" s="14">
        <v>0.23926898073705499</v>
      </c>
      <c r="O11" s="14">
        <v>0.272762113197762</v>
      </c>
      <c r="P11" s="14">
        <v>0.223989315965827</v>
      </c>
      <c r="Q11" s="14">
        <v>0.26322224333850802</v>
      </c>
      <c r="R11" s="14"/>
      <c r="S11" s="14">
        <v>0.220682185836718</v>
      </c>
      <c r="T11" s="14">
        <v>0.257862173615858</v>
      </c>
      <c r="U11" s="14">
        <v>0.218058520126616</v>
      </c>
      <c r="V11" s="14">
        <v>0.247291706107341</v>
      </c>
      <c r="W11" s="14">
        <v>0.27827744652671799</v>
      </c>
      <c r="X11" s="14">
        <v>0.22618116450310999</v>
      </c>
      <c r="Y11" s="14">
        <v>0.245450274765803</v>
      </c>
      <c r="Z11" s="14">
        <v>0.181969536070027</v>
      </c>
      <c r="AA11" s="14">
        <v>0.27568832928500397</v>
      </c>
      <c r="AB11" s="14">
        <v>0.29310027348420298</v>
      </c>
      <c r="AC11" s="14">
        <v>0.28293316415337</v>
      </c>
      <c r="AD11" s="14">
        <v>0.28411725523252201</v>
      </c>
      <c r="AE11" s="14"/>
      <c r="AF11" s="14">
        <v>0.24228187375021601</v>
      </c>
      <c r="AG11" s="14">
        <v>0.25312750091934499</v>
      </c>
      <c r="AH11" s="14">
        <v>0.21016695790780901</v>
      </c>
      <c r="AI11" s="14">
        <v>0.29302835332631499</v>
      </c>
      <c r="AJ11" s="14">
        <v>0.25823550736803202</v>
      </c>
      <c r="AK11" s="14"/>
      <c r="AL11" s="14">
        <v>0.22092379061869799</v>
      </c>
      <c r="AM11" s="14">
        <v>0.27598796952760002</v>
      </c>
      <c r="AN11" s="14">
        <v>0.2319947758201</v>
      </c>
      <c r="AO11" s="14">
        <v>0.198230678457644</v>
      </c>
      <c r="AP11" s="14">
        <v>0.25829861437773999</v>
      </c>
      <c r="AQ11" s="14"/>
      <c r="AR11" s="14">
        <v>0.25945247261352</v>
      </c>
      <c r="AS11" s="14">
        <v>0.23363610407843299</v>
      </c>
      <c r="AT11" s="14">
        <v>0.25041042158888199</v>
      </c>
      <c r="AU11" s="14">
        <v>0.21534995007188301</v>
      </c>
      <c r="AV11" s="14">
        <v>0.233650220308776</v>
      </c>
      <c r="AW11" s="14">
        <v>0.32072905179468397</v>
      </c>
      <c r="AX11" s="14"/>
      <c r="AY11" s="14">
        <v>0.25226031368501001</v>
      </c>
      <c r="AZ11" s="14">
        <v>0.23276988330568699</v>
      </c>
      <c r="BA11" s="14">
        <v>0.25045000825191499</v>
      </c>
      <c r="BB11" s="14">
        <v>0.26157057143571</v>
      </c>
      <c r="BC11" s="14">
        <v>0.30941809832740402</v>
      </c>
      <c r="BD11" s="14"/>
      <c r="BE11" s="14">
        <v>0.19824214442659899</v>
      </c>
      <c r="BF11" s="14">
        <v>0.16823012243131699</v>
      </c>
      <c r="BG11" s="14">
        <v>0.293559924928256</v>
      </c>
      <c r="BH11" s="14">
        <v>0.28185277388696001</v>
      </c>
      <c r="BI11" s="14">
        <v>0.19520700224901699</v>
      </c>
      <c r="BJ11" s="14">
        <v>0.242866502947788</v>
      </c>
      <c r="BK11" s="14">
        <v>0.282223173230429</v>
      </c>
      <c r="BL11" s="14">
        <v>0.20806979254461799</v>
      </c>
      <c r="BM11" s="14">
        <v>0.29197202459142402</v>
      </c>
      <c r="BN11" s="14">
        <v>0.27980851918841099</v>
      </c>
      <c r="BO11" s="14">
        <v>0.27885533824077102</v>
      </c>
      <c r="BP11" s="14">
        <v>0.24575686824937501</v>
      </c>
      <c r="BQ11" s="14">
        <v>0.22016438681276099</v>
      </c>
      <c r="BR11" s="14">
        <v>0.31936519364441601</v>
      </c>
      <c r="BS11" s="14">
        <v>0.22287015797330201</v>
      </c>
      <c r="BT11" s="14">
        <v>0.19419024706329799</v>
      </c>
      <c r="BU11" s="14"/>
      <c r="BV11" s="14">
        <v>0.261603966753368</v>
      </c>
      <c r="BW11" s="14">
        <v>0.29735166597940799</v>
      </c>
      <c r="BX11" s="14"/>
      <c r="BY11" s="14">
        <v>0.278067236038888</v>
      </c>
      <c r="BZ11" s="14"/>
      <c r="CA11" s="14">
        <v>0.26263826202726398</v>
      </c>
      <c r="CB11" s="14">
        <v>0.25450128878796802</v>
      </c>
      <c r="CC11" s="14">
        <v>0.25508451122019199</v>
      </c>
      <c r="CD11" s="14">
        <v>0.22579649642692001</v>
      </c>
      <c r="CE11" s="14">
        <v>0.19745408317611299</v>
      </c>
    </row>
    <row r="12" spans="2:83" x14ac:dyDescent="0.3">
      <c r="B12" s="15" t="s">
        <v>135</v>
      </c>
      <c r="C12" s="14">
        <v>0.14489224964273301</v>
      </c>
      <c r="D12" s="14">
        <v>0.175173068038527</v>
      </c>
      <c r="E12" s="14">
        <v>0.115608882034945</v>
      </c>
      <c r="F12" s="14"/>
      <c r="G12" s="14">
        <v>0.180379635405223</v>
      </c>
      <c r="H12" s="14">
        <v>0.18917135099395399</v>
      </c>
      <c r="I12" s="14">
        <v>0.11738214630374</v>
      </c>
      <c r="J12" s="14">
        <v>0.133304568565841</v>
      </c>
      <c r="K12" s="14">
        <v>0.13995645923223601</v>
      </c>
      <c r="L12" s="14">
        <v>0.120361852347229</v>
      </c>
      <c r="M12" s="14"/>
      <c r="N12" s="14">
        <v>0.201756743117221</v>
      </c>
      <c r="O12" s="14">
        <v>0.166507155679153</v>
      </c>
      <c r="P12" s="14">
        <v>0.108825023444432</v>
      </c>
      <c r="Q12" s="14">
        <v>9.4029225869189506E-2</v>
      </c>
      <c r="R12" s="14"/>
      <c r="S12" s="14">
        <v>0.19919327655240199</v>
      </c>
      <c r="T12" s="14">
        <v>0.15375602100234501</v>
      </c>
      <c r="U12" s="14">
        <v>0.132612590319868</v>
      </c>
      <c r="V12" s="14">
        <v>0.12668676938419601</v>
      </c>
      <c r="W12" s="14">
        <v>0.16274212717202699</v>
      </c>
      <c r="X12" s="14">
        <v>0.102116636023681</v>
      </c>
      <c r="Y12" s="14">
        <v>0.152832555940249</v>
      </c>
      <c r="Z12" s="14">
        <v>0.134030481230028</v>
      </c>
      <c r="AA12" s="14">
        <v>0.123290203333055</v>
      </c>
      <c r="AB12" s="14">
        <v>0.138909465512838</v>
      </c>
      <c r="AC12" s="14">
        <v>0.131687630232139</v>
      </c>
      <c r="AD12" s="14">
        <v>0.139665112995566</v>
      </c>
      <c r="AE12" s="14"/>
      <c r="AF12" s="14">
        <v>0.124210254125538</v>
      </c>
      <c r="AG12" s="14">
        <v>0.172311101641523</v>
      </c>
      <c r="AH12" s="14">
        <v>0.20988768609838801</v>
      </c>
      <c r="AI12" s="14">
        <v>6.5552282514120999E-2</v>
      </c>
      <c r="AJ12" s="14">
        <v>0.120851516247103</v>
      </c>
      <c r="AK12" s="14"/>
      <c r="AL12" s="14">
        <v>0.131780210097559</v>
      </c>
      <c r="AM12" s="14">
        <v>0.174868860157017</v>
      </c>
      <c r="AN12" s="14">
        <v>0.164746551066423</v>
      </c>
      <c r="AO12" s="14">
        <v>6.3294900411630203E-2</v>
      </c>
      <c r="AP12" s="14">
        <v>0.17486958316984699</v>
      </c>
      <c r="AQ12" s="14"/>
      <c r="AR12" s="14">
        <v>0.19753802922077901</v>
      </c>
      <c r="AS12" s="14">
        <v>0.14658380953831401</v>
      </c>
      <c r="AT12" s="14">
        <v>0.18119943353301901</v>
      </c>
      <c r="AU12" s="14">
        <v>8.9686138040340896E-2</v>
      </c>
      <c r="AV12" s="14">
        <v>0.172580317931429</v>
      </c>
      <c r="AW12" s="14">
        <v>7.3928190654633394E-2</v>
      </c>
      <c r="AX12" s="14"/>
      <c r="AY12" s="14">
        <v>0.10510200809422</v>
      </c>
      <c r="AZ12" s="14">
        <v>0.12172840438006299</v>
      </c>
      <c r="BA12" s="14">
        <v>0.19005243955862999</v>
      </c>
      <c r="BB12" s="14">
        <v>0.19805585559031</v>
      </c>
      <c r="BC12" s="14">
        <v>0.156256228836331</v>
      </c>
      <c r="BD12" s="14"/>
      <c r="BE12" s="14">
        <v>0</v>
      </c>
      <c r="BF12" s="14">
        <v>3.0988568871575101E-2</v>
      </c>
      <c r="BG12" s="14">
        <v>9.7364356288183698E-2</v>
      </c>
      <c r="BH12" s="14">
        <v>0.158462672288846</v>
      </c>
      <c r="BI12" s="14">
        <v>0.13552571728173601</v>
      </c>
      <c r="BJ12" s="14">
        <v>0.12947921586728001</v>
      </c>
      <c r="BK12" s="14">
        <v>0.11372573564650799</v>
      </c>
      <c r="BL12" s="14">
        <v>0.175579612943495</v>
      </c>
      <c r="BM12" s="14">
        <v>0.170277265552089</v>
      </c>
      <c r="BN12" s="14">
        <v>0.180133062018905</v>
      </c>
      <c r="BO12" s="14">
        <v>0.17770586475126901</v>
      </c>
      <c r="BP12" s="14">
        <v>0.14241690455568601</v>
      </c>
      <c r="BQ12" s="14">
        <v>0.159864344726005</v>
      </c>
      <c r="BR12" s="14">
        <v>0.12572287033694399</v>
      </c>
      <c r="BS12" s="14">
        <v>0.20649945788556201</v>
      </c>
      <c r="BT12" s="14">
        <v>0.240877404884836</v>
      </c>
      <c r="BU12" s="14"/>
      <c r="BV12" s="14">
        <v>0.202236990150332</v>
      </c>
      <c r="BW12" s="14">
        <v>0.134220618439615</v>
      </c>
      <c r="BX12" s="14"/>
      <c r="BY12" s="14">
        <v>0.133706282900036</v>
      </c>
      <c r="BZ12" s="14"/>
      <c r="CA12" s="14">
        <v>0.10876830747038101</v>
      </c>
      <c r="CB12" s="14">
        <v>0.15784931162312901</v>
      </c>
      <c r="CC12" s="14">
        <v>0.161820933210436</v>
      </c>
      <c r="CD12" s="14">
        <v>0.20221936540403301</v>
      </c>
      <c r="CE12" s="14">
        <v>0.152857290714041</v>
      </c>
    </row>
    <row r="13" spans="2:83" x14ac:dyDescent="0.3">
      <c r="B13" s="15" t="s">
        <v>136</v>
      </c>
      <c r="C13" s="14">
        <v>2.3768323767534499E-2</v>
      </c>
      <c r="D13" s="14">
        <v>2.54421865366001E-2</v>
      </c>
      <c r="E13" s="14">
        <v>2.2180498081350999E-2</v>
      </c>
      <c r="F13" s="14"/>
      <c r="G13" s="14">
        <v>3.4665252841286402E-2</v>
      </c>
      <c r="H13" s="14">
        <v>3.3885690505506202E-2</v>
      </c>
      <c r="I13" s="14">
        <v>2.5909249399484201E-2</v>
      </c>
      <c r="J13" s="14">
        <v>2.5231558755574701E-2</v>
      </c>
      <c r="K13" s="14">
        <v>2.2112047695001E-2</v>
      </c>
      <c r="L13" s="14">
        <v>6.50624742052583E-3</v>
      </c>
      <c r="M13" s="14"/>
      <c r="N13" s="14">
        <v>2.80233265500653E-2</v>
      </c>
      <c r="O13" s="14">
        <v>2.7334544643555201E-2</v>
      </c>
      <c r="P13" s="14">
        <v>2.0719793901769701E-2</v>
      </c>
      <c r="Q13" s="14">
        <v>1.8681093065141499E-2</v>
      </c>
      <c r="R13" s="14"/>
      <c r="S13" s="14">
        <v>4.9173366112024303E-2</v>
      </c>
      <c r="T13" s="14">
        <v>1.9393477172275402E-2</v>
      </c>
      <c r="U13" s="14">
        <v>3.03987731430846E-2</v>
      </c>
      <c r="V13" s="14">
        <v>3.0044679817925302E-2</v>
      </c>
      <c r="W13" s="14">
        <v>1.3796279566768E-2</v>
      </c>
      <c r="X13" s="14">
        <v>4.3774515957506997E-3</v>
      </c>
      <c r="Y13" s="14">
        <v>9.8935962525298401E-3</v>
      </c>
      <c r="Z13" s="14">
        <v>0</v>
      </c>
      <c r="AA13" s="14">
        <v>2.6312163344384399E-2</v>
      </c>
      <c r="AB13" s="14">
        <v>1.87091736433318E-2</v>
      </c>
      <c r="AC13" s="14">
        <v>4.3337106362762598E-2</v>
      </c>
      <c r="AD13" s="14">
        <v>1.10788026489913E-2</v>
      </c>
      <c r="AE13" s="14"/>
      <c r="AF13" s="14">
        <v>1.6832224836279101E-2</v>
      </c>
      <c r="AG13" s="14">
        <v>3.9571284567900301E-2</v>
      </c>
      <c r="AH13" s="14">
        <v>2.1722412806486201E-2</v>
      </c>
      <c r="AI13" s="14">
        <v>0</v>
      </c>
      <c r="AJ13" s="14">
        <v>1.4945611501893E-2</v>
      </c>
      <c r="AK13" s="14"/>
      <c r="AL13" s="14">
        <v>2.34342891386288E-2</v>
      </c>
      <c r="AM13" s="14">
        <v>3.3542213662758502E-2</v>
      </c>
      <c r="AN13" s="14">
        <v>1.9773560103739402E-2</v>
      </c>
      <c r="AO13" s="14">
        <v>4.1767132654098602E-3</v>
      </c>
      <c r="AP13" s="14">
        <v>2.9781637540855201E-2</v>
      </c>
      <c r="AQ13" s="14"/>
      <c r="AR13" s="14">
        <v>4.5504368397927597E-2</v>
      </c>
      <c r="AS13" s="14">
        <v>2.5808734348956398E-2</v>
      </c>
      <c r="AT13" s="14">
        <v>1.48336135577043E-2</v>
      </c>
      <c r="AU13" s="14">
        <v>9.0157323737548294E-3</v>
      </c>
      <c r="AV13" s="14">
        <v>3.0443378622892901E-2</v>
      </c>
      <c r="AW13" s="14">
        <v>9.82384990306737E-3</v>
      </c>
      <c r="AX13" s="14"/>
      <c r="AY13" s="14">
        <v>6.5099845294505701E-3</v>
      </c>
      <c r="AZ13" s="14">
        <v>1.29563539642891E-2</v>
      </c>
      <c r="BA13" s="14">
        <v>3.3142951658274002E-2</v>
      </c>
      <c r="BB13" s="14">
        <v>4.0662048576540898E-2</v>
      </c>
      <c r="BC13" s="14">
        <v>7.6193867562784401E-2</v>
      </c>
      <c r="BD13" s="14"/>
      <c r="BE13" s="14">
        <v>0</v>
      </c>
      <c r="BF13" s="14">
        <v>3.15775874214708E-2</v>
      </c>
      <c r="BG13" s="14">
        <v>6.3423087272830997E-3</v>
      </c>
      <c r="BH13" s="14">
        <v>1.83678413525824E-2</v>
      </c>
      <c r="BI13" s="14">
        <v>1.7317141982346799E-2</v>
      </c>
      <c r="BJ13" s="14">
        <v>3.7813402985702203E-2</v>
      </c>
      <c r="BK13" s="14">
        <v>1.1001603257997501E-2</v>
      </c>
      <c r="BL13" s="14">
        <v>1.2583341079785501E-2</v>
      </c>
      <c r="BM13" s="14">
        <v>2.30673790440966E-2</v>
      </c>
      <c r="BN13" s="14">
        <v>8.8360680541936503E-3</v>
      </c>
      <c r="BO13" s="14">
        <v>2.7872975041882301E-2</v>
      </c>
      <c r="BP13" s="14">
        <v>4.2093534465483202E-2</v>
      </c>
      <c r="BQ13" s="14">
        <v>2.8141215990242399E-2</v>
      </c>
      <c r="BR13" s="14">
        <v>2.3715596436468499E-2</v>
      </c>
      <c r="BS13" s="14">
        <v>3.4251044990128703E-2</v>
      </c>
      <c r="BT13" s="14">
        <v>7.2734890246134998E-2</v>
      </c>
      <c r="BU13" s="14"/>
      <c r="BV13" s="14">
        <v>4.6596685292349498E-2</v>
      </c>
      <c r="BW13" s="14">
        <v>1.41531900640623E-2</v>
      </c>
      <c r="BX13" s="14"/>
      <c r="BY13" s="14">
        <v>3.20979198622681E-2</v>
      </c>
      <c r="BZ13" s="14"/>
      <c r="CA13" s="14">
        <v>1.9273759555835102E-2</v>
      </c>
      <c r="CB13" s="14">
        <v>1.14102086916106E-2</v>
      </c>
      <c r="CC13" s="14">
        <v>2.4308119667460201E-2</v>
      </c>
      <c r="CD13" s="14">
        <v>6.1257281819056097E-2</v>
      </c>
      <c r="CE13" s="14">
        <v>6.9634192489691896E-2</v>
      </c>
    </row>
    <row r="14" spans="2:83" x14ac:dyDescent="0.3">
      <c r="B14" s="15" t="s">
        <v>53</v>
      </c>
      <c r="C14" s="14">
        <v>7.6172029329483804E-2</v>
      </c>
      <c r="D14" s="14">
        <v>5.4326763438243303E-2</v>
      </c>
      <c r="E14" s="14">
        <v>9.6622946609405194E-2</v>
      </c>
      <c r="F14" s="14"/>
      <c r="G14" s="14">
        <v>7.6189538987104705E-2</v>
      </c>
      <c r="H14" s="14">
        <v>5.9235888264447797E-2</v>
      </c>
      <c r="I14" s="14">
        <v>7.5553733422166702E-2</v>
      </c>
      <c r="J14" s="14">
        <v>8.1717662633997601E-2</v>
      </c>
      <c r="K14" s="14">
        <v>9.7666206294575106E-2</v>
      </c>
      <c r="L14" s="14">
        <v>7.1485229723763102E-2</v>
      </c>
      <c r="M14" s="14"/>
      <c r="N14" s="14">
        <v>5.0715200957999799E-2</v>
      </c>
      <c r="O14" s="14">
        <v>6.4958736315200202E-2</v>
      </c>
      <c r="P14" s="14">
        <v>8.01789734940212E-2</v>
      </c>
      <c r="Q14" s="14">
        <v>0.111440955119349</v>
      </c>
      <c r="R14" s="14"/>
      <c r="S14" s="14">
        <v>6.3312855664562906E-2</v>
      </c>
      <c r="T14" s="14">
        <v>9.7141403622006697E-2</v>
      </c>
      <c r="U14" s="14">
        <v>7.4540688278066702E-2</v>
      </c>
      <c r="V14" s="14">
        <v>5.29173513841385E-2</v>
      </c>
      <c r="W14" s="14">
        <v>6.0677076241003602E-2</v>
      </c>
      <c r="X14" s="14">
        <v>0.105956445308115</v>
      </c>
      <c r="Y14" s="14">
        <v>8.5201862687061106E-2</v>
      </c>
      <c r="Z14" s="14">
        <v>5.60642993139642E-2</v>
      </c>
      <c r="AA14" s="14">
        <v>5.93877239967215E-2</v>
      </c>
      <c r="AB14" s="14">
        <v>0.105309141506865</v>
      </c>
      <c r="AC14" s="14">
        <v>5.4374743262967498E-2</v>
      </c>
      <c r="AD14" s="14">
        <v>7.9163673541287893E-2</v>
      </c>
      <c r="AE14" s="14"/>
      <c r="AF14" s="14">
        <v>4.2234267918201403E-2</v>
      </c>
      <c r="AG14" s="14">
        <v>6.1677301539973202E-2</v>
      </c>
      <c r="AH14" s="14">
        <v>4.8855822528645503E-2</v>
      </c>
      <c r="AI14" s="14">
        <v>8.1843620028340794E-2</v>
      </c>
      <c r="AJ14" s="14">
        <v>0.15795956750468801</v>
      </c>
      <c r="AK14" s="14"/>
      <c r="AL14" s="14">
        <v>4.5205617979453397E-2</v>
      </c>
      <c r="AM14" s="14">
        <v>6.2874745090061995E-2</v>
      </c>
      <c r="AN14" s="14">
        <v>6.0395429877528203E-2</v>
      </c>
      <c r="AO14" s="14">
        <v>6.14844921245069E-2</v>
      </c>
      <c r="AP14" s="14">
        <v>7.1891478924983807E-2</v>
      </c>
      <c r="AQ14" s="14"/>
      <c r="AR14" s="14">
        <v>5.10094210615454E-2</v>
      </c>
      <c r="AS14" s="14">
        <v>4.9564987800694398E-2</v>
      </c>
      <c r="AT14" s="14">
        <v>4.1719129221994403E-2</v>
      </c>
      <c r="AU14" s="14">
        <v>4.8260356814587402E-2</v>
      </c>
      <c r="AV14" s="14">
        <v>8.8549685869101794E-2</v>
      </c>
      <c r="AW14" s="14">
        <v>0.17676321843575299</v>
      </c>
      <c r="AX14" s="14"/>
      <c r="AY14" s="14">
        <v>8.8278979482655506E-2</v>
      </c>
      <c r="AZ14" s="14">
        <v>0.103229264324674</v>
      </c>
      <c r="BA14" s="14">
        <v>5.7523186170635801E-2</v>
      </c>
      <c r="BB14" s="14">
        <v>3.92424851235929E-2</v>
      </c>
      <c r="BC14" s="14">
        <v>2.1723368432828599E-2</v>
      </c>
      <c r="BD14" s="14"/>
      <c r="BE14" s="14">
        <v>0.21904610224482499</v>
      </c>
      <c r="BF14" s="14">
        <v>0.198582945552019</v>
      </c>
      <c r="BG14" s="14">
        <v>6.7570643252961596E-2</v>
      </c>
      <c r="BH14" s="14">
        <v>6.3110259658289397E-2</v>
      </c>
      <c r="BI14" s="14">
        <v>7.6513658623827294E-2</v>
      </c>
      <c r="BJ14" s="14">
        <v>7.3279993275764496E-2</v>
      </c>
      <c r="BK14" s="14">
        <v>9.3766029258165906E-2</v>
      </c>
      <c r="BL14" s="14">
        <v>0.10175980389995801</v>
      </c>
      <c r="BM14" s="14">
        <v>4.7486685221762297E-2</v>
      </c>
      <c r="BN14" s="14">
        <v>2.84502418707481E-2</v>
      </c>
      <c r="BO14" s="14">
        <v>7.7371559010973007E-2</v>
      </c>
      <c r="BP14" s="14">
        <v>3.7305794046101598E-2</v>
      </c>
      <c r="BQ14" s="14">
        <v>5.56691129444268E-2</v>
      </c>
      <c r="BR14" s="14">
        <v>5.0833889785124702E-2</v>
      </c>
      <c r="BS14" s="14">
        <v>8.5463996830601102E-2</v>
      </c>
      <c r="BT14" s="14">
        <v>8.2963276581431798E-3</v>
      </c>
      <c r="BU14" s="14"/>
      <c r="BV14" s="14">
        <v>5.2856040215407997E-2</v>
      </c>
      <c r="BW14" s="14">
        <v>7.7754926437480304E-2</v>
      </c>
      <c r="BX14" s="14"/>
      <c r="BY14" s="14">
        <v>3.5411802417232997E-2</v>
      </c>
      <c r="BZ14" s="14"/>
      <c r="CA14" s="14">
        <v>7.9262239410257104E-2</v>
      </c>
      <c r="CB14" s="14">
        <v>6.24573205749437E-2</v>
      </c>
      <c r="CC14" s="14">
        <v>7.0320541512393794E-2</v>
      </c>
      <c r="CD14" s="14">
        <v>3.8726287398530998E-2</v>
      </c>
      <c r="CE14" s="14">
        <v>0</v>
      </c>
    </row>
    <row r="15" spans="2:83" x14ac:dyDescent="0.3">
      <c r="B15" s="15" t="s">
        <v>137</v>
      </c>
      <c r="C15" s="21">
        <v>0.50492010938881904</v>
      </c>
      <c r="D15" s="21">
        <v>0.50150117792590798</v>
      </c>
      <c r="E15" s="21">
        <v>0.508316832313358</v>
      </c>
      <c r="F15" s="21"/>
      <c r="G15" s="21">
        <v>0.47696950185258702</v>
      </c>
      <c r="H15" s="21">
        <v>0.47915522070533001</v>
      </c>
      <c r="I15" s="21">
        <v>0.50313736262912401</v>
      </c>
      <c r="J15" s="21">
        <v>0.49110663444133801</v>
      </c>
      <c r="K15" s="21">
        <v>0.55468445954035495</v>
      </c>
      <c r="L15" s="21">
        <v>0.52357133164867597</v>
      </c>
      <c r="M15" s="21"/>
      <c r="N15" s="21">
        <v>0.480235748637659</v>
      </c>
      <c r="O15" s="21">
        <v>0.46843745016433003</v>
      </c>
      <c r="P15" s="21">
        <v>0.56628689319394898</v>
      </c>
      <c r="Q15" s="21">
        <v>0.51262648260781196</v>
      </c>
      <c r="R15" s="21"/>
      <c r="S15" s="21">
        <v>0.467638315834292</v>
      </c>
      <c r="T15" s="21">
        <v>0.47184692458751398</v>
      </c>
      <c r="U15" s="21">
        <v>0.54438942813236502</v>
      </c>
      <c r="V15" s="21">
        <v>0.54305949330640002</v>
      </c>
      <c r="W15" s="21">
        <v>0.48450707049348402</v>
      </c>
      <c r="X15" s="21">
        <v>0.561368302569342</v>
      </c>
      <c r="Y15" s="21">
        <v>0.50662171035435699</v>
      </c>
      <c r="Z15" s="21">
        <v>0.62793568338598105</v>
      </c>
      <c r="AA15" s="21">
        <v>0.51532158004083495</v>
      </c>
      <c r="AB15" s="21">
        <v>0.44397194585276301</v>
      </c>
      <c r="AC15" s="21">
        <v>0.48766735598876099</v>
      </c>
      <c r="AD15" s="21">
        <v>0.48597515558163301</v>
      </c>
      <c r="AE15" s="21"/>
      <c r="AF15" s="21">
        <v>0.57444137936976503</v>
      </c>
      <c r="AG15" s="21">
        <v>0.47331281133125802</v>
      </c>
      <c r="AH15" s="21">
        <v>0.50936712065867196</v>
      </c>
      <c r="AI15" s="21">
        <v>0.55957574413122302</v>
      </c>
      <c r="AJ15" s="21">
        <v>0.448007797378285</v>
      </c>
      <c r="AK15" s="21"/>
      <c r="AL15" s="21">
        <v>0.57865609216566105</v>
      </c>
      <c r="AM15" s="21">
        <v>0.45272621156256199</v>
      </c>
      <c r="AN15" s="21">
        <v>0.52308968313220905</v>
      </c>
      <c r="AO15" s="21">
        <v>0.67281321574080999</v>
      </c>
      <c r="AP15" s="21">
        <v>0.46515868598657401</v>
      </c>
      <c r="AQ15" s="21"/>
      <c r="AR15" s="21">
        <v>0.44649570870622801</v>
      </c>
      <c r="AS15" s="21">
        <v>0.544406364233602</v>
      </c>
      <c r="AT15" s="21">
        <v>0.51183740209840101</v>
      </c>
      <c r="AU15" s="21">
        <v>0.63768782269943403</v>
      </c>
      <c r="AV15" s="21">
        <v>0.47477639726780002</v>
      </c>
      <c r="AW15" s="21">
        <v>0.41875568921186301</v>
      </c>
      <c r="AX15" s="21"/>
      <c r="AY15" s="21">
        <v>0.54784871420866399</v>
      </c>
      <c r="AZ15" s="21">
        <v>0.52931609402528701</v>
      </c>
      <c r="BA15" s="21">
        <v>0.46883141436054498</v>
      </c>
      <c r="BB15" s="21">
        <v>0.46046903927384703</v>
      </c>
      <c r="BC15" s="21">
        <v>0.436408436840652</v>
      </c>
      <c r="BD15" s="21"/>
      <c r="BE15" s="21">
        <v>0.58271175332857605</v>
      </c>
      <c r="BF15" s="21">
        <v>0.57062077572361802</v>
      </c>
      <c r="BG15" s="21">
        <v>0.53516276680331598</v>
      </c>
      <c r="BH15" s="21">
        <v>0.47820645281332202</v>
      </c>
      <c r="BI15" s="21">
        <v>0.575436479863073</v>
      </c>
      <c r="BJ15" s="21">
        <v>0.51656088492346497</v>
      </c>
      <c r="BK15" s="21">
        <v>0.49928345860689999</v>
      </c>
      <c r="BL15" s="21">
        <v>0.50200744953214305</v>
      </c>
      <c r="BM15" s="21">
        <v>0.46719664559062801</v>
      </c>
      <c r="BN15" s="21">
        <v>0.50277210886774104</v>
      </c>
      <c r="BO15" s="21">
        <v>0.438194262955105</v>
      </c>
      <c r="BP15" s="21">
        <v>0.53242689868335402</v>
      </c>
      <c r="BQ15" s="21">
        <v>0.53616093952656496</v>
      </c>
      <c r="BR15" s="21">
        <v>0.48036244979704801</v>
      </c>
      <c r="BS15" s="21">
        <v>0.45091534232040698</v>
      </c>
      <c r="BT15" s="21">
        <v>0.48390113014758801</v>
      </c>
      <c r="BU15" s="21"/>
      <c r="BV15" s="21">
        <v>0.436706317588543</v>
      </c>
      <c r="BW15" s="21">
        <v>0.47651959907943497</v>
      </c>
      <c r="BX15" s="21"/>
      <c r="BY15" s="21">
        <v>0.52071675878157497</v>
      </c>
      <c r="BZ15" s="21"/>
      <c r="CA15" s="21">
        <v>0.53005743153626295</v>
      </c>
      <c r="CB15" s="21">
        <v>0.51378187032234901</v>
      </c>
      <c r="CC15" s="21">
        <v>0.48846589438951799</v>
      </c>
      <c r="CD15" s="21">
        <v>0.47200056895145998</v>
      </c>
      <c r="CE15" s="21">
        <v>0.58005443362015396</v>
      </c>
    </row>
    <row r="16" spans="2:83" x14ac:dyDescent="0.3">
      <c r="B16" s="15" t="s">
        <v>138</v>
      </c>
      <c r="C16" s="21">
        <v>0.168660573410267</v>
      </c>
      <c r="D16" s="21">
        <v>0.20061525457512699</v>
      </c>
      <c r="E16" s="21">
        <v>0.13778938011629599</v>
      </c>
      <c r="F16" s="21"/>
      <c r="G16" s="21">
        <v>0.21504488824651</v>
      </c>
      <c r="H16" s="21">
        <v>0.22305704149946101</v>
      </c>
      <c r="I16" s="21">
        <v>0.14329139570322399</v>
      </c>
      <c r="J16" s="21">
        <v>0.158536127321416</v>
      </c>
      <c r="K16" s="21">
        <v>0.16206850692723701</v>
      </c>
      <c r="L16" s="21">
        <v>0.12686809976775501</v>
      </c>
      <c r="M16" s="21"/>
      <c r="N16" s="21">
        <v>0.22978006966728601</v>
      </c>
      <c r="O16" s="21">
        <v>0.193841700322708</v>
      </c>
      <c r="P16" s="21">
        <v>0.12954481734620199</v>
      </c>
      <c r="Q16" s="21">
        <v>0.11271031893433101</v>
      </c>
      <c r="R16" s="21"/>
      <c r="S16" s="21">
        <v>0.24836664266442701</v>
      </c>
      <c r="T16" s="21">
        <v>0.173149498174621</v>
      </c>
      <c r="U16" s="21">
        <v>0.163011363462952</v>
      </c>
      <c r="V16" s="21">
        <v>0.15673144920212101</v>
      </c>
      <c r="W16" s="21">
        <v>0.17653840673879501</v>
      </c>
      <c r="X16" s="21">
        <v>0.10649408761943201</v>
      </c>
      <c r="Y16" s="21">
        <v>0.162726152192778</v>
      </c>
      <c r="Z16" s="21">
        <v>0.134030481230028</v>
      </c>
      <c r="AA16" s="21">
        <v>0.14960236667743901</v>
      </c>
      <c r="AB16" s="21">
        <v>0.15761863915617</v>
      </c>
      <c r="AC16" s="21">
        <v>0.175024736594901</v>
      </c>
      <c r="AD16" s="21">
        <v>0.150743915644558</v>
      </c>
      <c r="AE16" s="21"/>
      <c r="AF16" s="21">
        <v>0.14104247896181701</v>
      </c>
      <c r="AG16" s="21">
        <v>0.21188238620942301</v>
      </c>
      <c r="AH16" s="21">
        <v>0.231610098904874</v>
      </c>
      <c r="AI16" s="21">
        <v>6.5552282514120999E-2</v>
      </c>
      <c r="AJ16" s="21">
        <v>0.13579712774899599</v>
      </c>
      <c r="AK16" s="21"/>
      <c r="AL16" s="21">
        <v>0.15521449923618799</v>
      </c>
      <c r="AM16" s="21">
        <v>0.208411073819775</v>
      </c>
      <c r="AN16" s="21">
        <v>0.18452011117016201</v>
      </c>
      <c r="AO16" s="21">
        <v>6.7471613677039993E-2</v>
      </c>
      <c r="AP16" s="21">
        <v>0.20465122071070199</v>
      </c>
      <c r="AQ16" s="21"/>
      <c r="AR16" s="21">
        <v>0.243042397618706</v>
      </c>
      <c r="AS16" s="21">
        <v>0.17239254388726999</v>
      </c>
      <c r="AT16" s="21">
        <v>0.196033047090723</v>
      </c>
      <c r="AU16" s="21">
        <v>9.8701870414095796E-2</v>
      </c>
      <c r="AV16" s="21">
        <v>0.20302369655432101</v>
      </c>
      <c r="AW16" s="21">
        <v>8.3752040557700802E-2</v>
      </c>
      <c r="AX16" s="21"/>
      <c r="AY16" s="21">
        <v>0.11161199262367</v>
      </c>
      <c r="AZ16" s="21">
        <v>0.13468475834435201</v>
      </c>
      <c r="BA16" s="21">
        <v>0.22319539121690399</v>
      </c>
      <c r="BB16" s="21">
        <v>0.23871790416685101</v>
      </c>
      <c r="BC16" s="21">
        <v>0.23245009639911501</v>
      </c>
      <c r="BD16" s="21"/>
      <c r="BE16" s="21">
        <v>0</v>
      </c>
      <c r="BF16" s="21">
        <v>6.2566156293045794E-2</v>
      </c>
      <c r="BG16" s="21">
        <v>0.10370666501546701</v>
      </c>
      <c r="BH16" s="21">
        <v>0.17683051364142899</v>
      </c>
      <c r="BI16" s="21">
        <v>0.152842859264083</v>
      </c>
      <c r="BJ16" s="21">
        <v>0.16729261885298199</v>
      </c>
      <c r="BK16" s="21">
        <v>0.12472733890450501</v>
      </c>
      <c r="BL16" s="21">
        <v>0.18816295402328001</v>
      </c>
      <c r="BM16" s="21">
        <v>0.193344644596185</v>
      </c>
      <c r="BN16" s="21">
        <v>0.18896913007309901</v>
      </c>
      <c r="BO16" s="21">
        <v>0.205578839793152</v>
      </c>
      <c r="BP16" s="21">
        <v>0.18451043902116901</v>
      </c>
      <c r="BQ16" s="21">
        <v>0.18800556071624699</v>
      </c>
      <c r="BR16" s="21">
        <v>0.14943846677341199</v>
      </c>
      <c r="BS16" s="21">
        <v>0.240750502875691</v>
      </c>
      <c r="BT16" s="21">
        <v>0.313612295130971</v>
      </c>
      <c r="BU16" s="21"/>
      <c r="BV16" s="21">
        <v>0.24883367544268201</v>
      </c>
      <c r="BW16" s="21">
        <v>0.14837380850367701</v>
      </c>
      <c r="BX16" s="21"/>
      <c r="BY16" s="21">
        <v>0.16580420276230401</v>
      </c>
      <c r="BZ16" s="21"/>
      <c r="CA16" s="21">
        <v>0.12804206702621601</v>
      </c>
      <c r="CB16" s="21">
        <v>0.16925952031473901</v>
      </c>
      <c r="CC16" s="21">
        <v>0.186129052877896</v>
      </c>
      <c r="CD16" s="21">
        <v>0.263476647223089</v>
      </c>
      <c r="CE16" s="21">
        <v>0.22249148320373299</v>
      </c>
    </row>
    <row r="17" spans="2:83" x14ac:dyDescent="0.3">
      <c r="B17" s="15" t="s">
        <v>139</v>
      </c>
      <c r="C17" s="22">
        <v>0.33625953597855202</v>
      </c>
      <c r="D17" s="22">
        <v>0.30088592335078101</v>
      </c>
      <c r="E17" s="22">
        <v>0.37052745219706201</v>
      </c>
      <c r="F17" s="22"/>
      <c r="G17" s="22">
        <v>0.26192461360607699</v>
      </c>
      <c r="H17" s="22">
        <v>0.25609817920587002</v>
      </c>
      <c r="I17" s="22">
        <v>0.35984596692589998</v>
      </c>
      <c r="J17" s="22">
        <v>0.33257050711992198</v>
      </c>
      <c r="K17" s="22">
        <v>0.39261595261311799</v>
      </c>
      <c r="L17" s="22">
        <v>0.39670323188092099</v>
      </c>
      <c r="M17" s="22"/>
      <c r="N17" s="22">
        <v>0.25045567897037302</v>
      </c>
      <c r="O17" s="22">
        <v>0.27459574984162199</v>
      </c>
      <c r="P17" s="22">
        <v>0.43674207584774699</v>
      </c>
      <c r="Q17" s="22">
        <v>0.39991616367348098</v>
      </c>
      <c r="R17" s="22"/>
      <c r="S17" s="22">
        <v>0.21927167316986501</v>
      </c>
      <c r="T17" s="22">
        <v>0.29869742641289398</v>
      </c>
      <c r="U17" s="22">
        <v>0.38137806466941299</v>
      </c>
      <c r="V17" s="22">
        <v>0.38632804410427801</v>
      </c>
      <c r="W17" s="22">
        <v>0.30796866375468901</v>
      </c>
      <c r="X17" s="22">
        <v>0.45487421494991098</v>
      </c>
      <c r="Y17" s="22">
        <v>0.34389555816157902</v>
      </c>
      <c r="Z17" s="22">
        <v>0.49390520215595302</v>
      </c>
      <c r="AA17" s="22">
        <v>0.36571921336339602</v>
      </c>
      <c r="AB17" s="22">
        <v>0.28635330669659298</v>
      </c>
      <c r="AC17" s="22">
        <v>0.31264261939386001</v>
      </c>
      <c r="AD17" s="22">
        <v>0.33523123993707499</v>
      </c>
      <c r="AE17" s="22"/>
      <c r="AF17" s="22">
        <v>0.43339890040794699</v>
      </c>
      <c r="AG17" s="22">
        <v>0.26143042512183501</v>
      </c>
      <c r="AH17" s="22">
        <v>0.27775702175379702</v>
      </c>
      <c r="AI17" s="22">
        <v>0.49402346161710198</v>
      </c>
      <c r="AJ17" s="22">
        <v>0.31221066962928901</v>
      </c>
      <c r="AK17" s="22"/>
      <c r="AL17" s="22">
        <v>0.42344159292947298</v>
      </c>
      <c r="AM17" s="22">
        <v>0.24431513774278699</v>
      </c>
      <c r="AN17" s="22">
        <v>0.33856957196204701</v>
      </c>
      <c r="AO17" s="22">
        <v>0.60534160206376997</v>
      </c>
      <c r="AP17" s="22">
        <v>0.26050746527587199</v>
      </c>
      <c r="AQ17" s="22"/>
      <c r="AR17" s="22">
        <v>0.20345331108752199</v>
      </c>
      <c r="AS17" s="22">
        <v>0.37201382034633201</v>
      </c>
      <c r="AT17" s="22">
        <v>0.31580435500767801</v>
      </c>
      <c r="AU17" s="22">
        <v>0.53898595228533797</v>
      </c>
      <c r="AV17" s="22">
        <v>0.27175270071347901</v>
      </c>
      <c r="AW17" s="22">
        <v>0.33500364865416199</v>
      </c>
      <c r="AX17" s="22"/>
      <c r="AY17" s="22">
        <v>0.43623672158499299</v>
      </c>
      <c r="AZ17" s="22">
        <v>0.394631335680935</v>
      </c>
      <c r="BA17" s="22">
        <v>0.245636023143641</v>
      </c>
      <c r="BB17" s="22">
        <v>0.22175113510699601</v>
      </c>
      <c r="BC17" s="22">
        <v>0.20395834044153699</v>
      </c>
      <c r="BD17" s="22"/>
      <c r="BE17" s="22">
        <v>0.58271175332857605</v>
      </c>
      <c r="BF17" s="22">
        <v>0.50805461943057295</v>
      </c>
      <c r="BG17" s="22">
        <v>0.43145610178784899</v>
      </c>
      <c r="BH17" s="22">
        <v>0.30137593917189298</v>
      </c>
      <c r="BI17" s="22">
        <v>0.42259362059899003</v>
      </c>
      <c r="BJ17" s="22">
        <v>0.349268266070483</v>
      </c>
      <c r="BK17" s="22">
        <v>0.374556119702395</v>
      </c>
      <c r="BL17" s="22">
        <v>0.31384449550886301</v>
      </c>
      <c r="BM17" s="22">
        <v>0.27385200099444301</v>
      </c>
      <c r="BN17" s="22">
        <v>0.31380297879464197</v>
      </c>
      <c r="BO17" s="22">
        <v>0.23261542316195299</v>
      </c>
      <c r="BP17" s="22">
        <v>0.34791645966218498</v>
      </c>
      <c r="BQ17" s="22">
        <v>0.348155378810317</v>
      </c>
      <c r="BR17" s="22">
        <v>0.33092398302363601</v>
      </c>
      <c r="BS17" s="22">
        <v>0.21016483944471601</v>
      </c>
      <c r="BT17" s="22">
        <v>0.17028883501661601</v>
      </c>
      <c r="BU17" s="22"/>
      <c r="BV17" s="22">
        <v>0.187872642145861</v>
      </c>
      <c r="BW17" s="22">
        <v>0.32814579057575799</v>
      </c>
      <c r="BX17" s="22"/>
      <c r="BY17" s="22">
        <v>0.35491255601927102</v>
      </c>
      <c r="BZ17" s="22"/>
      <c r="CA17" s="22">
        <v>0.40201536451004599</v>
      </c>
      <c r="CB17" s="22">
        <v>0.34452235000761</v>
      </c>
      <c r="CC17" s="22">
        <v>0.30233684151162099</v>
      </c>
      <c r="CD17" s="22">
        <v>0.20852392172837</v>
      </c>
      <c r="CE17" s="22">
        <v>0.35756295041642</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G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154</v>
      </c>
      <c r="E2" s="26"/>
      <c r="F2" s="26"/>
      <c r="G2" s="26"/>
    </row>
    <row r="6" spans="2:7" ht="49.95" customHeight="1" x14ac:dyDescent="0.3">
      <c r="B6" s="17" t="s">
        <v>14</v>
      </c>
      <c r="C6" s="17" t="s">
        <v>146</v>
      </c>
      <c r="D6" s="17" t="s">
        <v>147</v>
      </c>
      <c r="E6" s="17" t="s">
        <v>148</v>
      </c>
      <c r="F6" s="17" t="s">
        <v>149</v>
      </c>
    </row>
    <row r="7" spans="2:7" x14ac:dyDescent="0.3">
      <c r="B7" s="15" t="s">
        <v>150</v>
      </c>
      <c r="C7" s="14">
        <v>0.20295379936806601</v>
      </c>
      <c r="D7" s="14">
        <v>0.19427666030028801</v>
      </c>
      <c r="E7" s="14">
        <v>0.16818454751221101</v>
      </c>
      <c r="F7" s="14">
        <v>0.22254805570658701</v>
      </c>
    </row>
    <row r="8" spans="2:7" x14ac:dyDescent="0.3">
      <c r="B8" s="15" t="s">
        <v>151</v>
      </c>
      <c r="C8" s="14">
        <v>0.53909319951271295</v>
      </c>
      <c r="D8" s="14">
        <v>0.53755622864871999</v>
      </c>
      <c r="E8" s="14">
        <v>0.48206573610907</v>
      </c>
      <c r="F8" s="14">
        <v>0.49938852063188899</v>
      </c>
    </row>
    <row r="9" spans="2:7" x14ac:dyDescent="0.3">
      <c r="B9" s="15" t="s">
        <v>152</v>
      </c>
      <c r="C9" s="14">
        <v>0.10520986520438499</v>
      </c>
      <c r="D9" s="14">
        <v>0.116629286387849</v>
      </c>
      <c r="E9" s="14">
        <v>0.15695811051599601</v>
      </c>
      <c r="F9" s="14">
        <v>0.109167092826221</v>
      </c>
    </row>
    <row r="10" spans="2:7" x14ac:dyDescent="0.3">
      <c r="B10" s="15" t="s">
        <v>153</v>
      </c>
      <c r="C10" s="14">
        <v>3.8341351177252701E-2</v>
      </c>
      <c r="D10" s="14">
        <v>2.6418210309814401E-2</v>
      </c>
      <c r="E10" s="14">
        <v>4.6117982632802403E-2</v>
      </c>
      <c r="F10" s="14">
        <v>3.1903732134762601E-2</v>
      </c>
    </row>
    <row r="11" spans="2:7" x14ac:dyDescent="0.3">
      <c r="B11" s="15" t="s">
        <v>53</v>
      </c>
      <c r="C11" s="14">
        <v>0.114401784737583</v>
      </c>
      <c r="D11" s="14">
        <v>0.125119614353328</v>
      </c>
      <c r="E11" s="14">
        <v>0.14667362322992</v>
      </c>
      <c r="F11" s="14">
        <v>0.13699259870054101</v>
      </c>
    </row>
    <row r="12" spans="2:7" x14ac:dyDescent="0.3">
      <c r="B12" s="16"/>
      <c r="C12" s="16"/>
      <c r="D12" s="16"/>
      <c r="E12" s="16"/>
      <c r="F12" s="16"/>
    </row>
    <row r="13" spans="2:7" x14ac:dyDescent="0.3">
      <c r="B13" t="s">
        <v>112</v>
      </c>
    </row>
    <row r="14" spans="2:7" x14ac:dyDescent="0.3">
      <c r="B14" t="s">
        <v>113</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E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150</v>
      </c>
      <c r="C9" s="14">
        <v>0.20295379936806601</v>
      </c>
      <c r="D9" s="14">
        <v>0.25536126601037301</v>
      </c>
      <c r="E9" s="14">
        <v>0.15217888382576</v>
      </c>
      <c r="F9" s="14"/>
      <c r="G9" s="14">
        <v>0.28467409693243101</v>
      </c>
      <c r="H9" s="14">
        <v>0.267175289008659</v>
      </c>
      <c r="I9" s="14">
        <v>0.17400072774922301</v>
      </c>
      <c r="J9" s="14">
        <v>0.206201446648278</v>
      </c>
      <c r="K9" s="14">
        <v>0.13376551136991299</v>
      </c>
      <c r="L9" s="14">
        <v>0.163961295839747</v>
      </c>
      <c r="M9" s="14"/>
      <c r="N9" s="14">
        <v>0.30016080731037897</v>
      </c>
      <c r="O9" s="14">
        <v>0.18650550730009799</v>
      </c>
      <c r="P9" s="14">
        <v>0.17488837216414299</v>
      </c>
      <c r="Q9" s="14">
        <v>0.142359619452161</v>
      </c>
      <c r="R9" s="14"/>
      <c r="S9" s="14">
        <v>0.24288326217666001</v>
      </c>
      <c r="T9" s="14">
        <v>0.16290798971819601</v>
      </c>
      <c r="U9" s="14">
        <v>0.20065967327512799</v>
      </c>
      <c r="V9" s="14">
        <v>0.20627902881309801</v>
      </c>
      <c r="W9" s="14">
        <v>0.25715278104232903</v>
      </c>
      <c r="X9" s="14">
        <v>0.20311120596346699</v>
      </c>
      <c r="Y9" s="14">
        <v>0.16493922959273899</v>
      </c>
      <c r="Z9" s="14">
        <v>0.22380582249940001</v>
      </c>
      <c r="AA9" s="14">
        <v>0.19454420939311301</v>
      </c>
      <c r="AB9" s="14">
        <v>0.18684090407548201</v>
      </c>
      <c r="AC9" s="14">
        <v>0.21022063315104</v>
      </c>
      <c r="AD9" s="14">
        <v>0.200066636569844</v>
      </c>
      <c r="AE9" s="14"/>
      <c r="AF9" s="14">
        <v>0.18107759996353201</v>
      </c>
      <c r="AG9" s="14">
        <v>0.26339460020024702</v>
      </c>
      <c r="AH9" s="14">
        <v>0.23117356766865499</v>
      </c>
      <c r="AI9" s="14">
        <v>0.134060329656678</v>
      </c>
      <c r="AJ9" s="14">
        <v>0.14135084976973999</v>
      </c>
      <c r="AK9" s="14"/>
      <c r="AL9" s="14">
        <v>0.21765955873742901</v>
      </c>
      <c r="AM9" s="14">
        <v>0.24804424196011601</v>
      </c>
      <c r="AN9" s="14">
        <v>0.191583283066323</v>
      </c>
      <c r="AO9" s="14">
        <v>0.106518044592325</v>
      </c>
      <c r="AP9" s="14">
        <v>0.15923272033815</v>
      </c>
      <c r="AQ9" s="14"/>
      <c r="AR9" s="14">
        <v>0.308975183475376</v>
      </c>
      <c r="AS9" s="14">
        <v>0.2069864446685</v>
      </c>
      <c r="AT9" s="14">
        <v>0.219646337297352</v>
      </c>
      <c r="AU9" s="14">
        <v>0.146516791099847</v>
      </c>
      <c r="AV9" s="14">
        <v>0.21967378757143299</v>
      </c>
      <c r="AW9" s="14">
        <v>8.4426683818517201E-2</v>
      </c>
      <c r="AX9" s="14"/>
      <c r="AY9" s="14">
        <v>0.13638427591575</v>
      </c>
      <c r="AZ9" s="14">
        <v>0.183782643410529</v>
      </c>
      <c r="BA9" s="14">
        <v>0.232438959661289</v>
      </c>
      <c r="BB9" s="14">
        <v>0.28700164318836302</v>
      </c>
      <c r="BC9" s="14">
        <v>0.38743006560883397</v>
      </c>
      <c r="BD9" s="14"/>
      <c r="BE9" s="14">
        <v>9.7017793991071299E-2</v>
      </c>
      <c r="BF9" s="14">
        <v>0.138652341988035</v>
      </c>
      <c r="BG9" s="14">
        <v>0.13279525545211299</v>
      </c>
      <c r="BH9" s="14">
        <v>0.16805791878882101</v>
      </c>
      <c r="BI9" s="14">
        <v>0.17169260370147901</v>
      </c>
      <c r="BJ9" s="14">
        <v>0.19283182887089401</v>
      </c>
      <c r="BK9" s="14">
        <v>0.17373446353000399</v>
      </c>
      <c r="BL9" s="14">
        <v>0.11525608628010001</v>
      </c>
      <c r="BM9" s="14">
        <v>0.197368197365035</v>
      </c>
      <c r="BN9" s="14">
        <v>0.19927071855597001</v>
      </c>
      <c r="BO9" s="14">
        <v>0.27809553470975601</v>
      </c>
      <c r="BP9" s="14">
        <v>0.23421950163552899</v>
      </c>
      <c r="BQ9" s="14">
        <v>0.23231044925418601</v>
      </c>
      <c r="BR9" s="14">
        <v>0.37614724422080797</v>
      </c>
      <c r="BS9" s="14">
        <v>0.32241211898586702</v>
      </c>
      <c r="BT9" s="14">
        <v>0.40364724866200702</v>
      </c>
      <c r="BU9" s="14"/>
      <c r="BV9" s="14">
        <v>0.30811496985800901</v>
      </c>
      <c r="BW9" s="14">
        <v>0.15882479334122199</v>
      </c>
      <c r="BX9" s="14"/>
      <c r="BY9" s="14">
        <v>0.26780809168761599</v>
      </c>
      <c r="BZ9" s="14"/>
      <c r="CA9" s="14">
        <v>0.14469469250824099</v>
      </c>
      <c r="CB9" s="14">
        <v>0.17679312924224899</v>
      </c>
      <c r="CC9" s="14">
        <v>0.21563969760677101</v>
      </c>
      <c r="CD9" s="14">
        <v>0.37421197067684397</v>
      </c>
      <c r="CE9" s="14">
        <v>0.62351594895415896</v>
      </c>
    </row>
    <row r="10" spans="2:83" x14ac:dyDescent="0.3">
      <c r="B10" s="15" t="s">
        <v>151</v>
      </c>
      <c r="C10" s="14">
        <v>0.53909319951271295</v>
      </c>
      <c r="D10" s="14">
        <v>0.54541786984811302</v>
      </c>
      <c r="E10" s="14">
        <v>0.53304286410732105</v>
      </c>
      <c r="F10" s="14"/>
      <c r="G10" s="14">
        <v>0.43772677644256103</v>
      </c>
      <c r="H10" s="14">
        <v>0.52250344578990704</v>
      </c>
      <c r="I10" s="14">
        <v>0.54222429481019996</v>
      </c>
      <c r="J10" s="14">
        <v>0.502570538567509</v>
      </c>
      <c r="K10" s="14">
        <v>0.59677893016199601</v>
      </c>
      <c r="L10" s="14">
        <v>0.60797168074973396</v>
      </c>
      <c r="M10" s="14"/>
      <c r="N10" s="14">
        <v>0.53415088501965302</v>
      </c>
      <c r="O10" s="14">
        <v>0.56516688306493301</v>
      </c>
      <c r="P10" s="14">
        <v>0.55245151874767695</v>
      </c>
      <c r="Q10" s="14">
        <v>0.50370192536242198</v>
      </c>
      <c r="R10" s="14"/>
      <c r="S10" s="14">
        <v>0.51457796636070896</v>
      </c>
      <c r="T10" s="14">
        <v>0.565739114949806</v>
      </c>
      <c r="U10" s="14">
        <v>0.554426421319965</v>
      </c>
      <c r="V10" s="14">
        <v>0.52110861832938205</v>
      </c>
      <c r="W10" s="14">
        <v>0.52816075195352896</v>
      </c>
      <c r="X10" s="14">
        <v>0.50858945005418199</v>
      </c>
      <c r="Y10" s="14">
        <v>0.56835221698586202</v>
      </c>
      <c r="Z10" s="14">
        <v>0.53340040095311303</v>
      </c>
      <c r="AA10" s="14">
        <v>0.51120564372191502</v>
      </c>
      <c r="AB10" s="14">
        <v>0.572756417101005</v>
      </c>
      <c r="AC10" s="14">
        <v>0.53267619893304496</v>
      </c>
      <c r="AD10" s="14">
        <v>0.60939356749735396</v>
      </c>
      <c r="AE10" s="14"/>
      <c r="AF10" s="14">
        <v>0.59655362798897205</v>
      </c>
      <c r="AG10" s="14">
        <v>0.51410301647355405</v>
      </c>
      <c r="AH10" s="14">
        <v>0.59001931183279199</v>
      </c>
      <c r="AI10" s="14">
        <v>0.41269843962701802</v>
      </c>
      <c r="AJ10" s="14">
        <v>0.48053024917666898</v>
      </c>
      <c r="AK10" s="14"/>
      <c r="AL10" s="14">
        <v>0.54164911864486598</v>
      </c>
      <c r="AM10" s="14">
        <v>0.57456094991698803</v>
      </c>
      <c r="AN10" s="14">
        <v>0.63276451158963098</v>
      </c>
      <c r="AO10" s="14">
        <v>0.497730583316005</v>
      </c>
      <c r="AP10" s="14">
        <v>0.56473648244001595</v>
      </c>
      <c r="AQ10" s="14"/>
      <c r="AR10" s="14">
        <v>0.53654048286275302</v>
      </c>
      <c r="AS10" s="14">
        <v>0.58803073612655599</v>
      </c>
      <c r="AT10" s="14">
        <v>0.59829860966264203</v>
      </c>
      <c r="AU10" s="14">
        <v>0.50563051601087305</v>
      </c>
      <c r="AV10" s="14">
        <v>0.48248756072709498</v>
      </c>
      <c r="AW10" s="14">
        <v>0.56453038968130997</v>
      </c>
      <c r="AX10" s="14"/>
      <c r="AY10" s="14">
        <v>0.54332069841040898</v>
      </c>
      <c r="AZ10" s="14">
        <v>0.50935339742073305</v>
      </c>
      <c r="BA10" s="14">
        <v>0.56770437377407901</v>
      </c>
      <c r="BB10" s="14">
        <v>0.53379941982573598</v>
      </c>
      <c r="BC10" s="14">
        <v>0.43455032150574602</v>
      </c>
      <c r="BD10" s="14"/>
      <c r="BE10" s="14">
        <v>0.70572633928247797</v>
      </c>
      <c r="BF10" s="14">
        <v>0.35706086784928898</v>
      </c>
      <c r="BG10" s="14">
        <v>0.50949293917253002</v>
      </c>
      <c r="BH10" s="14">
        <v>0.51555643828936004</v>
      </c>
      <c r="BI10" s="14">
        <v>0.466005764098058</v>
      </c>
      <c r="BJ10" s="14">
        <v>0.56075947908185997</v>
      </c>
      <c r="BK10" s="14">
        <v>0.52848638672151005</v>
      </c>
      <c r="BL10" s="14">
        <v>0.63121922663407903</v>
      </c>
      <c r="BM10" s="14">
        <v>0.614571273678442</v>
      </c>
      <c r="BN10" s="14">
        <v>0.59073359472798603</v>
      </c>
      <c r="BO10" s="14">
        <v>0.53851715894737695</v>
      </c>
      <c r="BP10" s="14">
        <v>0.58467149776294802</v>
      </c>
      <c r="BQ10" s="14">
        <v>0.60843398829911799</v>
      </c>
      <c r="BR10" s="14">
        <v>0.53605923028409996</v>
      </c>
      <c r="BS10" s="14">
        <v>0.47217907992930302</v>
      </c>
      <c r="BT10" s="14">
        <v>0.48934713310213301</v>
      </c>
      <c r="BU10" s="14"/>
      <c r="BV10" s="14">
        <v>0.54036581186140098</v>
      </c>
      <c r="BW10" s="14">
        <v>0.62534893717015305</v>
      </c>
      <c r="BX10" s="14"/>
      <c r="BY10" s="14">
        <v>0.56146619132300501</v>
      </c>
      <c r="BZ10" s="14"/>
      <c r="CA10" s="14">
        <v>0.55023624109067404</v>
      </c>
      <c r="CB10" s="14">
        <v>0.593122236279924</v>
      </c>
      <c r="CC10" s="14">
        <v>0.53372974873948098</v>
      </c>
      <c r="CD10" s="14">
        <v>0.49272077452228302</v>
      </c>
      <c r="CE10" s="14">
        <v>0.330167968494679</v>
      </c>
    </row>
    <row r="11" spans="2:83" x14ac:dyDescent="0.3">
      <c r="B11" s="15" t="s">
        <v>152</v>
      </c>
      <c r="C11" s="14">
        <v>0.10520986520438499</v>
      </c>
      <c r="D11" s="14">
        <v>9.4470274665129902E-2</v>
      </c>
      <c r="E11" s="14">
        <v>0.115902749509942</v>
      </c>
      <c r="F11" s="14"/>
      <c r="G11" s="14">
        <v>0.11697620726245</v>
      </c>
      <c r="H11" s="14">
        <v>0.10819495915485799</v>
      </c>
      <c r="I11" s="14">
        <v>0.122439391669685</v>
      </c>
      <c r="J11" s="14">
        <v>0.11833194848401</v>
      </c>
      <c r="K11" s="14">
        <v>9.0549712308162E-2</v>
      </c>
      <c r="L11" s="14">
        <v>8.0240334400920696E-2</v>
      </c>
      <c r="M11" s="14"/>
      <c r="N11" s="14">
        <v>7.7493008425780802E-2</v>
      </c>
      <c r="O11" s="14">
        <v>0.122334601692053</v>
      </c>
      <c r="P11" s="14">
        <v>0.111449541693859</v>
      </c>
      <c r="Q11" s="14">
        <v>0.110045607410463</v>
      </c>
      <c r="R11" s="14"/>
      <c r="S11" s="14">
        <v>0.123948163709791</v>
      </c>
      <c r="T11" s="14">
        <v>0.112686927147662</v>
      </c>
      <c r="U11" s="14">
        <v>9.6666024540712603E-2</v>
      </c>
      <c r="V11" s="14">
        <v>0.11811950252886599</v>
      </c>
      <c r="W11" s="14">
        <v>8.2353802545990104E-2</v>
      </c>
      <c r="X11" s="14">
        <v>6.9479066395385897E-2</v>
      </c>
      <c r="Y11" s="14">
        <v>0.13920133652092301</v>
      </c>
      <c r="Z11" s="14">
        <v>0.11684167359353401</v>
      </c>
      <c r="AA11" s="14">
        <v>8.3621882156391894E-2</v>
      </c>
      <c r="AB11" s="14">
        <v>0.11149331043515601</v>
      </c>
      <c r="AC11" s="14">
        <v>0.11777704627471999</v>
      </c>
      <c r="AD11" s="14">
        <v>6.3357824806221902E-2</v>
      </c>
      <c r="AE11" s="14"/>
      <c r="AF11" s="14">
        <v>0.11269461162922</v>
      </c>
      <c r="AG11" s="14">
        <v>0.10834058172078399</v>
      </c>
      <c r="AH11" s="14">
        <v>6.2978456813168104E-2</v>
      </c>
      <c r="AI11" s="14">
        <v>0.22883629660013499</v>
      </c>
      <c r="AJ11" s="14">
        <v>8.0258884138060704E-2</v>
      </c>
      <c r="AK11" s="14"/>
      <c r="AL11" s="14">
        <v>0.11654278601594199</v>
      </c>
      <c r="AM11" s="14">
        <v>7.5650167435613896E-2</v>
      </c>
      <c r="AN11" s="14">
        <v>8.0078005858804799E-2</v>
      </c>
      <c r="AO11" s="14">
        <v>0.19251704897374899</v>
      </c>
      <c r="AP11" s="14">
        <v>0.11867062751389899</v>
      </c>
      <c r="AQ11" s="14"/>
      <c r="AR11" s="14">
        <v>8.0016826984587994E-2</v>
      </c>
      <c r="AS11" s="14">
        <v>9.7006499571654706E-2</v>
      </c>
      <c r="AT11" s="14">
        <v>9.6871601120428405E-2</v>
      </c>
      <c r="AU11" s="14">
        <v>0.158821142090464</v>
      </c>
      <c r="AV11" s="14">
        <v>0.125835889906703</v>
      </c>
      <c r="AW11" s="14">
        <v>6.8970717569414794E-2</v>
      </c>
      <c r="AX11" s="14"/>
      <c r="AY11" s="14">
        <v>0.113499591532172</v>
      </c>
      <c r="AZ11" s="14">
        <v>0.11903768796316699</v>
      </c>
      <c r="BA11" s="14">
        <v>8.6521808775106401E-2</v>
      </c>
      <c r="BB11" s="14">
        <v>0.10012202707904901</v>
      </c>
      <c r="BC11" s="14">
        <v>0.131698318915418</v>
      </c>
      <c r="BD11" s="14"/>
      <c r="BE11" s="14">
        <v>0</v>
      </c>
      <c r="BF11" s="14">
        <v>0.17950014882201801</v>
      </c>
      <c r="BG11" s="14">
        <v>0.14011548810507399</v>
      </c>
      <c r="BH11" s="14">
        <v>0.122420185349845</v>
      </c>
      <c r="BI11" s="14">
        <v>0.167055874032428</v>
      </c>
      <c r="BJ11" s="14">
        <v>0.10431817218801299</v>
      </c>
      <c r="BK11" s="14">
        <v>0.112567885209059</v>
      </c>
      <c r="BL11" s="14">
        <v>9.2870527827102797E-2</v>
      </c>
      <c r="BM11" s="14">
        <v>7.7189531291333102E-2</v>
      </c>
      <c r="BN11" s="14">
        <v>7.3078813938470696E-2</v>
      </c>
      <c r="BO11" s="14">
        <v>8.1116746198012804E-2</v>
      </c>
      <c r="BP11" s="14">
        <v>9.6588791197346105E-2</v>
      </c>
      <c r="BQ11" s="14">
        <v>8.4755550041211505E-2</v>
      </c>
      <c r="BR11" s="14">
        <v>5.1512129802776703E-2</v>
      </c>
      <c r="BS11" s="14">
        <v>5.72581965156055E-2</v>
      </c>
      <c r="BT11" s="14">
        <v>9.0025646536736698E-2</v>
      </c>
      <c r="BU11" s="14"/>
      <c r="BV11" s="14">
        <v>7.4460663446795305E-2</v>
      </c>
      <c r="BW11" s="14">
        <v>7.7416866354141495E-2</v>
      </c>
      <c r="BX11" s="14"/>
      <c r="BY11" s="14">
        <v>8.1912044518564306E-2</v>
      </c>
      <c r="BZ11" s="14"/>
      <c r="CA11" s="14">
        <v>0.10989044809538299</v>
      </c>
      <c r="CB11" s="14">
        <v>9.0229462936583904E-2</v>
      </c>
      <c r="CC11" s="14">
        <v>0.11676161404966701</v>
      </c>
      <c r="CD11" s="14">
        <v>8.4656258384671598E-2</v>
      </c>
      <c r="CE11" s="14">
        <v>4.6316082551161798E-2</v>
      </c>
    </row>
    <row r="12" spans="2:83" x14ac:dyDescent="0.3">
      <c r="B12" s="15" t="s">
        <v>153</v>
      </c>
      <c r="C12" s="14">
        <v>3.8341351177252701E-2</v>
      </c>
      <c r="D12" s="14">
        <v>3.6765055525585101E-2</v>
      </c>
      <c r="E12" s="14">
        <v>3.9955692137202597E-2</v>
      </c>
      <c r="F12" s="14"/>
      <c r="G12" s="14">
        <v>6.3403244580299306E-2</v>
      </c>
      <c r="H12" s="14">
        <v>3.8310359667836899E-2</v>
      </c>
      <c r="I12" s="14">
        <v>3.6979992811232203E-2</v>
      </c>
      <c r="J12" s="14">
        <v>3.7793293380689298E-2</v>
      </c>
      <c r="K12" s="14">
        <v>4.0236084101486297E-2</v>
      </c>
      <c r="L12" s="14">
        <v>2.2060988504829598E-2</v>
      </c>
      <c r="M12" s="14"/>
      <c r="N12" s="14">
        <v>2.3655096327208601E-2</v>
      </c>
      <c r="O12" s="14">
        <v>4.7804601895216299E-2</v>
      </c>
      <c r="P12" s="14">
        <v>3.15749322706727E-2</v>
      </c>
      <c r="Q12" s="14">
        <v>5.1129910369310597E-2</v>
      </c>
      <c r="R12" s="14"/>
      <c r="S12" s="14">
        <v>4.5621303538272602E-2</v>
      </c>
      <c r="T12" s="14">
        <v>2.3760339057505499E-2</v>
      </c>
      <c r="U12" s="14">
        <v>2.6318192232295201E-2</v>
      </c>
      <c r="V12" s="14">
        <v>3.5270976109895602E-2</v>
      </c>
      <c r="W12" s="14">
        <v>3.8855709759091299E-2</v>
      </c>
      <c r="X12" s="14">
        <v>7.0835553751785393E-2</v>
      </c>
      <c r="Y12" s="14">
        <v>2.87567831530114E-2</v>
      </c>
      <c r="Z12" s="14">
        <v>2.2523760429860099E-2</v>
      </c>
      <c r="AA12" s="14">
        <v>4.7227175311172702E-2</v>
      </c>
      <c r="AB12" s="14">
        <v>4.6777699746205902E-2</v>
      </c>
      <c r="AC12" s="14">
        <v>2.8250824022758299E-2</v>
      </c>
      <c r="AD12" s="14">
        <v>1.57068305693208E-2</v>
      </c>
      <c r="AE12" s="14"/>
      <c r="AF12" s="14">
        <v>2.8024475814405699E-2</v>
      </c>
      <c r="AG12" s="14">
        <v>3.2989025182469399E-2</v>
      </c>
      <c r="AH12" s="14">
        <v>3.2455821211705899E-2</v>
      </c>
      <c r="AI12" s="14">
        <v>0.107740939783755</v>
      </c>
      <c r="AJ12" s="14">
        <v>5.1601372302382598E-2</v>
      </c>
      <c r="AK12" s="14"/>
      <c r="AL12" s="14">
        <v>3.7236857064700098E-2</v>
      </c>
      <c r="AM12" s="14">
        <v>3.1293010450674903E-2</v>
      </c>
      <c r="AN12" s="14">
        <v>1.19771319548161E-2</v>
      </c>
      <c r="AO12" s="14">
        <v>7.4735129630236596E-2</v>
      </c>
      <c r="AP12" s="14">
        <v>3.52783497353635E-2</v>
      </c>
      <c r="AQ12" s="14"/>
      <c r="AR12" s="14">
        <v>2.0372512905106901E-2</v>
      </c>
      <c r="AS12" s="14">
        <v>3.5818652439935803E-2</v>
      </c>
      <c r="AT12" s="14">
        <v>2.6327845769114702E-2</v>
      </c>
      <c r="AU12" s="14">
        <v>6.7274370581926701E-2</v>
      </c>
      <c r="AV12" s="14">
        <v>5.7016672777647603E-2</v>
      </c>
      <c r="AW12" s="14">
        <v>2.1963190557037798E-2</v>
      </c>
      <c r="AX12" s="14"/>
      <c r="AY12" s="14">
        <v>5.9335287632390397E-2</v>
      </c>
      <c r="AZ12" s="14">
        <v>3.2225735368341599E-2</v>
      </c>
      <c r="BA12" s="14">
        <v>3.7775189661220697E-2</v>
      </c>
      <c r="BB12" s="14">
        <v>2.6161989182306899E-2</v>
      </c>
      <c r="BC12" s="14">
        <v>0</v>
      </c>
      <c r="BD12" s="14"/>
      <c r="BE12" s="14">
        <v>0.131622544875973</v>
      </c>
      <c r="BF12" s="14">
        <v>0.13016458247457999</v>
      </c>
      <c r="BG12" s="14">
        <v>5.67400579815662E-2</v>
      </c>
      <c r="BH12" s="14">
        <v>4.5528640433744799E-2</v>
      </c>
      <c r="BI12" s="14">
        <v>5.0507778933972701E-2</v>
      </c>
      <c r="BJ12" s="14">
        <v>3.9026759624200699E-2</v>
      </c>
      <c r="BK12" s="14">
        <v>3.7413800575131197E-2</v>
      </c>
      <c r="BL12" s="14">
        <v>4.9682035399425298E-2</v>
      </c>
      <c r="BM12" s="14">
        <v>4.0488015537946398E-2</v>
      </c>
      <c r="BN12" s="14">
        <v>4.7844852742905702E-2</v>
      </c>
      <c r="BO12" s="14">
        <v>2.2728129313567599E-2</v>
      </c>
      <c r="BP12" s="14">
        <v>1.7499697008934199E-2</v>
      </c>
      <c r="BQ12" s="14">
        <v>9.0173198209897408E-3</v>
      </c>
      <c r="BR12" s="14">
        <v>0</v>
      </c>
      <c r="BS12" s="14">
        <v>1.9178192642769799E-2</v>
      </c>
      <c r="BT12" s="14">
        <v>8.8674345009758307E-3</v>
      </c>
      <c r="BU12" s="14"/>
      <c r="BV12" s="14">
        <v>2.2892936439436198E-2</v>
      </c>
      <c r="BW12" s="14">
        <v>4.3769136475225699E-2</v>
      </c>
      <c r="BX12" s="14"/>
      <c r="BY12" s="14">
        <v>1.9157623369716801E-2</v>
      </c>
      <c r="BZ12" s="14"/>
      <c r="CA12" s="14">
        <v>5.0173359949352798E-2</v>
      </c>
      <c r="CB12" s="14">
        <v>3.5902387002073002E-2</v>
      </c>
      <c r="CC12" s="14">
        <v>3.5502318136628998E-2</v>
      </c>
      <c r="CD12" s="14">
        <v>2.8561574743170001E-2</v>
      </c>
      <c r="CE12" s="14">
        <v>0</v>
      </c>
    </row>
    <row r="13" spans="2:83" x14ac:dyDescent="0.3">
      <c r="B13" s="15" t="s">
        <v>53</v>
      </c>
      <c r="C13" s="20">
        <v>0.114401784737583</v>
      </c>
      <c r="D13" s="20">
        <v>6.7985533950799301E-2</v>
      </c>
      <c r="E13" s="20">
        <v>0.15891981041977399</v>
      </c>
      <c r="F13" s="20"/>
      <c r="G13" s="20">
        <v>9.7219674782259194E-2</v>
      </c>
      <c r="H13" s="20">
        <v>6.3815946378739302E-2</v>
      </c>
      <c r="I13" s="20">
        <v>0.12435559295966001</v>
      </c>
      <c r="J13" s="20">
        <v>0.135102772919513</v>
      </c>
      <c r="K13" s="20">
        <v>0.138669762058442</v>
      </c>
      <c r="L13" s="20">
        <v>0.12576570050476901</v>
      </c>
      <c r="M13" s="20"/>
      <c r="N13" s="20">
        <v>6.4540202916977596E-2</v>
      </c>
      <c r="O13" s="20">
        <v>7.8188406047699902E-2</v>
      </c>
      <c r="P13" s="20">
        <v>0.12963563512364801</v>
      </c>
      <c r="Q13" s="20">
        <v>0.19276293740564299</v>
      </c>
      <c r="R13" s="20"/>
      <c r="S13" s="20">
        <v>7.2969304214567002E-2</v>
      </c>
      <c r="T13" s="20">
        <v>0.13490562912682999</v>
      </c>
      <c r="U13" s="20">
        <v>0.121929688631899</v>
      </c>
      <c r="V13" s="20">
        <v>0.119221874218758</v>
      </c>
      <c r="W13" s="20">
        <v>9.3476954699060394E-2</v>
      </c>
      <c r="X13" s="20">
        <v>0.14798472383517899</v>
      </c>
      <c r="Y13" s="20">
        <v>9.8750433747465005E-2</v>
      </c>
      <c r="Z13" s="20">
        <v>0.103428342524092</v>
      </c>
      <c r="AA13" s="20">
        <v>0.163401089417408</v>
      </c>
      <c r="AB13" s="20">
        <v>8.2131668642151101E-2</v>
      </c>
      <c r="AC13" s="20">
        <v>0.111075297618437</v>
      </c>
      <c r="AD13" s="20">
        <v>0.11147514055726</v>
      </c>
      <c r="AE13" s="20"/>
      <c r="AF13" s="20">
        <v>8.1649684603869802E-2</v>
      </c>
      <c r="AG13" s="20">
        <v>8.1172776422945195E-2</v>
      </c>
      <c r="AH13" s="20">
        <v>8.3372842473679404E-2</v>
      </c>
      <c r="AI13" s="20">
        <v>0.11666399433241501</v>
      </c>
      <c r="AJ13" s="20">
        <v>0.246258644613149</v>
      </c>
      <c r="AK13" s="20"/>
      <c r="AL13" s="20">
        <v>8.6911679537063594E-2</v>
      </c>
      <c r="AM13" s="20">
        <v>7.0451630236606402E-2</v>
      </c>
      <c r="AN13" s="20">
        <v>8.3597067530425395E-2</v>
      </c>
      <c r="AO13" s="20">
        <v>0.12849919348768499</v>
      </c>
      <c r="AP13" s="20">
        <v>0.122081819972571</v>
      </c>
      <c r="AQ13" s="20"/>
      <c r="AR13" s="20">
        <v>5.4094993772175602E-2</v>
      </c>
      <c r="AS13" s="20">
        <v>7.2157667193353897E-2</v>
      </c>
      <c r="AT13" s="20">
        <v>5.8855606150463501E-2</v>
      </c>
      <c r="AU13" s="20">
        <v>0.121757180216889</v>
      </c>
      <c r="AV13" s="20">
        <v>0.114986089017121</v>
      </c>
      <c r="AW13" s="20">
        <v>0.26010901837372002</v>
      </c>
      <c r="AX13" s="20"/>
      <c r="AY13" s="20">
        <v>0.14746014650927899</v>
      </c>
      <c r="AZ13" s="20">
        <v>0.15560053583722899</v>
      </c>
      <c r="BA13" s="20">
        <v>7.5559668128304294E-2</v>
      </c>
      <c r="BB13" s="20">
        <v>5.29149207245459E-2</v>
      </c>
      <c r="BC13" s="20">
        <v>4.6321293970002397E-2</v>
      </c>
      <c r="BD13" s="20"/>
      <c r="BE13" s="20">
        <v>6.5633321850478196E-2</v>
      </c>
      <c r="BF13" s="20">
        <v>0.194622058866078</v>
      </c>
      <c r="BG13" s="20">
        <v>0.160856259288717</v>
      </c>
      <c r="BH13" s="20">
        <v>0.14843681713822901</v>
      </c>
      <c r="BI13" s="20">
        <v>0.14473797923406201</v>
      </c>
      <c r="BJ13" s="20">
        <v>0.103063760235032</v>
      </c>
      <c r="BK13" s="20">
        <v>0.14779746396429599</v>
      </c>
      <c r="BL13" s="20">
        <v>0.110972123859293</v>
      </c>
      <c r="BM13" s="20">
        <v>7.0382982127243296E-2</v>
      </c>
      <c r="BN13" s="20">
        <v>8.9072020034668201E-2</v>
      </c>
      <c r="BO13" s="20">
        <v>7.9542430831286898E-2</v>
      </c>
      <c r="BP13" s="20">
        <v>6.7020512395242399E-2</v>
      </c>
      <c r="BQ13" s="20">
        <v>6.5482692584495406E-2</v>
      </c>
      <c r="BR13" s="20">
        <v>3.6281395692315102E-2</v>
      </c>
      <c r="BS13" s="20">
        <v>0.12897241192645401</v>
      </c>
      <c r="BT13" s="20">
        <v>8.1125371981473505E-3</v>
      </c>
      <c r="BU13" s="20"/>
      <c r="BV13" s="20">
        <v>5.4165618394359002E-2</v>
      </c>
      <c r="BW13" s="20">
        <v>9.46402666592569E-2</v>
      </c>
      <c r="BX13" s="20"/>
      <c r="BY13" s="20">
        <v>6.9656049101098197E-2</v>
      </c>
      <c r="BZ13" s="20"/>
      <c r="CA13" s="20">
        <v>0.145005258356349</v>
      </c>
      <c r="CB13" s="20">
        <v>0.10395278453917101</v>
      </c>
      <c r="CC13" s="20">
        <v>9.8366621467452398E-2</v>
      </c>
      <c r="CD13" s="20">
        <v>1.9849421673031699E-2</v>
      </c>
      <c r="CE13" s="20">
        <v>0</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E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150</v>
      </c>
      <c r="C9" s="14">
        <v>0.19427666030028801</v>
      </c>
      <c r="D9" s="14">
        <v>0.245332369088477</v>
      </c>
      <c r="E9" s="14">
        <v>0.144804644213989</v>
      </c>
      <c r="F9" s="14"/>
      <c r="G9" s="14">
        <v>0.26633121777704799</v>
      </c>
      <c r="H9" s="14">
        <v>0.26693546747655</v>
      </c>
      <c r="I9" s="14">
        <v>0.188918810859419</v>
      </c>
      <c r="J9" s="14">
        <v>0.166060863003681</v>
      </c>
      <c r="K9" s="14">
        <v>0.13521016498955099</v>
      </c>
      <c r="L9" s="14">
        <v>0.15443876534256201</v>
      </c>
      <c r="M9" s="14"/>
      <c r="N9" s="14">
        <v>0.283959366191605</v>
      </c>
      <c r="O9" s="14">
        <v>0.17030403626687199</v>
      </c>
      <c r="P9" s="14">
        <v>0.17494212386599101</v>
      </c>
      <c r="Q9" s="14">
        <v>0.14173689538972001</v>
      </c>
      <c r="R9" s="14"/>
      <c r="S9" s="14">
        <v>0.24272048971658</v>
      </c>
      <c r="T9" s="14">
        <v>0.142538779879196</v>
      </c>
      <c r="U9" s="14">
        <v>0.16606750601130901</v>
      </c>
      <c r="V9" s="14">
        <v>0.18073743942963599</v>
      </c>
      <c r="W9" s="14">
        <v>0.21742964076111301</v>
      </c>
      <c r="X9" s="14">
        <v>0.160597161018424</v>
      </c>
      <c r="Y9" s="14">
        <v>0.200793547506913</v>
      </c>
      <c r="Z9" s="14">
        <v>0.25673254723866001</v>
      </c>
      <c r="AA9" s="14">
        <v>0.20528822234406699</v>
      </c>
      <c r="AB9" s="14">
        <v>0.185527517420013</v>
      </c>
      <c r="AC9" s="14">
        <v>0.21226649679325099</v>
      </c>
      <c r="AD9" s="14">
        <v>0.210563448955535</v>
      </c>
      <c r="AE9" s="14"/>
      <c r="AF9" s="14">
        <v>0.16852939165577999</v>
      </c>
      <c r="AG9" s="14">
        <v>0.25738307581446901</v>
      </c>
      <c r="AH9" s="14">
        <v>0.26224482121172799</v>
      </c>
      <c r="AI9" s="14">
        <v>9.4577104913427204E-2</v>
      </c>
      <c r="AJ9" s="14">
        <v>0.130590034435631</v>
      </c>
      <c r="AK9" s="14"/>
      <c r="AL9" s="14">
        <v>0.192372813949717</v>
      </c>
      <c r="AM9" s="14">
        <v>0.241010149914858</v>
      </c>
      <c r="AN9" s="14">
        <v>0.23221909245253999</v>
      </c>
      <c r="AO9" s="14">
        <v>0.13216582823630399</v>
      </c>
      <c r="AP9" s="14">
        <v>0.110928490555805</v>
      </c>
      <c r="AQ9" s="14"/>
      <c r="AR9" s="14">
        <v>0.294356512384568</v>
      </c>
      <c r="AS9" s="14">
        <v>0.19239663594913001</v>
      </c>
      <c r="AT9" s="14">
        <v>0.25761044230241698</v>
      </c>
      <c r="AU9" s="14">
        <v>0.14457554050358801</v>
      </c>
      <c r="AV9" s="14">
        <v>0.14580458089856899</v>
      </c>
      <c r="AW9" s="14">
        <v>0.101608125237222</v>
      </c>
      <c r="AX9" s="14"/>
      <c r="AY9" s="14">
        <v>0.134072314762467</v>
      </c>
      <c r="AZ9" s="14">
        <v>0.16649957020232001</v>
      </c>
      <c r="BA9" s="14">
        <v>0.20610903968561201</v>
      </c>
      <c r="BB9" s="14">
        <v>0.29759543635444202</v>
      </c>
      <c r="BC9" s="14">
        <v>0.49738332405344299</v>
      </c>
      <c r="BD9" s="14"/>
      <c r="BE9" s="14">
        <v>0</v>
      </c>
      <c r="BF9" s="14">
        <v>0.16964091085961</v>
      </c>
      <c r="BG9" s="14">
        <v>0.107518219506452</v>
      </c>
      <c r="BH9" s="14">
        <v>0.16423460993363401</v>
      </c>
      <c r="BI9" s="14">
        <v>0.15040875376249899</v>
      </c>
      <c r="BJ9" s="14">
        <v>0.149300685557337</v>
      </c>
      <c r="BK9" s="14">
        <v>0.16654906983229101</v>
      </c>
      <c r="BL9" s="14">
        <v>0.11170111516848399</v>
      </c>
      <c r="BM9" s="14">
        <v>0.239876645234161</v>
      </c>
      <c r="BN9" s="14">
        <v>0.19890731702843101</v>
      </c>
      <c r="BO9" s="14">
        <v>0.24870039962013901</v>
      </c>
      <c r="BP9" s="14">
        <v>0.25182530516603802</v>
      </c>
      <c r="BQ9" s="14">
        <v>0.22424319264972201</v>
      </c>
      <c r="BR9" s="14">
        <v>0.34415231168008198</v>
      </c>
      <c r="BS9" s="14">
        <v>0.33308660954429498</v>
      </c>
      <c r="BT9" s="14">
        <v>0.413325300229689</v>
      </c>
      <c r="BU9" s="14"/>
      <c r="BV9" s="14">
        <v>0.28701149389302899</v>
      </c>
      <c r="BW9" s="14">
        <v>0.17268711323654801</v>
      </c>
      <c r="BX9" s="14"/>
      <c r="BY9" s="14">
        <v>0.26218826611728302</v>
      </c>
      <c r="BZ9" s="14"/>
      <c r="CA9" s="14">
        <v>0.140163064729875</v>
      </c>
      <c r="CB9" s="14">
        <v>0.159902821199046</v>
      </c>
      <c r="CC9" s="14">
        <v>0.208479016148851</v>
      </c>
      <c r="CD9" s="14">
        <v>0.36783970789739501</v>
      </c>
      <c r="CE9" s="14">
        <v>0.60063916900462799</v>
      </c>
    </row>
    <row r="10" spans="2:83" x14ac:dyDescent="0.3">
      <c r="B10" s="15" t="s">
        <v>151</v>
      </c>
      <c r="C10" s="14">
        <v>0.53755622864871999</v>
      </c>
      <c r="D10" s="14">
        <v>0.55166551938046404</v>
      </c>
      <c r="E10" s="14">
        <v>0.52390164726112498</v>
      </c>
      <c r="F10" s="14"/>
      <c r="G10" s="14">
        <v>0.45745113367354301</v>
      </c>
      <c r="H10" s="14">
        <v>0.49158359337699398</v>
      </c>
      <c r="I10" s="14">
        <v>0.51096952590532996</v>
      </c>
      <c r="J10" s="14">
        <v>0.55662144950220005</v>
      </c>
      <c r="K10" s="14">
        <v>0.59048842147111102</v>
      </c>
      <c r="L10" s="14">
        <v>0.59842060630496996</v>
      </c>
      <c r="M10" s="14"/>
      <c r="N10" s="14">
        <v>0.52886040674498402</v>
      </c>
      <c r="O10" s="14">
        <v>0.58523406601342398</v>
      </c>
      <c r="P10" s="14">
        <v>0.543016237271567</v>
      </c>
      <c r="Q10" s="14">
        <v>0.48661975018597797</v>
      </c>
      <c r="R10" s="14"/>
      <c r="S10" s="14">
        <v>0.534682860841866</v>
      </c>
      <c r="T10" s="14">
        <v>0.55906968174437399</v>
      </c>
      <c r="U10" s="14">
        <v>0.56607747003734299</v>
      </c>
      <c r="V10" s="14">
        <v>0.50394303460626799</v>
      </c>
      <c r="W10" s="14">
        <v>0.590278500252716</v>
      </c>
      <c r="X10" s="14">
        <v>0.50203302783783899</v>
      </c>
      <c r="Y10" s="14">
        <v>0.53571632716668205</v>
      </c>
      <c r="Z10" s="14">
        <v>0.499536849613814</v>
      </c>
      <c r="AA10" s="14">
        <v>0.48050780557074901</v>
      </c>
      <c r="AB10" s="14">
        <v>0.60401147246822395</v>
      </c>
      <c r="AC10" s="14">
        <v>0.52698795220613703</v>
      </c>
      <c r="AD10" s="14">
        <v>0.54940713031928401</v>
      </c>
      <c r="AE10" s="14"/>
      <c r="AF10" s="14">
        <v>0.61118911842799595</v>
      </c>
      <c r="AG10" s="14">
        <v>0.50589322137026205</v>
      </c>
      <c r="AH10" s="14">
        <v>0.50693696457947302</v>
      </c>
      <c r="AI10" s="14">
        <v>0.52074279706262605</v>
      </c>
      <c r="AJ10" s="14">
        <v>0.486121222385206</v>
      </c>
      <c r="AK10" s="14"/>
      <c r="AL10" s="14">
        <v>0.57373039921889801</v>
      </c>
      <c r="AM10" s="14">
        <v>0.55515829043545195</v>
      </c>
      <c r="AN10" s="14">
        <v>0.54678598145248603</v>
      </c>
      <c r="AO10" s="14">
        <v>0.51090124394769998</v>
      </c>
      <c r="AP10" s="14">
        <v>0.53560509887933605</v>
      </c>
      <c r="AQ10" s="14"/>
      <c r="AR10" s="14">
        <v>0.54435719023621298</v>
      </c>
      <c r="AS10" s="14">
        <v>0.58955105092403404</v>
      </c>
      <c r="AT10" s="14">
        <v>0.491077836066457</v>
      </c>
      <c r="AU10" s="14">
        <v>0.52682506678216201</v>
      </c>
      <c r="AV10" s="14">
        <v>0.53515427536321902</v>
      </c>
      <c r="AW10" s="14">
        <v>0.51398720232954098</v>
      </c>
      <c r="AX10" s="14"/>
      <c r="AY10" s="14">
        <v>0.53070681978414902</v>
      </c>
      <c r="AZ10" s="14">
        <v>0.51731378488890201</v>
      </c>
      <c r="BA10" s="14">
        <v>0.57577697975076403</v>
      </c>
      <c r="BB10" s="14">
        <v>0.51754982055211196</v>
      </c>
      <c r="BC10" s="14">
        <v>0.37553477299926102</v>
      </c>
      <c r="BD10" s="14"/>
      <c r="BE10" s="14">
        <v>0.54906120329672603</v>
      </c>
      <c r="BF10" s="14">
        <v>0.322745887901627</v>
      </c>
      <c r="BG10" s="14">
        <v>0.50486227578893395</v>
      </c>
      <c r="BH10" s="14">
        <v>0.49365178724559799</v>
      </c>
      <c r="BI10" s="14">
        <v>0.52004591363546304</v>
      </c>
      <c r="BJ10" s="14">
        <v>0.61818074375410303</v>
      </c>
      <c r="BK10" s="14">
        <v>0.52774841208321799</v>
      </c>
      <c r="BL10" s="14">
        <v>0.609286897948908</v>
      </c>
      <c r="BM10" s="14">
        <v>0.59145363579728705</v>
      </c>
      <c r="BN10" s="14">
        <v>0.55738171742843601</v>
      </c>
      <c r="BO10" s="14">
        <v>0.54838047908894205</v>
      </c>
      <c r="BP10" s="14">
        <v>0.55836852494537004</v>
      </c>
      <c r="BQ10" s="14">
        <v>0.59619003445462204</v>
      </c>
      <c r="BR10" s="14">
        <v>0.54155223437195099</v>
      </c>
      <c r="BS10" s="14">
        <v>0.49851889239584601</v>
      </c>
      <c r="BT10" s="14">
        <v>0.45732055379488901</v>
      </c>
      <c r="BU10" s="14"/>
      <c r="BV10" s="14">
        <v>0.54993049085148804</v>
      </c>
      <c r="BW10" s="14">
        <v>0.56292282755183498</v>
      </c>
      <c r="BX10" s="14"/>
      <c r="BY10" s="14">
        <v>0.52714162909179596</v>
      </c>
      <c r="BZ10" s="14"/>
      <c r="CA10" s="14">
        <v>0.53047884396449196</v>
      </c>
      <c r="CB10" s="14">
        <v>0.60465665201471597</v>
      </c>
      <c r="CC10" s="14">
        <v>0.54519254428027997</v>
      </c>
      <c r="CD10" s="14">
        <v>0.47347853065893297</v>
      </c>
      <c r="CE10" s="14">
        <v>0.32664888898570799</v>
      </c>
    </row>
    <row r="11" spans="2:83" x14ac:dyDescent="0.3">
      <c r="B11" s="15" t="s">
        <v>152</v>
      </c>
      <c r="C11" s="14">
        <v>0.116629286387849</v>
      </c>
      <c r="D11" s="14">
        <v>0.101721518878092</v>
      </c>
      <c r="E11" s="14">
        <v>0.131414545889491</v>
      </c>
      <c r="F11" s="14"/>
      <c r="G11" s="14">
        <v>0.14858138650206401</v>
      </c>
      <c r="H11" s="14">
        <v>0.14238604779400901</v>
      </c>
      <c r="I11" s="14">
        <v>0.14374016848271401</v>
      </c>
      <c r="J11" s="14">
        <v>0.10381798403556899</v>
      </c>
      <c r="K11" s="14">
        <v>9.4211425138597704E-2</v>
      </c>
      <c r="L11" s="14">
        <v>7.8041175386424202E-2</v>
      </c>
      <c r="M11" s="14"/>
      <c r="N11" s="14">
        <v>0.10521287484597</v>
      </c>
      <c r="O11" s="14">
        <v>0.11852901808916599</v>
      </c>
      <c r="P11" s="14">
        <v>0.10656684063418</v>
      </c>
      <c r="Q11" s="14">
        <v>0.13835206627055199</v>
      </c>
      <c r="R11" s="14"/>
      <c r="S11" s="14">
        <v>0.12203275051420701</v>
      </c>
      <c r="T11" s="14">
        <v>0.12059574392755899</v>
      </c>
      <c r="U11" s="14">
        <v>0.100374848891567</v>
      </c>
      <c r="V11" s="14">
        <v>0.13772361317721901</v>
      </c>
      <c r="W11" s="14">
        <v>8.2107178813758203E-2</v>
      </c>
      <c r="X11" s="14">
        <v>0.150187069530484</v>
      </c>
      <c r="Y11" s="14">
        <v>0.12958344880537701</v>
      </c>
      <c r="Z11" s="14">
        <v>0.11900404638050401</v>
      </c>
      <c r="AA11" s="14">
        <v>0.11580767240136799</v>
      </c>
      <c r="AB11" s="14">
        <v>8.0323567090073295E-2</v>
      </c>
      <c r="AC11" s="14">
        <v>0.104846805239423</v>
      </c>
      <c r="AD11" s="14">
        <v>0.127589153298622</v>
      </c>
      <c r="AE11" s="14"/>
      <c r="AF11" s="14">
        <v>0.108065371995684</v>
      </c>
      <c r="AG11" s="14">
        <v>0.122221820272974</v>
      </c>
      <c r="AH11" s="14">
        <v>9.1014967145144204E-2</v>
      </c>
      <c r="AI11" s="14">
        <v>0.13487628286202399</v>
      </c>
      <c r="AJ11" s="14">
        <v>0.122258269832074</v>
      </c>
      <c r="AK11" s="14"/>
      <c r="AL11" s="14">
        <v>0.11734294079504901</v>
      </c>
      <c r="AM11" s="14">
        <v>0.105637897119591</v>
      </c>
      <c r="AN11" s="14">
        <v>9.5654752528076495E-2</v>
      </c>
      <c r="AO11" s="14">
        <v>0.169359432808868</v>
      </c>
      <c r="AP11" s="14">
        <v>0.12902199738919201</v>
      </c>
      <c r="AQ11" s="14"/>
      <c r="AR11" s="14">
        <v>8.6112721680265597E-2</v>
      </c>
      <c r="AS11" s="14">
        <v>0.13318846655872901</v>
      </c>
      <c r="AT11" s="14">
        <v>0.126115299740436</v>
      </c>
      <c r="AU11" s="14">
        <v>0.15754806902038801</v>
      </c>
      <c r="AV11" s="14">
        <v>0.123801882561689</v>
      </c>
      <c r="AW11" s="14">
        <v>7.77466391595516E-2</v>
      </c>
      <c r="AX11" s="14"/>
      <c r="AY11" s="14">
        <v>0.12517529719814299</v>
      </c>
      <c r="AZ11" s="14">
        <v>0.140821191289067</v>
      </c>
      <c r="BA11" s="14">
        <v>0.110328343279728</v>
      </c>
      <c r="BB11" s="14">
        <v>9.6543469553289504E-2</v>
      </c>
      <c r="BC11" s="14">
        <v>0.10636962952675</v>
      </c>
      <c r="BD11" s="14"/>
      <c r="BE11" s="14">
        <v>0.17966741921101201</v>
      </c>
      <c r="BF11" s="14">
        <v>0.168412031107189</v>
      </c>
      <c r="BG11" s="14">
        <v>0.195353359021532</v>
      </c>
      <c r="BH11" s="14">
        <v>0.187015919715665</v>
      </c>
      <c r="BI11" s="14">
        <v>0.12820739433060499</v>
      </c>
      <c r="BJ11" s="14">
        <v>9.3624568217914303E-2</v>
      </c>
      <c r="BK11" s="14">
        <v>0.14224966270089101</v>
      </c>
      <c r="BL11" s="14">
        <v>0.126916000299549</v>
      </c>
      <c r="BM11" s="14">
        <v>5.82501578965424E-2</v>
      </c>
      <c r="BN11" s="14">
        <v>0.12496870440959799</v>
      </c>
      <c r="BO11" s="14">
        <v>8.0872738959196694E-2</v>
      </c>
      <c r="BP11" s="14">
        <v>0.105078512165941</v>
      </c>
      <c r="BQ11" s="14">
        <v>0.10573017660120899</v>
      </c>
      <c r="BR11" s="14">
        <v>4.5281263210092702E-2</v>
      </c>
      <c r="BS11" s="14">
        <v>1.97839577340287E-2</v>
      </c>
      <c r="BT11" s="14">
        <v>8.3302522842609195E-2</v>
      </c>
      <c r="BU11" s="14"/>
      <c r="BV11" s="14">
        <v>8.5354903823990205E-2</v>
      </c>
      <c r="BW11" s="14">
        <v>0.13576301032364901</v>
      </c>
      <c r="BX11" s="14"/>
      <c r="BY11" s="14">
        <v>0.10896878210748701</v>
      </c>
      <c r="BZ11" s="14"/>
      <c r="CA11" s="14">
        <v>0.13759581612636801</v>
      </c>
      <c r="CB11" s="14">
        <v>0.112076849346679</v>
      </c>
      <c r="CC11" s="14">
        <v>0.11654493487975499</v>
      </c>
      <c r="CD11" s="14">
        <v>0.103786136417738</v>
      </c>
      <c r="CE11" s="14">
        <v>4.8262457392479197E-2</v>
      </c>
    </row>
    <row r="12" spans="2:83" x14ac:dyDescent="0.3">
      <c r="B12" s="15" t="s">
        <v>153</v>
      </c>
      <c r="C12" s="14">
        <v>2.6418210309814401E-2</v>
      </c>
      <c r="D12" s="14">
        <v>2.7066178960716301E-2</v>
      </c>
      <c r="E12" s="14">
        <v>2.5837306858322199E-2</v>
      </c>
      <c r="F12" s="14"/>
      <c r="G12" s="14">
        <v>1.46380626571034E-2</v>
      </c>
      <c r="H12" s="14">
        <v>2.9341142299202601E-2</v>
      </c>
      <c r="I12" s="14">
        <v>2.2528653142550498E-2</v>
      </c>
      <c r="J12" s="14">
        <v>3.90006379192313E-2</v>
      </c>
      <c r="K12" s="14">
        <v>3.68872262326711E-2</v>
      </c>
      <c r="L12" s="14">
        <v>1.7706273012859201E-2</v>
      </c>
      <c r="M12" s="14"/>
      <c r="N12" s="14">
        <v>1.05011113998984E-2</v>
      </c>
      <c r="O12" s="14">
        <v>3.1880583228386702E-2</v>
      </c>
      <c r="P12" s="14">
        <v>2.68309255026551E-2</v>
      </c>
      <c r="Q12" s="14">
        <v>3.8115803041130797E-2</v>
      </c>
      <c r="R12" s="14"/>
      <c r="S12" s="14">
        <v>2.7663654728568701E-2</v>
      </c>
      <c r="T12" s="14">
        <v>2.2663388872773901E-2</v>
      </c>
      <c r="U12" s="14">
        <v>2.6038653574118401E-2</v>
      </c>
      <c r="V12" s="14">
        <v>4.7505000083223302E-2</v>
      </c>
      <c r="W12" s="14">
        <v>6.2949226592354203E-3</v>
      </c>
      <c r="X12" s="14">
        <v>2.38484189220112E-2</v>
      </c>
      <c r="Y12" s="14">
        <v>1.7236777606171001E-2</v>
      </c>
      <c r="Z12" s="14">
        <v>2.2523760429860099E-2</v>
      </c>
      <c r="AA12" s="14">
        <v>3.0374758977977499E-2</v>
      </c>
      <c r="AB12" s="14">
        <v>3.6540057841176997E-2</v>
      </c>
      <c r="AC12" s="14">
        <v>2.48250192024808E-2</v>
      </c>
      <c r="AD12" s="14">
        <v>1.6543103037020699E-2</v>
      </c>
      <c r="AE12" s="14"/>
      <c r="AF12" s="14">
        <v>2.3490960656286902E-2</v>
      </c>
      <c r="AG12" s="14">
        <v>1.8938122572735298E-2</v>
      </c>
      <c r="AH12" s="14">
        <v>2.87270712624671E-2</v>
      </c>
      <c r="AI12" s="14">
        <v>5.3760209919747698E-2</v>
      </c>
      <c r="AJ12" s="14">
        <v>2.6740730548343101E-2</v>
      </c>
      <c r="AK12" s="14"/>
      <c r="AL12" s="14">
        <v>2.8411171375379601E-2</v>
      </c>
      <c r="AM12" s="14">
        <v>1.79824789456666E-2</v>
      </c>
      <c r="AN12" s="14">
        <v>7.2127016311943496E-3</v>
      </c>
      <c r="AO12" s="14">
        <v>4.88006830746298E-2</v>
      </c>
      <c r="AP12" s="14">
        <v>4.5184906171154497E-2</v>
      </c>
      <c r="AQ12" s="14"/>
      <c r="AR12" s="14">
        <v>1.06485236776635E-2</v>
      </c>
      <c r="AS12" s="14">
        <v>2.0645196386520001E-2</v>
      </c>
      <c r="AT12" s="14">
        <v>2.5130761703580199E-2</v>
      </c>
      <c r="AU12" s="14">
        <v>4.0667177065796201E-2</v>
      </c>
      <c r="AV12" s="14">
        <v>4.4710115203982999E-2</v>
      </c>
      <c r="AW12" s="14">
        <v>1.2480428116376899E-2</v>
      </c>
      <c r="AX12" s="14"/>
      <c r="AY12" s="14">
        <v>4.0429087287695502E-2</v>
      </c>
      <c r="AZ12" s="14">
        <v>2.17830850583852E-2</v>
      </c>
      <c r="BA12" s="14">
        <v>2.8408557906727399E-2</v>
      </c>
      <c r="BB12" s="14">
        <v>1.4338400929250201E-2</v>
      </c>
      <c r="BC12" s="14">
        <v>0</v>
      </c>
      <c r="BD12" s="14"/>
      <c r="BE12" s="14">
        <v>0</v>
      </c>
      <c r="BF12" s="14">
        <v>9.5792903612326105E-2</v>
      </c>
      <c r="BG12" s="14">
        <v>2.29827261653874E-2</v>
      </c>
      <c r="BH12" s="14">
        <v>0</v>
      </c>
      <c r="BI12" s="14">
        <v>4.1497962270132201E-2</v>
      </c>
      <c r="BJ12" s="14">
        <v>3.7695246749637298E-2</v>
      </c>
      <c r="BK12" s="14">
        <v>2.1773395227062099E-2</v>
      </c>
      <c r="BL12" s="14">
        <v>4.2485025848790499E-2</v>
      </c>
      <c r="BM12" s="14">
        <v>2.2833053947431601E-2</v>
      </c>
      <c r="BN12" s="14">
        <v>3.6513546938277901E-2</v>
      </c>
      <c r="BO12" s="14">
        <v>1.97957218960578E-2</v>
      </c>
      <c r="BP12" s="14">
        <v>8.8097262577954295E-3</v>
      </c>
      <c r="BQ12" s="14">
        <v>9.0173198209897408E-3</v>
      </c>
      <c r="BR12" s="14">
        <v>1.7059697802784698E-2</v>
      </c>
      <c r="BS12" s="14">
        <v>1.96381283993757E-2</v>
      </c>
      <c r="BT12" s="14">
        <v>1.8217676034848598E-2</v>
      </c>
      <c r="BU12" s="14"/>
      <c r="BV12" s="14">
        <v>1.1965925699105699E-2</v>
      </c>
      <c r="BW12" s="14">
        <v>2.6918504561284501E-2</v>
      </c>
      <c r="BX12" s="14"/>
      <c r="BY12" s="14">
        <v>1.92286818996024E-2</v>
      </c>
      <c r="BZ12" s="14"/>
      <c r="CA12" s="14">
        <v>3.6330894142361202E-2</v>
      </c>
      <c r="CB12" s="14">
        <v>2.0998314674639199E-2</v>
      </c>
      <c r="CC12" s="14">
        <v>2.51663260985872E-2</v>
      </c>
      <c r="CD12" s="14">
        <v>1.9290726612738601E-2</v>
      </c>
      <c r="CE12" s="14">
        <v>2.4449484617183999E-2</v>
      </c>
    </row>
    <row r="13" spans="2:83" x14ac:dyDescent="0.3">
      <c r="B13" s="15" t="s">
        <v>53</v>
      </c>
      <c r="C13" s="20">
        <v>0.125119614353328</v>
      </c>
      <c r="D13" s="20">
        <v>7.4214413692250097E-2</v>
      </c>
      <c r="E13" s="20">
        <v>0.17404185577707201</v>
      </c>
      <c r="F13" s="20"/>
      <c r="G13" s="20">
        <v>0.112998199390242</v>
      </c>
      <c r="H13" s="20">
        <v>6.9753749053244302E-2</v>
      </c>
      <c r="I13" s="20">
        <v>0.133842841609987</v>
      </c>
      <c r="J13" s="20">
        <v>0.13449906553932001</v>
      </c>
      <c r="K13" s="20">
        <v>0.14320276216807001</v>
      </c>
      <c r="L13" s="20">
        <v>0.15139317995318499</v>
      </c>
      <c r="M13" s="20"/>
      <c r="N13" s="20">
        <v>7.1466240817541896E-2</v>
      </c>
      <c r="O13" s="20">
        <v>9.4052296402151903E-2</v>
      </c>
      <c r="P13" s="20">
        <v>0.148643872725607</v>
      </c>
      <c r="Q13" s="20">
        <v>0.19517548511261901</v>
      </c>
      <c r="R13" s="20"/>
      <c r="S13" s="20">
        <v>7.2900244198778302E-2</v>
      </c>
      <c r="T13" s="20">
        <v>0.155132405576097</v>
      </c>
      <c r="U13" s="20">
        <v>0.141441521485662</v>
      </c>
      <c r="V13" s="20">
        <v>0.130090912703654</v>
      </c>
      <c r="W13" s="20">
        <v>0.103889757513178</v>
      </c>
      <c r="X13" s="20">
        <v>0.16333432269124201</v>
      </c>
      <c r="Y13" s="20">
        <v>0.116669898914857</v>
      </c>
      <c r="Z13" s="20">
        <v>0.102202796337163</v>
      </c>
      <c r="AA13" s="20">
        <v>0.168021540705838</v>
      </c>
      <c r="AB13" s="20">
        <v>9.3597385180512596E-2</v>
      </c>
      <c r="AC13" s="20">
        <v>0.131073726558709</v>
      </c>
      <c r="AD13" s="20">
        <v>9.5897164389538103E-2</v>
      </c>
      <c r="AE13" s="20"/>
      <c r="AF13" s="20">
        <v>8.8725157264252202E-2</v>
      </c>
      <c r="AG13" s="20">
        <v>9.5563759969558806E-2</v>
      </c>
      <c r="AH13" s="20">
        <v>0.111076175801188</v>
      </c>
      <c r="AI13" s="20">
        <v>0.19604360524217501</v>
      </c>
      <c r="AJ13" s="20">
        <v>0.23428974279874601</v>
      </c>
      <c r="AK13" s="20"/>
      <c r="AL13" s="20">
        <v>8.8142674660956197E-2</v>
      </c>
      <c r="AM13" s="20">
        <v>8.0211183584433104E-2</v>
      </c>
      <c r="AN13" s="20">
        <v>0.118127471935702</v>
      </c>
      <c r="AO13" s="20">
        <v>0.13877281193249799</v>
      </c>
      <c r="AP13" s="20">
        <v>0.17925950700451199</v>
      </c>
      <c r="AQ13" s="20"/>
      <c r="AR13" s="20">
        <v>6.4525052021290205E-2</v>
      </c>
      <c r="AS13" s="20">
        <v>6.42186501815869E-2</v>
      </c>
      <c r="AT13" s="20">
        <v>0.10006566018710999</v>
      </c>
      <c r="AU13" s="20">
        <v>0.13038414662806599</v>
      </c>
      <c r="AV13" s="20">
        <v>0.15052914597254</v>
      </c>
      <c r="AW13" s="20">
        <v>0.29417760515730801</v>
      </c>
      <c r="AX13" s="20"/>
      <c r="AY13" s="20">
        <v>0.169616480967545</v>
      </c>
      <c r="AZ13" s="20">
        <v>0.15358236856132601</v>
      </c>
      <c r="BA13" s="20">
        <v>7.9377079377168494E-2</v>
      </c>
      <c r="BB13" s="20">
        <v>7.3972872610906099E-2</v>
      </c>
      <c r="BC13" s="20">
        <v>2.0712273420546799E-2</v>
      </c>
      <c r="BD13" s="20"/>
      <c r="BE13" s="20">
        <v>0.27127137749226199</v>
      </c>
      <c r="BF13" s="20">
        <v>0.24340826651924799</v>
      </c>
      <c r="BG13" s="20">
        <v>0.16928341951769499</v>
      </c>
      <c r="BH13" s="20">
        <v>0.155097683105103</v>
      </c>
      <c r="BI13" s="20">
        <v>0.15983997600130201</v>
      </c>
      <c r="BJ13" s="20">
        <v>0.101198755721008</v>
      </c>
      <c r="BK13" s="20">
        <v>0.14167946015653801</v>
      </c>
      <c r="BL13" s="20">
        <v>0.109610960734269</v>
      </c>
      <c r="BM13" s="20">
        <v>8.7586507124577995E-2</v>
      </c>
      <c r="BN13" s="20">
        <v>8.2228714195257402E-2</v>
      </c>
      <c r="BO13" s="20">
        <v>0.102250660435664</v>
      </c>
      <c r="BP13" s="20">
        <v>7.5917931464854593E-2</v>
      </c>
      <c r="BQ13" s="20">
        <v>6.48192764734562E-2</v>
      </c>
      <c r="BR13" s="20">
        <v>5.1954492935089601E-2</v>
      </c>
      <c r="BS13" s="20">
        <v>0.12897241192645401</v>
      </c>
      <c r="BT13" s="20">
        <v>2.7833947097963899E-2</v>
      </c>
      <c r="BU13" s="20"/>
      <c r="BV13" s="20">
        <v>6.5737185732387293E-2</v>
      </c>
      <c r="BW13" s="20">
        <v>0.101708544326684</v>
      </c>
      <c r="BX13" s="20"/>
      <c r="BY13" s="20">
        <v>8.2472640783831097E-2</v>
      </c>
      <c r="BZ13" s="20"/>
      <c r="CA13" s="20">
        <v>0.15543138103690399</v>
      </c>
      <c r="CB13" s="20">
        <v>0.10236536276492</v>
      </c>
      <c r="CC13" s="20">
        <v>0.104617178592527</v>
      </c>
      <c r="CD13" s="20">
        <v>3.5604898413194801E-2</v>
      </c>
      <c r="CE13" s="20">
        <v>0</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E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150</v>
      </c>
      <c r="C9" s="14">
        <v>0.16818454751221101</v>
      </c>
      <c r="D9" s="14">
        <v>0.207840452092768</v>
      </c>
      <c r="E9" s="14">
        <v>0.129792620860605</v>
      </c>
      <c r="F9" s="14"/>
      <c r="G9" s="14">
        <v>0.25226865669658799</v>
      </c>
      <c r="H9" s="14">
        <v>0.219050996642287</v>
      </c>
      <c r="I9" s="14">
        <v>0.15146229190131999</v>
      </c>
      <c r="J9" s="14">
        <v>0.13229696561988599</v>
      </c>
      <c r="K9" s="14">
        <v>0.124607778585251</v>
      </c>
      <c r="L9" s="14">
        <v>0.143162386825399</v>
      </c>
      <c r="M9" s="14"/>
      <c r="N9" s="14">
        <v>0.25105198738854501</v>
      </c>
      <c r="O9" s="14">
        <v>0.13923994624838101</v>
      </c>
      <c r="P9" s="14">
        <v>0.144494170204885</v>
      </c>
      <c r="Q9" s="14">
        <v>0.13140524924101901</v>
      </c>
      <c r="R9" s="14"/>
      <c r="S9" s="14">
        <v>0.20779823689808399</v>
      </c>
      <c r="T9" s="14">
        <v>0.122191893860294</v>
      </c>
      <c r="U9" s="14">
        <v>0.18262033415842599</v>
      </c>
      <c r="V9" s="14">
        <v>0.13606055634941899</v>
      </c>
      <c r="W9" s="14">
        <v>0.16559282449014801</v>
      </c>
      <c r="X9" s="14">
        <v>0.16487678012004001</v>
      </c>
      <c r="Y9" s="14">
        <v>0.16808027426743499</v>
      </c>
      <c r="Z9" s="14">
        <v>0.19530561283607001</v>
      </c>
      <c r="AA9" s="14">
        <v>0.167228621039757</v>
      </c>
      <c r="AB9" s="14">
        <v>0.18648382246825301</v>
      </c>
      <c r="AC9" s="14">
        <v>0.170743492265446</v>
      </c>
      <c r="AD9" s="14">
        <v>0.16524324225557199</v>
      </c>
      <c r="AE9" s="14"/>
      <c r="AF9" s="14">
        <v>0.145663544680837</v>
      </c>
      <c r="AG9" s="14">
        <v>0.218259874772192</v>
      </c>
      <c r="AH9" s="14">
        <v>0.20849226171396401</v>
      </c>
      <c r="AI9" s="14">
        <v>3.8795600357319701E-2</v>
      </c>
      <c r="AJ9" s="14">
        <v>0.12515226116200701</v>
      </c>
      <c r="AK9" s="14"/>
      <c r="AL9" s="14">
        <v>0.15991472631753301</v>
      </c>
      <c r="AM9" s="14">
        <v>0.21304886607708201</v>
      </c>
      <c r="AN9" s="14">
        <v>0.17906688699540699</v>
      </c>
      <c r="AO9" s="14">
        <v>0.114795085505035</v>
      </c>
      <c r="AP9" s="14">
        <v>0.118262610950784</v>
      </c>
      <c r="AQ9" s="14"/>
      <c r="AR9" s="14">
        <v>0.251466465758236</v>
      </c>
      <c r="AS9" s="14">
        <v>0.17685913643208301</v>
      </c>
      <c r="AT9" s="14">
        <v>0.18312005358318501</v>
      </c>
      <c r="AU9" s="14">
        <v>0.12575171482608899</v>
      </c>
      <c r="AV9" s="14">
        <v>0.17612683654993999</v>
      </c>
      <c r="AW9" s="14">
        <v>7.9229115730239802E-2</v>
      </c>
      <c r="AX9" s="14"/>
      <c r="AY9" s="14">
        <v>0.121436360581401</v>
      </c>
      <c r="AZ9" s="14">
        <v>0.15162911820726099</v>
      </c>
      <c r="BA9" s="14">
        <v>0.181691216521044</v>
      </c>
      <c r="BB9" s="14">
        <v>0.242036956952173</v>
      </c>
      <c r="BC9" s="14">
        <v>0.32608786783912802</v>
      </c>
      <c r="BD9" s="14"/>
      <c r="BE9" s="14">
        <v>9.7017793991071299E-2</v>
      </c>
      <c r="BF9" s="14">
        <v>0.16883308083585399</v>
      </c>
      <c r="BG9" s="14">
        <v>9.1404720773027207E-2</v>
      </c>
      <c r="BH9" s="14">
        <v>0.122308358153203</v>
      </c>
      <c r="BI9" s="14">
        <v>0.19303248530713499</v>
      </c>
      <c r="BJ9" s="14">
        <v>0.13005768799088799</v>
      </c>
      <c r="BK9" s="14">
        <v>0.11620581600994299</v>
      </c>
      <c r="BL9" s="14">
        <v>9.6725187610398305E-2</v>
      </c>
      <c r="BM9" s="14">
        <v>0.15728336474361801</v>
      </c>
      <c r="BN9" s="14">
        <v>0.164535962749535</v>
      </c>
      <c r="BO9" s="14">
        <v>0.20424237884487401</v>
      </c>
      <c r="BP9" s="14">
        <v>0.20377919455576601</v>
      </c>
      <c r="BQ9" s="14">
        <v>0.23094818155404101</v>
      </c>
      <c r="BR9" s="14">
        <v>0.30229020403535201</v>
      </c>
      <c r="BS9" s="14">
        <v>0.20388225829266199</v>
      </c>
      <c r="BT9" s="14">
        <v>0.344092250191261</v>
      </c>
      <c r="BU9" s="14"/>
      <c r="BV9" s="14">
        <v>0.248241804408808</v>
      </c>
      <c r="BW9" s="14">
        <v>0.16077890592989599</v>
      </c>
      <c r="BX9" s="14"/>
      <c r="BY9" s="14">
        <v>0.23711022168905499</v>
      </c>
      <c r="BZ9" s="14"/>
      <c r="CA9" s="14">
        <v>0.123410356305026</v>
      </c>
      <c r="CB9" s="14">
        <v>0.119281698171827</v>
      </c>
      <c r="CC9" s="14">
        <v>0.18369545937385801</v>
      </c>
      <c r="CD9" s="14">
        <v>0.331312128804998</v>
      </c>
      <c r="CE9" s="14">
        <v>0.50481707965116396</v>
      </c>
    </row>
    <row r="10" spans="2:83" x14ac:dyDescent="0.3">
      <c r="B10" s="15" t="s">
        <v>151</v>
      </c>
      <c r="C10" s="14">
        <v>0.48206573610907</v>
      </c>
      <c r="D10" s="14">
        <v>0.50428111819951404</v>
      </c>
      <c r="E10" s="14">
        <v>0.46038721946796402</v>
      </c>
      <c r="F10" s="14"/>
      <c r="G10" s="14">
        <v>0.40359206302488299</v>
      </c>
      <c r="H10" s="14">
        <v>0.49280090159753398</v>
      </c>
      <c r="I10" s="14">
        <v>0.453800677050403</v>
      </c>
      <c r="J10" s="14">
        <v>0.49928410758000902</v>
      </c>
      <c r="K10" s="14">
        <v>0.50794178567623305</v>
      </c>
      <c r="L10" s="14">
        <v>0.51671387792182</v>
      </c>
      <c r="M10" s="14"/>
      <c r="N10" s="14">
        <v>0.50477566040844402</v>
      </c>
      <c r="O10" s="14">
        <v>0.52661040443629303</v>
      </c>
      <c r="P10" s="14">
        <v>0.46525837044973201</v>
      </c>
      <c r="Q10" s="14">
        <v>0.42884353026120398</v>
      </c>
      <c r="R10" s="14"/>
      <c r="S10" s="14">
        <v>0.50509269084666997</v>
      </c>
      <c r="T10" s="14">
        <v>0.49050966332875201</v>
      </c>
      <c r="U10" s="14">
        <v>0.47045458538305801</v>
      </c>
      <c r="V10" s="14">
        <v>0.46946251081481399</v>
      </c>
      <c r="W10" s="14">
        <v>0.55340821939660101</v>
      </c>
      <c r="X10" s="14">
        <v>0.44661816313348701</v>
      </c>
      <c r="Y10" s="14">
        <v>0.47373513061959099</v>
      </c>
      <c r="Z10" s="14">
        <v>0.53238522690123302</v>
      </c>
      <c r="AA10" s="14">
        <v>0.40970737356626202</v>
      </c>
      <c r="AB10" s="14">
        <v>0.49724847603850503</v>
      </c>
      <c r="AC10" s="14">
        <v>0.44777645711014702</v>
      </c>
      <c r="AD10" s="14">
        <v>0.57789303520893198</v>
      </c>
      <c r="AE10" s="14"/>
      <c r="AF10" s="14">
        <v>0.52586985596131697</v>
      </c>
      <c r="AG10" s="14">
        <v>0.460870372720391</v>
      </c>
      <c r="AH10" s="14">
        <v>0.48810925214462197</v>
      </c>
      <c r="AI10" s="14">
        <v>0.47664947873364</v>
      </c>
      <c r="AJ10" s="14">
        <v>0.42257001862045801</v>
      </c>
      <c r="AK10" s="14"/>
      <c r="AL10" s="14">
        <v>0.50119123830131296</v>
      </c>
      <c r="AM10" s="14">
        <v>0.51507072811598398</v>
      </c>
      <c r="AN10" s="14">
        <v>0.49251215377878299</v>
      </c>
      <c r="AO10" s="14">
        <v>0.41081421991924399</v>
      </c>
      <c r="AP10" s="14">
        <v>0.50273302785263996</v>
      </c>
      <c r="AQ10" s="14"/>
      <c r="AR10" s="14">
        <v>0.53181737682330699</v>
      </c>
      <c r="AS10" s="14">
        <v>0.50293060560115299</v>
      </c>
      <c r="AT10" s="14">
        <v>0.48960973331459501</v>
      </c>
      <c r="AU10" s="14">
        <v>0.44766899092742102</v>
      </c>
      <c r="AV10" s="14">
        <v>0.43938659804017099</v>
      </c>
      <c r="AW10" s="14">
        <v>0.45332559846026099</v>
      </c>
      <c r="AX10" s="14"/>
      <c r="AY10" s="14">
        <v>0.453452574580887</v>
      </c>
      <c r="AZ10" s="14">
        <v>0.45085279956428598</v>
      </c>
      <c r="BA10" s="14">
        <v>0.53902311724768004</v>
      </c>
      <c r="BB10" s="14">
        <v>0.491235885061372</v>
      </c>
      <c r="BC10" s="14">
        <v>0.465215393360912</v>
      </c>
      <c r="BD10" s="14"/>
      <c r="BE10" s="14">
        <v>0.32559023381839303</v>
      </c>
      <c r="BF10" s="14">
        <v>0.353940379695593</v>
      </c>
      <c r="BG10" s="14">
        <v>0.41141729400571497</v>
      </c>
      <c r="BH10" s="14">
        <v>0.46960045871079598</v>
      </c>
      <c r="BI10" s="14">
        <v>0.36807080524432401</v>
      </c>
      <c r="BJ10" s="14">
        <v>0.56932231945383405</v>
      </c>
      <c r="BK10" s="14">
        <v>0.45070906125254601</v>
      </c>
      <c r="BL10" s="14">
        <v>0.52537631558339204</v>
      </c>
      <c r="BM10" s="14">
        <v>0.54398609269926002</v>
      </c>
      <c r="BN10" s="14">
        <v>0.59462357609196403</v>
      </c>
      <c r="BO10" s="14">
        <v>0.47882276332693702</v>
      </c>
      <c r="BP10" s="14">
        <v>0.56582268454523399</v>
      </c>
      <c r="BQ10" s="14">
        <v>0.48369524925463198</v>
      </c>
      <c r="BR10" s="14">
        <v>0.51959273430008601</v>
      </c>
      <c r="BS10" s="14">
        <v>0.54848414532204903</v>
      </c>
      <c r="BT10" s="14">
        <v>0.47362685120081799</v>
      </c>
      <c r="BU10" s="14"/>
      <c r="BV10" s="14">
        <v>0.53805375251485399</v>
      </c>
      <c r="BW10" s="14">
        <v>0.48093542068393103</v>
      </c>
      <c r="BX10" s="14"/>
      <c r="BY10" s="14">
        <v>0.49575872604909699</v>
      </c>
      <c r="BZ10" s="14"/>
      <c r="CA10" s="14">
        <v>0.47466634818602599</v>
      </c>
      <c r="CB10" s="14">
        <v>0.54259742265949296</v>
      </c>
      <c r="CC10" s="14">
        <v>0.47401147258002002</v>
      </c>
      <c r="CD10" s="14">
        <v>0.47047078099223499</v>
      </c>
      <c r="CE10" s="14">
        <v>0.43150366558345499</v>
      </c>
    </row>
    <row r="11" spans="2:83" x14ac:dyDescent="0.3">
      <c r="B11" s="15" t="s">
        <v>152</v>
      </c>
      <c r="C11" s="14">
        <v>0.15695811051599601</v>
      </c>
      <c r="D11" s="14">
        <v>0.15036251302341699</v>
      </c>
      <c r="E11" s="14">
        <v>0.16370609225824501</v>
      </c>
      <c r="F11" s="14"/>
      <c r="G11" s="14">
        <v>0.17988145624674401</v>
      </c>
      <c r="H11" s="14">
        <v>0.15819664476127299</v>
      </c>
      <c r="I11" s="14">
        <v>0.17912670045065701</v>
      </c>
      <c r="J11" s="14">
        <v>0.14947923795926199</v>
      </c>
      <c r="K11" s="14">
        <v>0.13800321441484101</v>
      </c>
      <c r="L11" s="14">
        <v>0.141663055530627</v>
      </c>
      <c r="M11" s="14"/>
      <c r="N11" s="14">
        <v>0.122916316892242</v>
      </c>
      <c r="O11" s="14">
        <v>0.170823313423874</v>
      </c>
      <c r="P11" s="14">
        <v>0.169177799234045</v>
      </c>
      <c r="Q11" s="14">
        <v>0.16816223751044401</v>
      </c>
      <c r="R11" s="14"/>
      <c r="S11" s="14">
        <v>0.17175535293086799</v>
      </c>
      <c r="T11" s="14">
        <v>0.17006179533972199</v>
      </c>
      <c r="U11" s="14">
        <v>0.114965294669217</v>
      </c>
      <c r="V11" s="14">
        <v>0.17424595442716501</v>
      </c>
      <c r="W11" s="14">
        <v>0.144460347694537</v>
      </c>
      <c r="X11" s="14">
        <v>0.16875191012626001</v>
      </c>
      <c r="Y11" s="14">
        <v>0.16537894248922799</v>
      </c>
      <c r="Z11" s="14">
        <v>0.10285925040219999</v>
      </c>
      <c r="AA11" s="14">
        <v>0.17481719287195599</v>
      </c>
      <c r="AB11" s="14">
        <v>0.12821503061324899</v>
      </c>
      <c r="AC11" s="14">
        <v>0.16320848681974001</v>
      </c>
      <c r="AD11" s="14">
        <v>0.14481592428140699</v>
      </c>
      <c r="AE11" s="14"/>
      <c r="AF11" s="14">
        <v>0.168518836703443</v>
      </c>
      <c r="AG11" s="14">
        <v>0.16700685456310799</v>
      </c>
      <c r="AH11" s="14">
        <v>0.123171967947328</v>
      </c>
      <c r="AI11" s="14">
        <v>0.348951090960952</v>
      </c>
      <c r="AJ11" s="14">
        <v>0.116839582294415</v>
      </c>
      <c r="AK11" s="14"/>
      <c r="AL11" s="14">
        <v>0.175055935537718</v>
      </c>
      <c r="AM11" s="14">
        <v>0.13685849852048901</v>
      </c>
      <c r="AN11" s="14">
        <v>0.14399902474134699</v>
      </c>
      <c r="AO11" s="14">
        <v>0.25077840013339597</v>
      </c>
      <c r="AP11" s="14">
        <v>0.11972514111273699</v>
      </c>
      <c r="AQ11" s="14"/>
      <c r="AR11" s="14">
        <v>0.115009322227257</v>
      </c>
      <c r="AS11" s="14">
        <v>0.16460828973880101</v>
      </c>
      <c r="AT11" s="14">
        <v>0.14484993315438199</v>
      </c>
      <c r="AU11" s="14">
        <v>0.22486528983802001</v>
      </c>
      <c r="AV11" s="14">
        <v>0.178559006355056</v>
      </c>
      <c r="AW11" s="14">
        <v>0.105111663339038</v>
      </c>
      <c r="AX11" s="14"/>
      <c r="AY11" s="14">
        <v>0.171444307117574</v>
      </c>
      <c r="AZ11" s="14">
        <v>0.17217507194176099</v>
      </c>
      <c r="BA11" s="14">
        <v>0.14926893484593501</v>
      </c>
      <c r="BB11" s="14">
        <v>0.14482901906008699</v>
      </c>
      <c r="BC11" s="14">
        <v>0.12951776345660601</v>
      </c>
      <c r="BD11" s="14"/>
      <c r="BE11" s="14">
        <v>0.211868400976293</v>
      </c>
      <c r="BF11" s="14">
        <v>0.149504215236093</v>
      </c>
      <c r="BG11" s="14">
        <v>0.23102289003072499</v>
      </c>
      <c r="BH11" s="14">
        <v>0.17280994444244099</v>
      </c>
      <c r="BI11" s="14">
        <v>0.21687056038993799</v>
      </c>
      <c r="BJ11" s="14">
        <v>0.12705655990773801</v>
      </c>
      <c r="BK11" s="14">
        <v>0.20800109670130301</v>
      </c>
      <c r="BL11" s="14">
        <v>0.19447685473874901</v>
      </c>
      <c r="BM11" s="14">
        <v>0.14471460757750099</v>
      </c>
      <c r="BN11" s="14">
        <v>9.4057763026240401E-2</v>
      </c>
      <c r="BO11" s="14">
        <v>0.17822905761653199</v>
      </c>
      <c r="BP11" s="14">
        <v>0.125379191142686</v>
      </c>
      <c r="BQ11" s="14">
        <v>0.124052755341584</v>
      </c>
      <c r="BR11" s="14">
        <v>8.4599637570319894E-2</v>
      </c>
      <c r="BS11" s="14">
        <v>6.24552030977715E-2</v>
      </c>
      <c r="BT11" s="14">
        <v>9.3641125494598201E-2</v>
      </c>
      <c r="BU11" s="14"/>
      <c r="BV11" s="14">
        <v>0.115306981545025</v>
      </c>
      <c r="BW11" s="14">
        <v>0.168867673849944</v>
      </c>
      <c r="BX11" s="14"/>
      <c r="BY11" s="14">
        <v>0.15073774630865</v>
      </c>
      <c r="BZ11" s="14"/>
      <c r="CA11" s="14">
        <v>0.165218490901447</v>
      </c>
      <c r="CB11" s="14">
        <v>0.15004356395521801</v>
      </c>
      <c r="CC11" s="14">
        <v>0.17489410375162501</v>
      </c>
      <c r="CD11" s="14">
        <v>0.13198237676239799</v>
      </c>
      <c r="CE11" s="14">
        <v>1.5728042454314799E-2</v>
      </c>
    </row>
    <row r="12" spans="2:83" x14ac:dyDescent="0.3">
      <c r="B12" s="15" t="s">
        <v>153</v>
      </c>
      <c r="C12" s="14">
        <v>4.6117982632802403E-2</v>
      </c>
      <c r="D12" s="14">
        <v>3.9699853212791299E-2</v>
      </c>
      <c r="E12" s="14">
        <v>5.2475343012943702E-2</v>
      </c>
      <c r="F12" s="14"/>
      <c r="G12" s="14">
        <v>5.5477532963312801E-2</v>
      </c>
      <c r="H12" s="14">
        <v>4.65679012745214E-2</v>
      </c>
      <c r="I12" s="14">
        <v>5.8252543647455399E-2</v>
      </c>
      <c r="J12" s="14">
        <v>4.9825956831003403E-2</v>
      </c>
      <c r="K12" s="14">
        <v>5.0861140585920998E-2</v>
      </c>
      <c r="L12" s="14">
        <v>2.3521365796095799E-2</v>
      </c>
      <c r="M12" s="14"/>
      <c r="N12" s="14">
        <v>3.4824592661339103E-2</v>
      </c>
      <c r="O12" s="14">
        <v>4.7746590771782602E-2</v>
      </c>
      <c r="P12" s="14">
        <v>4.0540557748079298E-2</v>
      </c>
      <c r="Q12" s="14">
        <v>5.8430082866022998E-2</v>
      </c>
      <c r="R12" s="14"/>
      <c r="S12" s="14">
        <v>2.8908681287757199E-2</v>
      </c>
      <c r="T12" s="14">
        <v>3.86638377315323E-2</v>
      </c>
      <c r="U12" s="14">
        <v>4.6857763798801598E-2</v>
      </c>
      <c r="V12" s="14">
        <v>7.8701527204804902E-2</v>
      </c>
      <c r="W12" s="14">
        <v>1.58632271563015E-2</v>
      </c>
      <c r="X12" s="14">
        <v>5.6948791539104801E-2</v>
      </c>
      <c r="Y12" s="14">
        <v>4.4733740587345902E-2</v>
      </c>
      <c r="Z12" s="14">
        <v>4.5411707540676902E-2</v>
      </c>
      <c r="AA12" s="14">
        <v>7.9955808412232807E-2</v>
      </c>
      <c r="AB12" s="14">
        <v>4.01459403563292E-2</v>
      </c>
      <c r="AC12" s="14">
        <v>3.4099356466820899E-2</v>
      </c>
      <c r="AD12" s="14">
        <v>1.57068305693208E-2</v>
      </c>
      <c r="AE12" s="14"/>
      <c r="AF12" s="14">
        <v>3.6978197807849902E-2</v>
      </c>
      <c r="AG12" s="14">
        <v>4.21698411573347E-2</v>
      </c>
      <c r="AH12" s="14">
        <v>3.5477663665552703E-2</v>
      </c>
      <c r="AI12" s="14">
        <v>5.3760209919747698E-2</v>
      </c>
      <c r="AJ12" s="14">
        <v>4.7608389883182799E-2</v>
      </c>
      <c r="AK12" s="14"/>
      <c r="AL12" s="14">
        <v>4.0548990583439602E-2</v>
      </c>
      <c r="AM12" s="14">
        <v>3.5112763526518098E-2</v>
      </c>
      <c r="AN12" s="14">
        <v>1.68856045450099E-2</v>
      </c>
      <c r="AO12" s="14">
        <v>9.5413206746673904E-2</v>
      </c>
      <c r="AP12" s="14">
        <v>6.4692308139801993E-2</v>
      </c>
      <c r="AQ12" s="14"/>
      <c r="AR12" s="14">
        <v>2.44595959384095E-2</v>
      </c>
      <c r="AS12" s="14">
        <v>3.8242540257991599E-2</v>
      </c>
      <c r="AT12" s="14">
        <v>2.7705433395780101E-2</v>
      </c>
      <c r="AU12" s="14">
        <v>8.2775318627488104E-2</v>
      </c>
      <c r="AV12" s="14">
        <v>5.7759641197530902E-2</v>
      </c>
      <c r="AW12" s="14">
        <v>4.6337124925166402E-2</v>
      </c>
      <c r="AX12" s="14"/>
      <c r="AY12" s="14">
        <v>5.6010290011284401E-2</v>
      </c>
      <c r="AZ12" s="14">
        <v>4.1925639604532203E-2</v>
      </c>
      <c r="BA12" s="14">
        <v>3.8111123283545399E-2</v>
      </c>
      <c r="BB12" s="14">
        <v>3.5945042842160498E-2</v>
      </c>
      <c r="BC12" s="14">
        <v>5.8466701922807798E-2</v>
      </c>
      <c r="BD12" s="14"/>
      <c r="BE12" s="14">
        <v>8.2649625219940501E-2</v>
      </c>
      <c r="BF12" s="14">
        <v>9.9401669282912899E-2</v>
      </c>
      <c r="BG12" s="14">
        <v>6.7383902308672902E-2</v>
      </c>
      <c r="BH12" s="14">
        <v>3.20849442285044E-2</v>
      </c>
      <c r="BI12" s="14">
        <v>6.8302070890647604E-2</v>
      </c>
      <c r="BJ12" s="14">
        <v>6.4548489821602703E-2</v>
      </c>
      <c r="BK12" s="14">
        <v>4.4677135940393999E-2</v>
      </c>
      <c r="BL12" s="14">
        <v>3.6960096390442197E-2</v>
      </c>
      <c r="BM12" s="14">
        <v>2.3649477577045899E-2</v>
      </c>
      <c r="BN12" s="14">
        <v>4.4471757763931398E-2</v>
      </c>
      <c r="BO12" s="14">
        <v>2.0812027384291599E-2</v>
      </c>
      <c r="BP12" s="14">
        <v>2.7112391635258699E-2</v>
      </c>
      <c r="BQ12" s="14">
        <v>5.1404256339520102E-2</v>
      </c>
      <c r="BR12" s="14">
        <v>1.80025680417987E-2</v>
      </c>
      <c r="BS12" s="14">
        <v>1.9178192642769799E-2</v>
      </c>
      <c r="BT12" s="14">
        <v>3.66332827668574E-2</v>
      </c>
      <c r="BU12" s="14"/>
      <c r="BV12" s="14">
        <v>2.27728091514104E-2</v>
      </c>
      <c r="BW12" s="14">
        <v>5.3440557509651099E-2</v>
      </c>
      <c r="BX12" s="14"/>
      <c r="BY12" s="14">
        <v>4.2279117885971801E-2</v>
      </c>
      <c r="BZ12" s="14"/>
      <c r="CA12" s="14">
        <v>6.2610151146675702E-2</v>
      </c>
      <c r="CB12" s="14">
        <v>3.3079350811872799E-2</v>
      </c>
      <c r="CC12" s="14">
        <v>4.5304262416566099E-2</v>
      </c>
      <c r="CD12" s="14">
        <v>3.8928814953215998E-2</v>
      </c>
      <c r="CE12" s="14">
        <v>2.3501727693882299E-2</v>
      </c>
    </row>
    <row r="13" spans="2:83" x14ac:dyDescent="0.3">
      <c r="B13" s="15" t="s">
        <v>53</v>
      </c>
      <c r="C13" s="20">
        <v>0.14667362322992</v>
      </c>
      <c r="D13" s="20">
        <v>9.7816063471510201E-2</v>
      </c>
      <c r="E13" s="20">
        <v>0.19363872440024299</v>
      </c>
      <c r="F13" s="20"/>
      <c r="G13" s="20">
        <v>0.10878029106847199</v>
      </c>
      <c r="H13" s="20">
        <v>8.3383555724384495E-2</v>
      </c>
      <c r="I13" s="20">
        <v>0.157357786950164</v>
      </c>
      <c r="J13" s="20">
        <v>0.16911373200984001</v>
      </c>
      <c r="K13" s="20">
        <v>0.178586080737754</v>
      </c>
      <c r="L13" s="20">
        <v>0.17493931392605799</v>
      </c>
      <c r="M13" s="20"/>
      <c r="N13" s="20">
        <v>8.6431442649429702E-2</v>
      </c>
      <c r="O13" s="20">
        <v>0.11557974511966999</v>
      </c>
      <c r="P13" s="20">
        <v>0.180529102363259</v>
      </c>
      <c r="Q13" s="20">
        <v>0.21315890012131</v>
      </c>
      <c r="R13" s="20"/>
      <c r="S13" s="20">
        <v>8.6445038036620597E-2</v>
      </c>
      <c r="T13" s="20">
        <v>0.17857280973969999</v>
      </c>
      <c r="U13" s="20">
        <v>0.18510202199049799</v>
      </c>
      <c r="V13" s="20">
        <v>0.14152945120379701</v>
      </c>
      <c r="W13" s="20">
        <v>0.12067538126241301</v>
      </c>
      <c r="X13" s="20">
        <v>0.16280435508110799</v>
      </c>
      <c r="Y13" s="20">
        <v>0.14807191203639999</v>
      </c>
      <c r="Z13" s="20">
        <v>0.124038202319819</v>
      </c>
      <c r="AA13" s="20">
        <v>0.168291004109792</v>
      </c>
      <c r="AB13" s="20">
        <v>0.14790673052366299</v>
      </c>
      <c r="AC13" s="20">
        <v>0.18417220733784601</v>
      </c>
      <c r="AD13" s="20">
        <v>9.6340967684767603E-2</v>
      </c>
      <c r="AE13" s="20"/>
      <c r="AF13" s="20">
        <v>0.122969564846553</v>
      </c>
      <c r="AG13" s="20">
        <v>0.111693056786974</v>
      </c>
      <c r="AH13" s="20">
        <v>0.14474885452853301</v>
      </c>
      <c r="AI13" s="20">
        <v>8.1843620028340794E-2</v>
      </c>
      <c r="AJ13" s="20">
        <v>0.28782974803993699</v>
      </c>
      <c r="AK13" s="20"/>
      <c r="AL13" s="20">
        <v>0.123289109259996</v>
      </c>
      <c r="AM13" s="20">
        <v>9.9909143759926905E-2</v>
      </c>
      <c r="AN13" s="20">
        <v>0.167536329939453</v>
      </c>
      <c r="AO13" s="20">
        <v>0.128199087695651</v>
      </c>
      <c r="AP13" s="20">
        <v>0.19458691194403599</v>
      </c>
      <c r="AQ13" s="20"/>
      <c r="AR13" s="20">
        <v>7.7247239252790104E-2</v>
      </c>
      <c r="AS13" s="20">
        <v>0.11735942796997199</v>
      </c>
      <c r="AT13" s="20">
        <v>0.154714846552058</v>
      </c>
      <c r="AU13" s="20">
        <v>0.118938685780981</v>
      </c>
      <c r="AV13" s="20">
        <v>0.14816791785730199</v>
      </c>
      <c r="AW13" s="20">
        <v>0.31599649754529502</v>
      </c>
      <c r="AX13" s="20"/>
      <c r="AY13" s="20">
        <v>0.19765646770885401</v>
      </c>
      <c r="AZ13" s="20">
        <v>0.18341737068216099</v>
      </c>
      <c r="BA13" s="20">
        <v>9.1905608101794906E-2</v>
      </c>
      <c r="BB13" s="20">
        <v>8.5953096084208203E-2</v>
      </c>
      <c r="BC13" s="20">
        <v>2.0712273420546799E-2</v>
      </c>
      <c r="BD13" s="20"/>
      <c r="BE13" s="20">
        <v>0.28287394599430199</v>
      </c>
      <c r="BF13" s="20">
        <v>0.22832065494954801</v>
      </c>
      <c r="BG13" s="20">
        <v>0.19877119288185999</v>
      </c>
      <c r="BH13" s="20">
        <v>0.20319629446505599</v>
      </c>
      <c r="BI13" s="20">
        <v>0.153724078167954</v>
      </c>
      <c r="BJ13" s="20">
        <v>0.109014942825937</v>
      </c>
      <c r="BK13" s="20">
        <v>0.18040689009581501</v>
      </c>
      <c r="BL13" s="20">
        <v>0.146461545677018</v>
      </c>
      <c r="BM13" s="20">
        <v>0.13036645740257599</v>
      </c>
      <c r="BN13" s="20">
        <v>0.102310940368329</v>
      </c>
      <c r="BO13" s="20">
        <v>0.117893772827366</v>
      </c>
      <c r="BP13" s="20">
        <v>7.7906538121055399E-2</v>
      </c>
      <c r="BQ13" s="20">
        <v>0.109899557510222</v>
      </c>
      <c r="BR13" s="20">
        <v>7.5514856052443305E-2</v>
      </c>
      <c r="BS13" s="20">
        <v>0.16600020064474799</v>
      </c>
      <c r="BT13" s="20">
        <v>5.20064903464647E-2</v>
      </c>
      <c r="BU13" s="20"/>
      <c r="BV13" s="20">
        <v>7.5624652379903207E-2</v>
      </c>
      <c r="BW13" s="20">
        <v>0.13597744202657699</v>
      </c>
      <c r="BX13" s="20"/>
      <c r="BY13" s="20">
        <v>7.41141880672255E-2</v>
      </c>
      <c r="BZ13" s="20"/>
      <c r="CA13" s="20">
        <v>0.17409465346082501</v>
      </c>
      <c r="CB13" s="20">
        <v>0.15499796440159</v>
      </c>
      <c r="CC13" s="20">
        <v>0.12209470187793101</v>
      </c>
      <c r="CD13" s="20">
        <v>2.7305898487152199E-2</v>
      </c>
      <c r="CE13" s="20">
        <v>2.4449484617183999E-2</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E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150</v>
      </c>
      <c r="C9" s="14">
        <v>0.22254805570658701</v>
      </c>
      <c r="D9" s="14">
        <v>0.280360942821065</v>
      </c>
      <c r="E9" s="14">
        <v>0.16653347939038399</v>
      </c>
      <c r="F9" s="14"/>
      <c r="G9" s="14">
        <v>0.28536213445956099</v>
      </c>
      <c r="H9" s="14">
        <v>0.290566427163862</v>
      </c>
      <c r="I9" s="14">
        <v>0.219150080058087</v>
      </c>
      <c r="J9" s="14">
        <v>0.23320795604940101</v>
      </c>
      <c r="K9" s="14">
        <v>0.16572234776563</v>
      </c>
      <c r="L9" s="14">
        <v>0.15791489835376299</v>
      </c>
      <c r="M9" s="14"/>
      <c r="N9" s="14">
        <v>0.32223065013020602</v>
      </c>
      <c r="O9" s="14">
        <v>0.21746885806240701</v>
      </c>
      <c r="P9" s="14">
        <v>0.196472339244781</v>
      </c>
      <c r="Q9" s="14">
        <v>0.140383541121819</v>
      </c>
      <c r="R9" s="14"/>
      <c r="S9" s="14">
        <v>0.261011167809172</v>
      </c>
      <c r="T9" s="14">
        <v>0.20228103356256699</v>
      </c>
      <c r="U9" s="14">
        <v>0.24396598699284899</v>
      </c>
      <c r="V9" s="14">
        <v>0.22657224827306299</v>
      </c>
      <c r="W9" s="14">
        <v>0.20036085737543599</v>
      </c>
      <c r="X9" s="14">
        <v>0.175068367881236</v>
      </c>
      <c r="Y9" s="14">
        <v>0.208091263572034</v>
      </c>
      <c r="Z9" s="14">
        <v>0.200805049033278</v>
      </c>
      <c r="AA9" s="14">
        <v>0.244923047464605</v>
      </c>
      <c r="AB9" s="14">
        <v>0.221230000309449</v>
      </c>
      <c r="AC9" s="14">
        <v>0.242936915126263</v>
      </c>
      <c r="AD9" s="14">
        <v>0.21169091036777801</v>
      </c>
      <c r="AE9" s="14"/>
      <c r="AF9" s="14">
        <v>0.18778001388551599</v>
      </c>
      <c r="AG9" s="14">
        <v>0.291119949177779</v>
      </c>
      <c r="AH9" s="14">
        <v>0.27373904883108402</v>
      </c>
      <c r="AI9" s="14">
        <v>3.2637801227540598E-2</v>
      </c>
      <c r="AJ9" s="14">
        <v>0.15116919697558001</v>
      </c>
      <c r="AK9" s="14"/>
      <c r="AL9" s="14">
        <v>0.17772028648358801</v>
      </c>
      <c r="AM9" s="14">
        <v>0.28254796726618198</v>
      </c>
      <c r="AN9" s="14">
        <v>0.28936121076197202</v>
      </c>
      <c r="AO9" s="14">
        <v>0.127077894817508</v>
      </c>
      <c r="AP9" s="14">
        <v>0.20155627771797299</v>
      </c>
      <c r="AQ9" s="14"/>
      <c r="AR9" s="14">
        <v>0.33680073155766699</v>
      </c>
      <c r="AS9" s="14">
        <v>0.204384856798074</v>
      </c>
      <c r="AT9" s="14">
        <v>0.29107915432167603</v>
      </c>
      <c r="AU9" s="14">
        <v>0.14706694931011</v>
      </c>
      <c r="AV9" s="14">
        <v>0.20513934887501201</v>
      </c>
      <c r="AW9" s="14">
        <v>0.121232158120894</v>
      </c>
      <c r="AX9" s="14"/>
      <c r="AY9" s="14">
        <v>0.12783157586813801</v>
      </c>
      <c r="AZ9" s="14">
        <v>0.194938197529019</v>
      </c>
      <c r="BA9" s="14">
        <v>0.28595438001940598</v>
      </c>
      <c r="BB9" s="14">
        <v>0.29770418063240101</v>
      </c>
      <c r="BC9" s="14">
        <v>0.44946317534125702</v>
      </c>
      <c r="BD9" s="14"/>
      <c r="BE9" s="14">
        <v>0.15473250222115001</v>
      </c>
      <c r="BF9" s="14">
        <v>0.14766211226925799</v>
      </c>
      <c r="BG9" s="14">
        <v>0.12302719166930599</v>
      </c>
      <c r="BH9" s="14">
        <v>0.197334286230232</v>
      </c>
      <c r="BI9" s="14">
        <v>0.18513074389640899</v>
      </c>
      <c r="BJ9" s="14">
        <v>0.188641689125608</v>
      </c>
      <c r="BK9" s="14">
        <v>0.158268192475544</v>
      </c>
      <c r="BL9" s="14">
        <v>0.13507301962846099</v>
      </c>
      <c r="BM9" s="14">
        <v>0.222895050995773</v>
      </c>
      <c r="BN9" s="14">
        <v>0.23269874960360801</v>
      </c>
      <c r="BO9" s="14">
        <v>0.27297868491134403</v>
      </c>
      <c r="BP9" s="14">
        <v>0.308636244481936</v>
      </c>
      <c r="BQ9" s="14">
        <v>0.304569603838869</v>
      </c>
      <c r="BR9" s="14">
        <v>0.32401524460258802</v>
      </c>
      <c r="BS9" s="14">
        <v>0.30511632247993498</v>
      </c>
      <c r="BT9" s="14">
        <v>0.47094321341902501</v>
      </c>
      <c r="BU9" s="14"/>
      <c r="BV9" s="14">
        <v>0.32155879770881801</v>
      </c>
      <c r="BW9" s="14">
        <v>0.224607520994691</v>
      </c>
      <c r="BX9" s="14"/>
      <c r="BY9" s="14">
        <v>0.28859145448833501</v>
      </c>
      <c r="BZ9" s="14"/>
      <c r="CA9" s="14">
        <v>0.17654707010675</v>
      </c>
      <c r="CB9" s="14">
        <v>0.207740006571524</v>
      </c>
      <c r="CC9" s="14">
        <v>0.227859071452404</v>
      </c>
      <c r="CD9" s="14">
        <v>0.34947224529481402</v>
      </c>
      <c r="CE9" s="14">
        <v>0.63576151135287495</v>
      </c>
    </row>
    <row r="10" spans="2:83" x14ac:dyDescent="0.3">
      <c r="B10" s="15" t="s">
        <v>151</v>
      </c>
      <c r="C10" s="14">
        <v>0.49938852063188899</v>
      </c>
      <c r="D10" s="14">
        <v>0.50600772758869905</v>
      </c>
      <c r="E10" s="14">
        <v>0.492972734749485</v>
      </c>
      <c r="F10" s="14"/>
      <c r="G10" s="14">
        <v>0.41391710465470799</v>
      </c>
      <c r="H10" s="14">
        <v>0.45902133102133202</v>
      </c>
      <c r="I10" s="14">
        <v>0.46901614597906299</v>
      </c>
      <c r="J10" s="14">
        <v>0.44874476539085001</v>
      </c>
      <c r="K10" s="14">
        <v>0.57030237609423895</v>
      </c>
      <c r="L10" s="14">
        <v>0.60684514595356198</v>
      </c>
      <c r="M10" s="14"/>
      <c r="N10" s="14">
        <v>0.49579242074567298</v>
      </c>
      <c r="O10" s="14">
        <v>0.50029640432201095</v>
      </c>
      <c r="P10" s="14">
        <v>0.52918048428726805</v>
      </c>
      <c r="Q10" s="14">
        <v>0.48122926599596899</v>
      </c>
      <c r="R10" s="14"/>
      <c r="S10" s="14">
        <v>0.49738280395073797</v>
      </c>
      <c r="T10" s="14">
        <v>0.46544892359083001</v>
      </c>
      <c r="U10" s="14">
        <v>0.460214804802421</v>
      </c>
      <c r="V10" s="14">
        <v>0.50193199587261506</v>
      </c>
      <c r="W10" s="14">
        <v>0.55741086680185603</v>
      </c>
      <c r="X10" s="14">
        <v>0.51679367118946595</v>
      </c>
      <c r="Y10" s="14">
        <v>0.49892688262694601</v>
      </c>
      <c r="Z10" s="14">
        <v>0.59300186008477596</v>
      </c>
      <c r="AA10" s="14">
        <v>0.46639092689135803</v>
      </c>
      <c r="AB10" s="14">
        <v>0.51216959953298902</v>
      </c>
      <c r="AC10" s="14">
        <v>0.496166082746404</v>
      </c>
      <c r="AD10" s="14">
        <v>0.52898197720975204</v>
      </c>
      <c r="AE10" s="14"/>
      <c r="AF10" s="14">
        <v>0.57474972281738002</v>
      </c>
      <c r="AG10" s="14">
        <v>0.459459682815193</v>
      </c>
      <c r="AH10" s="14">
        <v>0.53340107458298003</v>
      </c>
      <c r="AI10" s="14">
        <v>0.53778596135847601</v>
      </c>
      <c r="AJ10" s="14">
        <v>0.43016500388797702</v>
      </c>
      <c r="AK10" s="14"/>
      <c r="AL10" s="14">
        <v>0.55267758851592796</v>
      </c>
      <c r="AM10" s="14">
        <v>0.50192274202071796</v>
      </c>
      <c r="AN10" s="14">
        <v>0.54086190570890602</v>
      </c>
      <c r="AO10" s="14">
        <v>0.51372493660543195</v>
      </c>
      <c r="AP10" s="14">
        <v>0.49326337731804298</v>
      </c>
      <c r="AQ10" s="14"/>
      <c r="AR10" s="14">
        <v>0.48769455275116103</v>
      </c>
      <c r="AS10" s="14">
        <v>0.55615478222433501</v>
      </c>
      <c r="AT10" s="14">
        <v>0.53443871147844202</v>
      </c>
      <c r="AU10" s="14">
        <v>0.51617460711029794</v>
      </c>
      <c r="AV10" s="14">
        <v>0.475882177668012</v>
      </c>
      <c r="AW10" s="14">
        <v>0.48274870072178</v>
      </c>
      <c r="AX10" s="14"/>
      <c r="AY10" s="14">
        <v>0.53183675874243796</v>
      </c>
      <c r="AZ10" s="14">
        <v>0.48830784592978299</v>
      </c>
      <c r="BA10" s="14">
        <v>0.49630601543004499</v>
      </c>
      <c r="BB10" s="14">
        <v>0.47835633224868501</v>
      </c>
      <c r="BC10" s="14">
        <v>0.42937796410207502</v>
      </c>
      <c r="BD10" s="14"/>
      <c r="BE10" s="14">
        <v>0.48981312886206801</v>
      </c>
      <c r="BF10" s="14">
        <v>0.32909718065029397</v>
      </c>
      <c r="BG10" s="14">
        <v>0.492164893720413</v>
      </c>
      <c r="BH10" s="14">
        <v>0.50121946483866997</v>
      </c>
      <c r="BI10" s="14">
        <v>0.410955609472692</v>
      </c>
      <c r="BJ10" s="14">
        <v>0.52890037261116196</v>
      </c>
      <c r="BK10" s="14">
        <v>0.54439358468379595</v>
      </c>
      <c r="BL10" s="14">
        <v>0.57618706528036401</v>
      </c>
      <c r="BM10" s="14">
        <v>0.56993366346905205</v>
      </c>
      <c r="BN10" s="14">
        <v>0.50773380872642104</v>
      </c>
      <c r="BO10" s="14">
        <v>0.53519850347003906</v>
      </c>
      <c r="BP10" s="14">
        <v>0.46631049531256102</v>
      </c>
      <c r="BQ10" s="14">
        <v>0.53217238487580498</v>
      </c>
      <c r="BR10" s="14">
        <v>0.58871771722847799</v>
      </c>
      <c r="BS10" s="14">
        <v>0.41804464525819002</v>
      </c>
      <c r="BT10" s="14">
        <v>0.46200081079970201</v>
      </c>
      <c r="BU10" s="14"/>
      <c r="BV10" s="14">
        <v>0.50515244339124099</v>
      </c>
      <c r="BW10" s="14">
        <v>0.497125860318677</v>
      </c>
      <c r="BX10" s="14"/>
      <c r="BY10" s="14">
        <v>0.49847900599636402</v>
      </c>
      <c r="BZ10" s="14"/>
      <c r="CA10" s="14">
        <v>0.49597943689615498</v>
      </c>
      <c r="CB10" s="14">
        <v>0.54711973775159495</v>
      </c>
      <c r="CC10" s="14">
        <v>0.50815401884109601</v>
      </c>
      <c r="CD10" s="14">
        <v>0.46990929188305802</v>
      </c>
      <c r="CE10" s="14">
        <v>0.239091607704047</v>
      </c>
    </row>
    <row r="11" spans="2:83" x14ac:dyDescent="0.3">
      <c r="B11" s="15" t="s">
        <v>152</v>
      </c>
      <c r="C11" s="14">
        <v>0.109167092826221</v>
      </c>
      <c r="D11" s="14">
        <v>0.101422457622794</v>
      </c>
      <c r="E11" s="14">
        <v>0.116943335470878</v>
      </c>
      <c r="F11" s="14"/>
      <c r="G11" s="14">
        <v>0.117784050927777</v>
      </c>
      <c r="H11" s="14">
        <v>0.13574577827853099</v>
      </c>
      <c r="I11" s="14">
        <v>0.12532951977416501</v>
      </c>
      <c r="J11" s="14">
        <v>0.130892536116368</v>
      </c>
      <c r="K11" s="14">
        <v>9.9533307431142207E-2</v>
      </c>
      <c r="L11" s="14">
        <v>5.7542033535207503E-2</v>
      </c>
      <c r="M11" s="14"/>
      <c r="N11" s="14">
        <v>8.6614097931884806E-2</v>
      </c>
      <c r="O11" s="14">
        <v>0.13849554907345801</v>
      </c>
      <c r="P11" s="14">
        <v>8.5598103159379199E-2</v>
      </c>
      <c r="Q11" s="14">
        <v>0.124288404063104</v>
      </c>
      <c r="R11" s="14"/>
      <c r="S11" s="14">
        <v>0.11904393464277099</v>
      </c>
      <c r="T11" s="14">
        <v>0.104766818736883</v>
      </c>
      <c r="U11" s="14">
        <v>0.110581678231366</v>
      </c>
      <c r="V11" s="14">
        <v>0.114814643852029</v>
      </c>
      <c r="W11" s="14">
        <v>7.5245742738219906E-2</v>
      </c>
      <c r="X11" s="14">
        <v>0.102669352368571</v>
      </c>
      <c r="Y11" s="14">
        <v>0.139820018403299</v>
      </c>
      <c r="Z11" s="14">
        <v>9.1899392456893506E-2</v>
      </c>
      <c r="AA11" s="14">
        <v>7.7240789343420699E-2</v>
      </c>
      <c r="AB11" s="14">
        <v>0.139194496526553</v>
      </c>
      <c r="AC11" s="14">
        <v>0.118650697179885</v>
      </c>
      <c r="AD11" s="14">
        <v>0.112452580982742</v>
      </c>
      <c r="AE11" s="14"/>
      <c r="AF11" s="14">
        <v>9.3941776426288495E-2</v>
      </c>
      <c r="AG11" s="14">
        <v>0.133443963769274</v>
      </c>
      <c r="AH11" s="14">
        <v>4.6535914445730103E-2</v>
      </c>
      <c r="AI11" s="14">
        <v>0.29215444533795298</v>
      </c>
      <c r="AJ11" s="14">
        <v>0.100896840298528</v>
      </c>
      <c r="AK11" s="14"/>
      <c r="AL11" s="14">
        <v>0.105163011234541</v>
      </c>
      <c r="AM11" s="14">
        <v>0.101388641231617</v>
      </c>
      <c r="AN11" s="14">
        <v>4.6478124407531303E-2</v>
      </c>
      <c r="AO11" s="14">
        <v>0.19538641239773999</v>
      </c>
      <c r="AP11" s="14">
        <v>6.0715042368358202E-2</v>
      </c>
      <c r="AQ11" s="14"/>
      <c r="AR11" s="14">
        <v>8.9407760186199101E-2</v>
      </c>
      <c r="AS11" s="14">
        <v>0.10294925604616401</v>
      </c>
      <c r="AT11" s="14">
        <v>7.0560116207000603E-2</v>
      </c>
      <c r="AU11" s="14">
        <v>0.167310982631175</v>
      </c>
      <c r="AV11" s="14">
        <v>0.11043240887422801</v>
      </c>
      <c r="AW11" s="14">
        <v>6.6379790995375304E-2</v>
      </c>
      <c r="AX11" s="14"/>
      <c r="AY11" s="14">
        <v>0.12682724279319199</v>
      </c>
      <c r="AZ11" s="14">
        <v>0.10572460968408499</v>
      </c>
      <c r="BA11" s="14">
        <v>0.108024024259831</v>
      </c>
      <c r="BB11" s="14">
        <v>9.1706688710014694E-2</v>
      </c>
      <c r="BC11" s="14">
        <v>0.10044658713612099</v>
      </c>
      <c r="BD11" s="14"/>
      <c r="BE11" s="14">
        <v>6.5147565576279501E-2</v>
      </c>
      <c r="BF11" s="14">
        <v>0.195515444420016</v>
      </c>
      <c r="BG11" s="14">
        <v>0.165466515903579</v>
      </c>
      <c r="BH11" s="14">
        <v>0.106493696017814</v>
      </c>
      <c r="BI11" s="14">
        <v>0.17647672438936801</v>
      </c>
      <c r="BJ11" s="14">
        <v>0.10581278947058401</v>
      </c>
      <c r="BK11" s="14">
        <v>0.120467458577646</v>
      </c>
      <c r="BL11" s="14">
        <v>0.13777287772386099</v>
      </c>
      <c r="BM11" s="14">
        <v>8.7580837285652594E-2</v>
      </c>
      <c r="BN11" s="14">
        <v>0.14874217515642901</v>
      </c>
      <c r="BO11" s="14">
        <v>5.8057525415644198E-2</v>
      </c>
      <c r="BP11" s="14">
        <v>0.110993859665136</v>
      </c>
      <c r="BQ11" s="14">
        <v>7.2119578791144001E-2</v>
      </c>
      <c r="BR11" s="14">
        <v>5.0985642476619103E-2</v>
      </c>
      <c r="BS11" s="14">
        <v>7.7094833305275196E-2</v>
      </c>
      <c r="BT11" s="14">
        <v>3.0596991971956599E-2</v>
      </c>
      <c r="BU11" s="14"/>
      <c r="BV11" s="14">
        <v>9.0335775293419601E-2</v>
      </c>
      <c r="BW11" s="14">
        <v>0.117804799969375</v>
      </c>
      <c r="BX11" s="14"/>
      <c r="BY11" s="14">
        <v>0.11210793036356299</v>
      </c>
      <c r="BZ11" s="14"/>
      <c r="CA11" s="14">
        <v>0.118892381755733</v>
      </c>
      <c r="CB11" s="14">
        <v>0.11160861099736499</v>
      </c>
      <c r="CC11" s="14">
        <v>0.108098287300035</v>
      </c>
      <c r="CD11" s="14">
        <v>0.10364087647221</v>
      </c>
      <c r="CE11" s="14">
        <v>9.2612466004914004E-2</v>
      </c>
    </row>
    <row r="12" spans="2:83" x14ac:dyDescent="0.3">
      <c r="B12" s="15" t="s">
        <v>153</v>
      </c>
      <c r="C12" s="14">
        <v>3.1903732134762601E-2</v>
      </c>
      <c r="D12" s="14">
        <v>3.6334840941988501E-2</v>
      </c>
      <c r="E12" s="14">
        <v>2.76395667190713E-2</v>
      </c>
      <c r="F12" s="14"/>
      <c r="G12" s="14">
        <v>4.9438109330579703E-2</v>
      </c>
      <c r="H12" s="14">
        <v>2.9039111390121799E-2</v>
      </c>
      <c r="I12" s="14">
        <v>3.9778440573546799E-2</v>
      </c>
      <c r="J12" s="14">
        <v>2.8674485329690601E-2</v>
      </c>
      <c r="K12" s="14">
        <v>3.0480304952226998E-2</v>
      </c>
      <c r="L12" s="14">
        <v>1.9841636720355601E-2</v>
      </c>
      <c r="M12" s="14"/>
      <c r="N12" s="14">
        <v>1.9194461196732099E-2</v>
      </c>
      <c r="O12" s="14">
        <v>3.93849313728898E-2</v>
      </c>
      <c r="P12" s="14">
        <v>2.87054920309712E-2</v>
      </c>
      <c r="Q12" s="14">
        <v>4.1342702364321797E-2</v>
      </c>
      <c r="R12" s="14"/>
      <c r="S12" s="14">
        <v>3.2255768010424499E-2</v>
      </c>
      <c r="T12" s="14">
        <v>2.2339520788173799E-2</v>
      </c>
      <c r="U12" s="14">
        <v>3.9807795904386101E-2</v>
      </c>
      <c r="V12" s="14">
        <v>3.18079427645633E-2</v>
      </c>
      <c r="W12" s="14">
        <v>3.7827529840949399E-2</v>
      </c>
      <c r="X12" s="14">
        <v>5.1327868610742303E-2</v>
      </c>
      <c r="Y12" s="14">
        <v>1.9178502434098701E-2</v>
      </c>
      <c r="Z12" s="14">
        <v>2.2073093250884499E-2</v>
      </c>
      <c r="AA12" s="14">
        <v>3.5460534869478602E-2</v>
      </c>
      <c r="AB12" s="14">
        <v>3.6819721003805102E-2</v>
      </c>
      <c r="AC12" s="14">
        <v>3.08874744801504E-2</v>
      </c>
      <c r="AD12" s="14">
        <v>0</v>
      </c>
      <c r="AE12" s="14"/>
      <c r="AF12" s="14">
        <v>2.46322511112229E-2</v>
      </c>
      <c r="AG12" s="14">
        <v>3.15942149827909E-2</v>
      </c>
      <c r="AH12" s="14">
        <v>2.2525164723985799E-2</v>
      </c>
      <c r="AI12" s="14">
        <v>2.67089233319362E-2</v>
      </c>
      <c r="AJ12" s="14">
        <v>4.7067077441652998E-2</v>
      </c>
      <c r="AK12" s="14"/>
      <c r="AL12" s="14">
        <v>2.9303788660030201E-2</v>
      </c>
      <c r="AM12" s="14">
        <v>2.9485231891904301E-2</v>
      </c>
      <c r="AN12" s="14">
        <v>7.2127016311943496E-3</v>
      </c>
      <c r="AO12" s="14">
        <v>3.1335956219356698E-2</v>
      </c>
      <c r="AP12" s="14">
        <v>7.4766143553183798E-2</v>
      </c>
      <c r="AQ12" s="14"/>
      <c r="AR12" s="14">
        <v>2.02955900862745E-2</v>
      </c>
      <c r="AS12" s="14">
        <v>3.9316732136219799E-2</v>
      </c>
      <c r="AT12" s="14">
        <v>1.483299564605E-2</v>
      </c>
      <c r="AU12" s="14">
        <v>3.96058201132257E-2</v>
      </c>
      <c r="AV12" s="14">
        <v>6.0077747377983701E-2</v>
      </c>
      <c r="AW12" s="14">
        <v>1.8188304572344199E-2</v>
      </c>
      <c r="AX12" s="14"/>
      <c r="AY12" s="14">
        <v>3.2765840921074603E-2</v>
      </c>
      <c r="AZ12" s="14">
        <v>3.3626971701794697E-2</v>
      </c>
      <c r="BA12" s="14">
        <v>3.6377876010075701E-2</v>
      </c>
      <c r="BB12" s="14">
        <v>2.85180258001872E-2</v>
      </c>
      <c r="BC12" s="14">
        <v>0</v>
      </c>
      <c r="BD12" s="14"/>
      <c r="BE12" s="14">
        <v>0.160845637740548</v>
      </c>
      <c r="BF12" s="14">
        <v>5.0134581997583999E-2</v>
      </c>
      <c r="BG12" s="14">
        <v>6.7644235268036507E-2</v>
      </c>
      <c r="BH12" s="14">
        <v>3.42398263939988E-2</v>
      </c>
      <c r="BI12" s="14">
        <v>4.9695160566041702E-2</v>
      </c>
      <c r="BJ12" s="14">
        <v>3.8507523255713001E-2</v>
      </c>
      <c r="BK12" s="14">
        <v>1.0456349913543E-2</v>
      </c>
      <c r="BL12" s="14">
        <v>3.3728391957147101E-2</v>
      </c>
      <c r="BM12" s="14">
        <v>5.72656066076042E-2</v>
      </c>
      <c r="BN12" s="14">
        <v>2.0973046568996099E-2</v>
      </c>
      <c r="BO12" s="14">
        <v>2.5310837729136101E-2</v>
      </c>
      <c r="BP12" s="14">
        <v>8.8097262577954295E-3</v>
      </c>
      <c r="BQ12" s="14">
        <v>9.0173198209897408E-3</v>
      </c>
      <c r="BR12" s="14">
        <v>0</v>
      </c>
      <c r="BS12" s="14">
        <v>1.9048486450114401E-2</v>
      </c>
      <c r="BT12" s="14">
        <v>1.7172491615482201E-2</v>
      </c>
      <c r="BU12" s="14"/>
      <c r="BV12" s="14">
        <v>2.04207331840583E-2</v>
      </c>
      <c r="BW12" s="14">
        <v>4.2948188060761998E-2</v>
      </c>
      <c r="BX12" s="14"/>
      <c r="BY12" s="14">
        <v>3.1754900903830402E-2</v>
      </c>
      <c r="BZ12" s="14"/>
      <c r="CA12" s="14">
        <v>3.0443491615037E-2</v>
      </c>
      <c r="CB12" s="14">
        <v>2.62616890444844E-2</v>
      </c>
      <c r="CC12" s="14">
        <v>3.6036305350589402E-2</v>
      </c>
      <c r="CD12" s="14">
        <v>4.0440975253664697E-2</v>
      </c>
      <c r="CE12" s="14">
        <v>3.2534414938164398E-2</v>
      </c>
    </row>
    <row r="13" spans="2:83" x14ac:dyDescent="0.3">
      <c r="B13" s="15" t="s">
        <v>53</v>
      </c>
      <c r="C13" s="20">
        <v>0.13699259870054101</v>
      </c>
      <c r="D13" s="20">
        <v>7.5874031025453301E-2</v>
      </c>
      <c r="E13" s="20">
        <v>0.195910883670181</v>
      </c>
      <c r="F13" s="20"/>
      <c r="G13" s="20">
        <v>0.13349860062737401</v>
      </c>
      <c r="H13" s="20">
        <v>8.5627352146153399E-2</v>
      </c>
      <c r="I13" s="20">
        <v>0.14672581361513801</v>
      </c>
      <c r="J13" s="20">
        <v>0.15848025711368999</v>
      </c>
      <c r="K13" s="20">
        <v>0.133961663756762</v>
      </c>
      <c r="L13" s="20">
        <v>0.157856285437111</v>
      </c>
      <c r="M13" s="20"/>
      <c r="N13" s="20">
        <v>7.6168369995504207E-2</v>
      </c>
      <c r="O13" s="20">
        <v>0.10435425716923501</v>
      </c>
      <c r="P13" s="20">
        <v>0.16004358127760099</v>
      </c>
      <c r="Q13" s="20">
        <v>0.212756086454786</v>
      </c>
      <c r="R13" s="20"/>
      <c r="S13" s="20">
        <v>9.0306325586894901E-2</v>
      </c>
      <c r="T13" s="20">
        <v>0.20516370332154599</v>
      </c>
      <c r="U13" s="20">
        <v>0.145429734068977</v>
      </c>
      <c r="V13" s="20">
        <v>0.124873169237729</v>
      </c>
      <c r="W13" s="20">
        <v>0.12915500324353901</v>
      </c>
      <c r="X13" s="20">
        <v>0.15414073994998501</v>
      </c>
      <c r="Y13" s="20">
        <v>0.133983332963622</v>
      </c>
      <c r="Z13" s="20">
        <v>9.2220605174168205E-2</v>
      </c>
      <c r="AA13" s="20">
        <v>0.17598470143113701</v>
      </c>
      <c r="AB13" s="20">
        <v>9.0586182627204498E-2</v>
      </c>
      <c r="AC13" s="20">
        <v>0.111358830467297</v>
      </c>
      <c r="AD13" s="20">
        <v>0.14687453143972701</v>
      </c>
      <c r="AE13" s="20"/>
      <c r="AF13" s="20">
        <v>0.118896235759593</v>
      </c>
      <c r="AG13" s="20">
        <v>8.43821892549627E-2</v>
      </c>
      <c r="AH13" s="20">
        <v>0.12379879741622</v>
      </c>
      <c r="AI13" s="20">
        <v>0.110712868744094</v>
      </c>
      <c r="AJ13" s="20">
        <v>0.270701881396262</v>
      </c>
      <c r="AK13" s="20"/>
      <c r="AL13" s="20">
        <v>0.135135325105912</v>
      </c>
      <c r="AM13" s="20">
        <v>8.4655417589579299E-2</v>
      </c>
      <c r="AN13" s="20">
        <v>0.11608605749039599</v>
      </c>
      <c r="AO13" s="20">
        <v>0.132474799959963</v>
      </c>
      <c r="AP13" s="20">
        <v>0.16969915904244201</v>
      </c>
      <c r="AQ13" s="20"/>
      <c r="AR13" s="20">
        <v>6.5801365418697993E-2</v>
      </c>
      <c r="AS13" s="20">
        <v>9.7194372795207207E-2</v>
      </c>
      <c r="AT13" s="20">
        <v>8.9089022346831095E-2</v>
      </c>
      <c r="AU13" s="20">
        <v>0.12984164083519201</v>
      </c>
      <c r="AV13" s="20">
        <v>0.148468317204765</v>
      </c>
      <c r="AW13" s="20">
        <v>0.31145104558960701</v>
      </c>
      <c r="AX13" s="20"/>
      <c r="AY13" s="20">
        <v>0.18073858167515899</v>
      </c>
      <c r="AZ13" s="20">
        <v>0.17740237515531901</v>
      </c>
      <c r="BA13" s="20">
        <v>7.3337704280641694E-2</v>
      </c>
      <c r="BB13" s="20">
        <v>0.10371477260871199</v>
      </c>
      <c r="BC13" s="20">
        <v>2.0712273420546799E-2</v>
      </c>
      <c r="BD13" s="20"/>
      <c r="BE13" s="20">
        <v>0.12946116559995499</v>
      </c>
      <c r="BF13" s="20">
        <v>0.27759068066284798</v>
      </c>
      <c r="BG13" s="20">
        <v>0.15169716343866599</v>
      </c>
      <c r="BH13" s="20">
        <v>0.160712726519285</v>
      </c>
      <c r="BI13" s="20">
        <v>0.177741761675489</v>
      </c>
      <c r="BJ13" s="20">
        <v>0.13813762553693401</v>
      </c>
      <c r="BK13" s="20">
        <v>0.16641441434946999</v>
      </c>
      <c r="BL13" s="20">
        <v>0.117238645410167</v>
      </c>
      <c r="BM13" s="20">
        <v>6.2324841641918198E-2</v>
      </c>
      <c r="BN13" s="20">
        <v>8.9852219944546896E-2</v>
      </c>
      <c r="BO13" s="20">
        <v>0.10845444847383599</v>
      </c>
      <c r="BP13" s="20">
        <v>0.105249674282571</v>
      </c>
      <c r="BQ13" s="20">
        <v>8.21211126731929E-2</v>
      </c>
      <c r="BR13" s="20">
        <v>3.6281395692315102E-2</v>
      </c>
      <c r="BS13" s="20">
        <v>0.180695712506485</v>
      </c>
      <c r="BT13" s="20">
        <v>1.9286492193833799E-2</v>
      </c>
      <c r="BU13" s="20"/>
      <c r="BV13" s="20">
        <v>6.2532250422463506E-2</v>
      </c>
      <c r="BW13" s="20">
        <v>0.11751363065649501</v>
      </c>
      <c r="BX13" s="20"/>
      <c r="BY13" s="20">
        <v>6.9066708247908795E-2</v>
      </c>
      <c r="BZ13" s="20"/>
      <c r="CA13" s="20">
        <v>0.17813761962632399</v>
      </c>
      <c r="CB13" s="20">
        <v>0.107269955635031</v>
      </c>
      <c r="CC13" s="20">
        <v>0.119852317055876</v>
      </c>
      <c r="CD13" s="20">
        <v>3.65366110962538E-2</v>
      </c>
      <c r="CE13" s="20">
        <v>0</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E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86.4" x14ac:dyDescent="0.3">
      <c r="B9" s="15" t="s">
        <v>159</v>
      </c>
      <c r="C9" s="14">
        <v>0.52210884722726603</v>
      </c>
      <c r="D9" s="14">
        <v>0.54115683286525396</v>
      </c>
      <c r="E9" s="14">
        <v>0.50360162639385897</v>
      </c>
      <c r="F9" s="14"/>
      <c r="G9" s="14">
        <v>0.59860180757890302</v>
      </c>
      <c r="H9" s="14">
        <v>0.57323863488170301</v>
      </c>
      <c r="I9" s="14">
        <v>0.51299025447364499</v>
      </c>
      <c r="J9" s="14">
        <v>0.502596617824136</v>
      </c>
      <c r="K9" s="14">
        <v>0.525595333531646</v>
      </c>
      <c r="L9" s="14">
        <v>0.45073846517049898</v>
      </c>
      <c r="M9" s="14"/>
      <c r="N9" s="14">
        <v>0.60280902921051605</v>
      </c>
      <c r="O9" s="14">
        <v>0.58828540834744902</v>
      </c>
      <c r="P9" s="14">
        <v>0.485009732699753</v>
      </c>
      <c r="Q9" s="14">
        <v>0.40415386181462998</v>
      </c>
      <c r="R9" s="14"/>
      <c r="S9" s="14">
        <v>0.55850215103130296</v>
      </c>
      <c r="T9" s="14">
        <v>0.50879322178827102</v>
      </c>
      <c r="U9" s="14">
        <v>0.54181151184308796</v>
      </c>
      <c r="V9" s="14">
        <v>0.54128078381748201</v>
      </c>
      <c r="W9" s="14">
        <v>0.533594355929914</v>
      </c>
      <c r="X9" s="14">
        <v>0.47680777436459199</v>
      </c>
      <c r="Y9" s="14">
        <v>0.54673221634404301</v>
      </c>
      <c r="Z9" s="14">
        <v>0.50340165062660303</v>
      </c>
      <c r="AA9" s="14">
        <v>0.492749420796737</v>
      </c>
      <c r="AB9" s="14">
        <v>0.52959884586995898</v>
      </c>
      <c r="AC9" s="14">
        <v>0.464151897844856</v>
      </c>
      <c r="AD9" s="14">
        <v>0.55039350337909498</v>
      </c>
      <c r="AE9" s="14"/>
      <c r="AF9" s="14">
        <v>0.477469548106846</v>
      </c>
      <c r="AG9" s="14">
        <v>0.59545082528041204</v>
      </c>
      <c r="AH9" s="14">
        <v>0.58637477842031305</v>
      </c>
      <c r="AI9" s="14">
        <v>0.27572650182625602</v>
      </c>
      <c r="AJ9" s="14">
        <v>0.42610409058015097</v>
      </c>
      <c r="AK9" s="14"/>
      <c r="AL9" s="14">
        <v>0.508322306958502</v>
      </c>
      <c r="AM9" s="14">
        <v>0.59394670429829599</v>
      </c>
      <c r="AN9" s="14">
        <v>0.57481479243890199</v>
      </c>
      <c r="AO9" s="14">
        <v>0.29154934231332102</v>
      </c>
      <c r="AP9" s="14">
        <v>0.58944947338173004</v>
      </c>
      <c r="AQ9" s="14"/>
      <c r="AR9" s="14">
        <v>0.63340231279950199</v>
      </c>
      <c r="AS9" s="14">
        <v>0.515588162417838</v>
      </c>
      <c r="AT9" s="14">
        <v>0.63917271041892598</v>
      </c>
      <c r="AU9" s="14">
        <v>0.35617638952445801</v>
      </c>
      <c r="AV9" s="14">
        <v>0.62203735827668205</v>
      </c>
      <c r="AW9" s="14">
        <v>0.46529598038381997</v>
      </c>
      <c r="AX9" s="14"/>
      <c r="AY9" s="14">
        <v>0.43157830857073198</v>
      </c>
      <c r="AZ9" s="14">
        <v>0.52684899248978301</v>
      </c>
      <c r="BA9" s="14">
        <v>0.59162657563130705</v>
      </c>
      <c r="BB9" s="14">
        <v>0.57120407784497995</v>
      </c>
      <c r="BC9" s="14">
        <v>0.62028144237712202</v>
      </c>
      <c r="BD9" s="14"/>
      <c r="BE9" s="14">
        <v>0.69553867226614396</v>
      </c>
      <c r="BF9" s="14">
        <v>0.49325251274031801</v>
      </c>
      <c r="BG9" s="14">
        <v>0.42468582069037403</v>
      </c>
      <c r="BH9" s="14">
        <v>0.41177177411265797</v>
      </c>
      <c r="BI9" s="14">
        <v>0.45357542568342901</v>
      </c>
      <c r="BJ9" s="14">
        <v>0.49819034978576299</v>
      </c>
      <c r="BK9" s="14">
        <v>0.48731171784426902</v>
      </c>
      <c r="BL9" s="14">
        <v>0.53991928727692096</v>
      </c>
      <c r="BM9" s="14">
        <v>0.54418252384769406</v>
      </c>
      <c r="BN9" s="14">
        <v>0.60670764106135799</v>
      </c>
      <c r="BO9" s="14">
        <v>0.56854097916024704</v>
      </c>
      <c r="BP9" s="14">
        <v>0.68121086892302096</v>
      </c>
      <c r="BQ9" s="14">
        <v>0.59456482135091204</v>
      </c>
      <c r="BR9" s="14">
        <v>0.64616756081299997</v>
      </c>
      <c r="BS9" s="14">
        <v>0.52211597784953501</v>
      </c>
      <c r="BT9" s="14">
        <v>0.54527577101942604</v>
      </c>
      <c r="BU9" s="14"/>
      <c r="BV9" s="14">
        <v>0.63795713355462802</v>
      </c>
      <c r="BW9" s="14">
        <v>0.52858065382517405</v>
      </c>
      <c r="BX9" s="14"/>
      <c r="BY9" s="14">
        <v>0.47087909657573002</v>
      </c>
      <c r="BZ9" s="14"/>
      <c r="CA9" s="14">
        <v>0.484919460101499</v>
      </c>
      <c r="CB9" s="14">
        <v>0.53776247574626801</v>
      </c>
      <c r="CC9" s="14">
        <v>0.56018513241266399</v>
      </c>
      <c r="CD9" s="14">
        <v>0.51333380517334903</v>
      </c>
      <c r="CE9" s="14">
        <v>0.59960228520705405</v>
      </c>
    </row>
    <row r="10" spans="2:83" ht="57.6" x14ac:dyDescent="0.3">
      <c r="B10" s="15" t="s">
        <v>160</v>
      </c>
      <c r="C10" s="14">
        <v>0.379908232093217</v>
      </c>
      <c r="D10" s="14">
        <v>0.38827178980181598</v>
      </c>
      <c r="E10" s="14">
        <v>0.37248662058392101</v>
      </c>
      <c r="F10" s="14"/>
      <c r="G10" s="14">
        <v>0.310276170204492</v>
      </c>
      <c r="H10" s="14">
        <v>0.36348251695621597</v>
      </c>
      <c r="I10" s="14">
        <v>0.37041639449963198</v>
      </c>
      <c r="J10" s="14">
        <v>0.377967798392356</v>
      </c>
      <c r="K10" s="14">
        <v>0.37544165503940402</v>
      </c>
      <c r="L10" s="14">
        <v>0.45163051818975097</v>
      </c>
      <c r="M10" s="14"/>
      <c r="N10" s="14">
        <v>0.34269129769642798</v>
      </c>
      <c r="O10" s="14">
        <v>0.33460292004942499</v>
      </c>
      <c r="P10" s="14">
        <v>0.40917627298309101</v>
      </c>
      <c r="Q10" s="14">
        <v>0.43605982985914199</v>
      </c>
      <c r="R10" s="14"/>
      <c r="S10" s="14">
        <v>0.35741144277550602</v>
      </c>
      <c r="T10" s="14">
        <v>0.38474567737609999</v>
      </c>
      <c r="U10" s="14">
        <v>0.362314785732398</v>
      </c>
      <c r="V10" s="14">
        <v>0.37317718599888799</v>
      </c>
      <c r="W10" s="14">
        <v>0.36093499822026698</v>
      </c>
      <c r="X10" s="14">
        <v>0.39488287928687799</v>
      </c>
      <c r="Y10" s="14">
        <v>0.372563580094253</v>
      </c>
      <c r="Z10" s="14">
        <v>0.440708636154999</v>
      </c>
      <c r="AA10" s="14">
        <v>0.39231551312747798</v>
      </c>
      <c r="AB10" s="14">
        <v>0.37218784273052402</v>
      </c>
      <c r="AC10" s="14">
        <v>0.45219567357927098</v>
      </c>
      <c r="AD10" s="14">
        <v>0.32596230506316098</v>
      </c>
      <c r="AE10" s="14"/>
      <c r="AF10" s="14">
        <v>0.45809625571135998</v>
      </c>
      <c r="AG10" s="14">
        <v>0.318813337202286</v>
      </c>
      <c r="AH10" s="14">
        <v>0.28731013845460501</v>
      </c>
      <c r="AI10" s="14">
        <v>0.61467070681952296</v>
      </c>
      <c r="AJ10" s="14">
        <v>0.41052775027097299</v>
      </c>
      <c r="AK10" s="14"/>
      <c r="AL10" s="14">
        <v>0.42806379966242603</v>
      </c>
      <c r="AM10" s="14">
        <v>0.32623452043238099</v>
      </c>
      <c r="AN10" s="14">
        <v>0.33660892688477001</v>
      </c>
      <c r="AO10" s="14">
        <v>0.61799416315627298</v>
      </c>
      <c r="AP10" s="14">
        <v>0.31428182206453498</v>
      </c>
      <c r="AQ10" s="14"/>
      <c r="AR10" s="14">
        <v>0.30001654931100102</v>
      </c>
      <c r="AS10" s="14">
        <v>0.41879619072208202</v>
      </c>
      <c r="AT10" s="14">
        <v>0.30293131567536502</v>
      </c>
      <c r="AU10" s="14">
        <v>0.58363810525776005</v>
      </c>
      <c r="AV10" s="14">
        <v>0.3134287597223</v>
      </c>
      <c r="AW10" s="14">
        <v>0.29275829395644298</v>
      </c>
      <c r="AX10" s="14"/>
      <c r="AY10" s="14">
        <v>0.450978395248334</v>
      </c>
      <c r="AZ10" s="14">
        <v>0.34148640175234501</v>
      </c>
      <c r="BA10" s="14">
        <v>0.33179399811603499</v>
      </c>
      <c r="BB10" s="14">
        <v>0.35465318095717402</v>
      </c>
      <c r="BC10" s="14">
        <v>0.35900628420233099</v>
      </c>
      <c r="BD10" s="14"/>
      <c r="BE10" s="14">
        <v>0.23882800588337799</v>
      </c>
      <c r="BF10" s="14">
        <v>0.34588540571531501</v>
      </c>
      <c r="BG10" s="14">
        <v>0.44650802665629602</v>
      </c>
      <c r="BH10" s="14">
        <v>0.49757192068376799</v>
      </c>
      <c r="BI10" s="14">
        <v>0.43650513235469401</v>
      </c>
      <c r="BJ10" s="14">
        <v>0.39258420526530302</v>
      </c>
      <c r="BK10" s="14">
        <v>0.38029735235555601</v>
      </c>
      <c r="BL10" s="14">
        <v>0.37728378652692901</v>
      </c>
      <c r="BM10" s="14">
        <v>0.35953795653283999</v>
      </c>
      <c r="BN10" s="14">
        <v>0.31907531851311399</v>
      </c>
      <c r="BO10" s="14">
        <v>0.34388136780175699</v>
      </c>
      <c r="BP10" s="14">
        <v>0.27814176833722898</v>
      </c>
      <c r="BQ10" s="14">
        <v>0.348638938368594</v>
      </c>
      <c r="BR10" s="14">
        <v>0.30193330021646902</v>
      </c>
      <c r="BS10" s="14">
        <v>0.37328297091226398</v>
      </c>
      <c r="BT10" s="14">
        <v>0.40591633738291799</v>
      </c>
      <c r="BU10" s="14"/>
      <c r="BV10" s="14">
        <v>0.28952947702003401</v>
      </c>
      <c r="BW10" s="14">
        <v>0.38075031954752703</v>
      </c>
      <c r="BX10" s="14"/>
      <c r="BY10" s="14">
        <v>0.46599131839508201</v>
      </c>
      <c r="BZ10" s="14"/>
      <c r="CA10" s="14">
        <v>0.38721401957630802</v>
      </c>
      <c r="CB10" s="14">
        <v>0.36447051039186801</v>
      </c>
      <c r="CC10" s="14">
        <v>0.36821937866362398</v>
      </c>
      <c r="CD10" s="14">
        <v>0.44610003332674503</v>
      </c>
      <c r="CE10" s="14">
        <v>0.400397714792946</v>
      </c>
    </row>
    <row r="11" spans="2:83" x14ac:dyDescent="0.3">
      <c r="B11" s="15" t="s">
        <v>110</v>
      </c>
      <c r="C11" s="20">
        <v>9.7982920679517402E-2</v>
      </c>
      <c r="D11" s="20">
        <v>7.0571377332930604E-2</v>
      </c>
      <c r="E11" s="20">
        <v>0.12391175302222</v>
      </c>
      <c r="F11" s="20"/>
      <c r="G11" s="20">
        <v>9.1122022216605397E-2</v>
      </c>
      <c r="H11" s="20">
        <v>6.3278848162080695E-2</v>
      </c>
      <c r="I11" s="20">
        <v>0.116593351026723</v>
      </c>
      <c r="J11" s="20">
        <v>0.11943558378350901</v>
      </c>
      <c r="K11" s="20">
        <v>9.8963011428949796E-2</v>
      </c>
      <c r="L11" s="20">
        <v>9.7631016639749796E-2</v>
      </c>
      <c r="M11" s="20"/>
      <c r="N11" s="20">
        <v>5.4499673093055499E-2</v>
      </c>
      <c r="O11" s="20">
        <v>7.7111671603125903E-2</v>
      </c>
      <c r="P11" s="20">
        <v>0.105813994317156</v>
      </c>
      <c r="Q11" s="20">
        <v>0.159786308326228</v>
      </c>
      <c r="R11" s="20"/>
      <c r="S11" s="20">
        <v>8.4086406193191396E-2</v>
      </c>
      <c r="T11" s="20">
        <v>0.106461100835629</v>
      </c>
      <c r="U11" s="20">
        <v>9.5873702424513901E-2</v>
      </c>
      <c r="V11" s="20">
        <v>8.55420301836297E-2</v>
      </c>
      <c r="W11" s="20">
        <v>0.10547064584981899</v>
      </c>
      <c r="X11" s="20">
        <v>0.128309346348531</v>
      </c>
      <c r="Y11" s="20">
        <v>8.0704203561704005E-2</v>
      </c>
      <c r="Z11" s="20">
        <v>5.58897132183983E-2</v>
      </c>
      <c r="AA11" s="20">
        <v>0.11493506607578501</v>
      </c>
      <c r="AB11" s="20">
        <v>9.8213311399517195E-2</v>
      </c>
      <c r="AC11" s="20">
        <v>8.3652428575873697E-2</v>
      </c>
      <c r="AD11" s="20">
        <v>0.123644191557744</v>
      </c>
      <c r="AE11" s="20"/>
      <c r="AF11" s="20">
        <v>6.4434196181793801E-2</v>
      </c>
      <c r="AG11" s="20">
        <v>8.5735837517302502E-2</v>
      </c>
      <c r="AH11" s="20">
        <v>0.12631508312508199</v>
      </c>
      <c r="AI11" s="20">
        <v>0.109602791354221</v>
      </c>
      <c r="AJ11" s="20">
        <v>0.16336815914887701</v>
      </c>
      <c r="AK11" s="20"/>
      <c r="AL11" s="20">
        <v>6.3613893379072001E-2</v>
      </c>
      <c r="AM11" s="20">
        <v>7.9818775269323294E-2</v>
      </c>
      <c r="AN11" s="20">
        <v>8.8576280676327807E-2</v>
      </c>
      <c r="AO11" s="20">
        <v>9.0456494530405801E-2</v>
      </c>
      <c r="AP11" s="20">
        <v>9.6268704553734805E-2</v>
      </c>
      <c r="AQ11" s="20"/>
      <c r="AR11" s="20">
        <v>6.6581137889496295E-2</v>
      </c>
      <c r="AS11" s="20">
        <v>6.5615646860080298E-2</v>
      </c>
      <c r="AT11" s="20">
        <v>5.7895973905708699E-2</v>
      </c>
      <c r="AU11" s="20">
        <v>6.01855052177813E-2</v>
      </c>
      <c r="AV11" s="20">
        <v>6.4533882001017007E-2</v>
      </c>
      <c r="AW11" s="20">
        <v>0.24194572565973699</v>
      </c>
      <c r="AX11" s="20"/>
      <c r="AY11" s="20">
        <v>0.11744329618093401</v>
      </c>
      <c r="AZ11" s="20">
        <v>0.13166460575787201</v>
      </c>
      <c r="BA11" s="20">
        <v>7.6579426252657706E-2</v>
      </c>
      <c r="BB11" s="20">
        <v>7.4142741197846807E-2</v>
      </c>
      <c r="BC11" s="20">
        <v>2.0712273420546799E-2</v>
      </c>
      <c r="BD11" s="20"/>
      <c r="BE11" s="20">
        <v>6.5633321850478196E-2</v>
      </c>
      <c r="BF11" s="20">
        <v>0.16086208154436701</v>
      </c>
      <c r="BG11" s="20">
        <v>0.12880615265333001</v>
      </c>
      <c r="BH11" s="20">
        <v>9.0656305203573997E-2</v>
      </c>
      <c r="BI11" s="20">
        <v>0.109919441961877</v>
      </c>
      <c r="BJ11" s="20">
        <v>0.10922544494893401</v>
      </c>
      <c r="BK11" s="20">
        <v>0.132390929800175</v>
      </c>
      <c r="BL11" s="20">
        <v>8.2796926196149506E-2</v>
      </c>
      <c r="BM11" s="20">
        <v>9.6279519619465403E-2</v>
      </c>
      <c r="BN11" s="20">
        <v>7.4217040425528596E-2</v>
      </c>
      <c r="BO11" s="20">
        <v>8.7577653037996001E-2</v>
      </c>
      <c r="BP11" s="20">
        <v>4.06473627397499E-2</v>
      </c>
      <c r="BQ11" s="20">
        <v>5.6796240280494001E-2</v>
      </c>
      <c r="BR11" s="20">
        <v>5.1899138970531097E-2</v>
      </c>
      <c r="BS11" s="20">
        <v>0.104601051238201</v>
      </c>
      <c r="BT11" s="20">
        <v>4.8807891597656097E-2</v>
      </c>
      <c r="BU11" s="20"/>
      <c r="BV11" s="20">
        <v>7.2513389425337402E-2</v>
      </c>
      <c r="BW11" s="20">
        <v>9.0669026627299004E-2</v>
      </c>
      <c r="BX11" s="20"/>
      <c r="BY11" s="20">
        <v>6.3129585029188695E-2</v>
      </c>
      <c r="BZ11" s="20"/>
      <c r="CA11" s="20">
        <v>0.12786652032219201</v>
      </c>
      <c r="CB11" s="20">
        <v>9.7767013861863705E-2</v>
      </c>
      <c r="CC11" s="20">
        <v>7.1595488923712702E-2</v>
      </c>
      <c r="CD11" s="20">
        <v>4.0566161499906501E-2</v>
      </c>
      <c r="CE11" s="20">
        <v>0</v>
      </c>
    </row>
    <row r="12" spans="2:83" x14ac:dyDescent="0.3">
      <c r="B12" s="16"/>
    </row>
    <row r="13" spans="2:83" x14ac:dyDescent="0.3">
      <c r="B13" t="s">
        <v>112</v>
      </c>
    </row>
    <row r="14" spans="2:83" x14ac:dyDescent="0.3">
      <c r="B14" t="s">
        <v>113</v>
      </c>
    </row>
    <row r="16" spans="2:83" x14ac:dyDescent="0.3">
      <c r="B16"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E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28.8" x14ac:dyDescent="0.3">
      <c r="B9" s="15" t="s">
        <v>161</v>
      </c>
      <c r="C9" s="14">
        <v>0.30434299169442702</v>
      </c>
      <c r="D9" s="14">
        <v>0.33026036050764002</v>
      </c>
      <c r="E9" s="14">
        <v>0.27963292980929999</v>
      </c>
      <c r="F9" s="14"/>
      <c r="G9" s="14">
        <v>0.33959450195248098</v>
      </c>
      <c r="H9" s="14">
        <v>0.36391360975515302</v>
      </c>
      <c r="I9" s="14">
        <v>0.34733533998015698</v>
      </c>
      <c r="J9" s="14">
        <v>0.28710070778517299</v>
      </c>
      <c r="K9" s="14">
        <v>0.27215788136609298</v>
      </c>
      <c r="L9" s="14">
        <v>0.23332494320882499</v>
      </c>
      <c r="M9" s="14"/>
      <c r="N9" s="14">
        <v>0.360468301188484</v>
      </c>
      <c r="O9" s="14">
        <v>0.31515838038480198</v>
      </c>
      <c r="P9" s="14">
        <v>0.28129522770333398</v>
      </c>
      <c r="Q9" s="14">
        <v>0.25757807747467798</v>
      </c>
      <c r="R9" s="14"/>
      <c r="S9" s="14">
        <v>0.31619000733163</v>
      </c>
      <c r="T9" s="14">
        <v>0.27991175165125298</v>
      </c>
      <c r="U9" s="14">
        <v>0.26120627920237599</v>
      </c>
      <c r="V9" s="14">
        <v>0.283230427414491</v>
      </c>
      <c r="W9" s="14">
        <v>0.45897858984608703</v>
      </c>
      <c r="X9" s="14">
        <v>0.31259448067266998</v>
      </c>
      <c r="Y9" s="14">
        <v>0.30238487253122398</v>
      </c>
      <c r="Z9" s="14">
        <v>0.30190876205063899</v>
      </c>
      <c r="AA9" s="14">
        <v>0.26838737318261602</v>
      </c>
      <c r="AB9" s="14">
        <v>0.27594518089862402</v>
      </c>
      <c r="AC9" s="14">
        <v>0.289866744989005</v>
      </c>
      <c r="AD9" s="14">
        <v>0.39745289076499501</v>
      </c>
      <c r="AE9" s="14"/>
      <c r="AF9" s="14">
        <v>0.314207016940659</v>
      </c>
      <c r="AG9" s="14">
        <v>0.34851824185081998</v>
      </c>
      <c r="AH9" s="14">
        <v>0.280145672376655</v>
      </c>
      <c r="AI9" s="14">
        <v>0.27790492881633999</v>
      </c>
      <c r="AJ9" s="14">
        <v>0.27255391271803697</v>
      </c>
      <c r="AK9" s="14"/>
      <c r="AL9" s="14">
        <v>0.31393295577008101</v>
      </c>
      <c r="AM9" s="14">
        <v>0.36065354729698001</v>
      </c>
      <c r="AN9" s="14">
        <v>0.27913939756512601</v>
      </c>
      <c r="AO9" s="14">
        <v>0.250595168375566</v>
      </c>
      <c r="AP9" s="14">
        <v>0.20917836505922599</v>
      </c>
      <c r="AQ9" s="14"/>
      <c r="AR9" s="14">
        <v>0.40183134277805499</v>
      </c>
      <c r="AS9" s="14">
        <v>0.32882632263790101</v>
      </c>
      <c r="AT9" s="14">
        <v>0.29890717527877603</v>
      </c>
      <c r="AU9" s="14">
        <v>0.252370185563356</v>
      </c>
      <c r="AV9" s="14">
        <v>0.222793562214332</v>
      </c>
      <c r="AW9" s="14">
        <v>0.240666444450091</v>
      </c>
      <c r="AX9" s="14"/>
      <c r="AY9" s="14">
        <v>0.25938202729380799</v>
      </c>
      <c r="AZ9" s="14">
        <v>0.26149285686115198</v>
      </c>
      <c r="BA9" s="14">
        <v>0.37765702266115703</v>
      </c>
      <c r="BB9" s="14">
        <v>0.33546767824753698</v>
      </c>
      <c r="BC9" s="14">
        <v>0.38473237348322298</v>
      </c>
      <c r="BD9" s="14"/>
      <c r="BE9" s="14">
        <v>0.139417209639083</v>
      </c>
      <c r="BF9" s="14">
        <v>0.28837913767592999</v>
      </c>
      <c r="BG9" s="14">
        <v>0.25188981380074499</v>
      </c>
      <c r="BH9" s="14">
        <v>0.267977345798046</v>
      </c>
      <c r="BI9" s="14">
        <v>0.25105364965246801</v>
      </c>
      <c r="BJ9" s="14">
        <v>0.306200218379513</v>
      </c>
      <c r="BK9" s="14">
        <v>0.28321828914859798</v>
      </c>
      <c r="BL9" s="14">
        <v>0.34495702076830098</v>
      </c>
      <c r="BM9" s="14">
        <v>0.29525872448366097</v>
      </c>
      <c r="BN9" s="14">
        <v>0.30881123521573201</v>
      </c>
      <c r="BO9" s="14">
        <v>0.33361673652307799</v>
      </c>
      <c r="BP9" s="14">
        <v>0.37299465826056799</v>
      </c>
      <c r="BQ9" s="14">
        <v>0.27743451507380401</v>
      </c>
      <c r="BR9" s="14">
        <v>0.41204856220389002</v>
      </c>
      <c r="BS9" s="14">
        <v>0.29825102866923697</v>
      </c>
      <c r="BT9" s="14">
        <v>0.45735887431844202</v>
      </c>
      <c r="BU9" s="14"/>
      <c r="BV9" s="14">
        <v>0.40275939188095</v>
      </c>
      <c r="BW9" s="14">
        <v>0.29811626218533299</v>
      </c>
      <c r="BX9" s="14"/>
      <c r="BY9" s="14">
        <v>0.41039304667297799</v>
      </c>
      <c r="BZ9" s="14"/>
      <c r="CA9" s="14">
        <v>0.26018887810786601</v>
      </c>
      <c r="CB9" s="14">
        <v>0.28776333594008302</v>
      </c>
      <c r="CC9" s="14">
        <v>0.31868325443213202</v>
      </c>
      <c r="CD9" s="14">
        <v>0.44893186505943</v>
      </c>
      <c r="CE9" s="14">
        <v>0.55666348444328995</v>
      </c>
    </row>
    <row r="10" spans="2:83" x14ac:dyDescent="0.3">
      <c r="B10" s="15" t="s">
        <v>162</v>
      </c>
      <c r="C10" s="14">
        <v>7.8833710343664806E-2</v>
      </c>
      <c r="D10" s="14">
        <v>8.11086329738019E-2</v>
      </c>
      <c r="E10" s="14">
        <v>7.6766955981461701E-2</v>
      </c>
      <c r="F10" s="14"/>
      <c r="G10" s="14">
        <v>0.10113268923303</v>
      </c>
      <c r="H10" s="14">
        <v>8.4140751345563994E-2</v>
      </c>
      <c r="I10" s="14">
        <v>9.4514465217182903E-2</v>
      </c>
      <c r="J10" s="14">
        <v>9.0065496083427898E-2</v>
      </c>
      <c r="K10" s="14">
        <v>4.6552887632229298E-2</v>
      </c>
      <c r="L10" s="14">
        <v>5.9659283367209E-2</v>
      </c>
      <c r="M10" s="14"/>
      <c r="N10" s="14">
        <v>5.91353050944474E-2</v>
      </c>
      <c r="O10" s="14">
        <v>7.0851994368120702E-2</v>
      </c>
      <c r="P10" s="14">
        <v>9.2795931807305596E-2</v>
      </c>
      <c r="Q10" s="14">
        <v>9.57067903696808E-2</v>
      </c>
      <c r="R10" s="14"/>
      <c r="S10" s="14">
        <v>6.7630138233054596E-2</v>
      </c>
      <c r="T10" s="14">
        <v>6.6680889454748593E-2</v>
      </c>
      <c r="U10" s="14">
        <v>0.11547777617918201</v>
      </c>
      <c r="V10" s="14">
        <v>0.12646103984018101</v>
      </c>
      <c r="W10" s="14">
        <v>7.2885115528735903E-2</v>
      </c>
      <c r="X10" s="14">
        <v>7.9522833206317006E-2</v>
      </c>
      <c r="Y10" s="14">
        <v>6.0110445092240603E-2</v>
      </c>
      <c r="Z10" s="14">
        <v>0.11605374259501899</v>
      </c>
      <c r="AA10" s="14">
        <v>7.3083354904298597E-2</v>
      </c>
      <c r="AB10" s="14">
        <v>8.7915238588328601E-2</v>
      </c>
      <c r="AC10" s="14">
        <v>2.7795976974172999E-2</v>
      </c>
      <c r="AD10" s="14">
        <v>3.43879987056551E-2</v>
      </c>
      <c r="AE10" s="14"/>
      <c r="AF10" s="14">
        <v>9.4695899459450797E-2</v>
      </c>
      <c r="AG10" s="14">
        <v>7.5926396773078997E-2</v>
      </c>
      <c r="AH10" s="14">
        <v>4.1028091572120201E-2</v>
      </c>
      <c r="AI10" s="14">
        <v>8.6933073063762994E-2</v>
      </c>
      <c r="AJ10" s="14">
        <v>6.67797205358822E-2</v>
      </c>
      <c r="AK10" s="14"/>
      <c r="AL10" s="14">
        <v>9.5511440451497495E-2</v>
      </c>
      <c r="AM10" s="14">
        <v>7.1567257685258304E-2</v>
      </c>
      <c r="AN10" s="14">
        <v>4.93751780662132E-2</v>
      </c>
      <c r="AO10" s="14">
        <v>0.100842379127577</v>
      </c>
      <c r="AP10" s="14">
        <v>5.5816859884496098E-2</v>
      </c>
      <c r="AQ10" s="14"/>
      <c r="AR10" s="14">
        <v>8.1115213517787693E-2</v>
      </c>
      <c r="AS10" s="14">
        <v>9.3803481049497706E-2</v>
      </c>
      <c r="AT10" s="14">
        <v>2.4546199849277601E-2</v>
      </c>
      <c r="AU10" s="14">
        <v>0.11813878096760801</v>
      </c>
      <c r="AV10" s="14">
        <v>6.0447562106558002E-2</v>
      </c>
      <c r="AW10" s="14">
        <v>5.4741094760409503E-2</v>
      </c>
      <c r="AX10" s="14"/>
      <c r="AY10" s="14">
        <v>0.115396526388273</v>
      </c>
      <c r="AZ10" s="14">
        <v>7.1613074654082898E-2</v>
      </c>
      <c r="BA10" s="14">
        <v>5.0752919250071901E-2</v>
      </c>
      <c r="BB10" s="14">
        <v>8.21321528962565E-2</v>
      </c>
      <c r="BC10" s="14">
        <v>0.114687703036106</v>
      </c>
      <c r="BD10" s="14"/>
      <c r="BE10" s="14">
        <v>0.19545038862545</v>
      </c>
      <c r="BF10" s="14">
        <v>3.1123882152248698E-2</v>
      </c>
      <c r="BG10" s="14">
        <v>8.3581291447867107E-2</v>
      </c>
      <c r="BH10" s="14">
        <v>8.6163982006759399E-2</v>
      </c>
      <c r="BI10" s="14">
        <v>0.149771870617775</v>
      </c>
      <c r="BJ10" s="14">
        <v>9.2513423344525295E-2</v>
      </c>
      <c r="BK10" s="14">
        <v>8.2153337598888307E-2</v>
      </c>
      <c r="BL10" s="14">
        <v>4.2449934123793803E-2</v>
      </c>
      <c r="BM10" s="14">
        <v>6.5614076814019998E-2</v>
      </c>
      <c r="BN10" s="14">
        <v>6.4777733695307302E-2</v>
      </c>
      <c r="BO10" s="14">
        <v>6.5699367101121606E-2</v>
      </c>
      <c r="BP10" s="14">
        <v>8.1365287238471501E-2</v>
      </c>
      <c r="BQ10" s="14">
        <v>4.6882340878111703E-2</v>
      </c>
      <c r="BR10" s="14">
        <v>0.115989129534281</v>
      </c>
      <c r="BS10" s="14">
        <v>1.94227722901422E-2</v>
      </c>
      <c r="BT10" s="14">
        <v>6.9224110741715E-2</v>
      </c>
      <c r="BU10" s="14"/>
      <c r="BV10" s="14">
        <v>7.7421552648390304E-2</v>
      </c>
      <c r="BW10" s="14">
        <v>6.2872224564453905E-2</v>
      </c>
      <c r="BX10" s="14"/>
      <c r="BY10" s="14">
        <v>0.11506139150158699</v>
      </c>
      <c r="BZ10" s="14"/>
      <c r="CA10" s="14">
        <v>7.4062483620294203E-2</v>
      </c>
      <c r="CB10" s="14">
        <v>6.7577076324707996E-2</v>
      </c>
      <c r="CC10" s="14">
        <v>7.6132413271228605E-2</v>
      </c>
      <c r="CD10" s="14">
        <v>0.12555492162323001</v>
      </c>
      <c r="CE10" s="14">
        <v>0.133667716907025</v>
      </c>
    </row>
    <row r="11" spans="2:83" ht="28.8" x14ac:dyDescent="0.3">
      <c r="B11" s="15" t="s">
        <v>163</v>
      </c>
      <c r="C11" s="14">
        <v>0.37370122646443799</v>
      </c>
      <c r="D11" s="14">
        <v>0.37862735602314801</v>
      </c>
      <c r="E11" s="14">
        <v>0.368692186709217</v>
      </c>
      <c r="F11" s="14"/>
      <c r="G11" s="14">
        <v>0.29451350689886702</v>
      </c>
      <c r="H11" s="14">
        <v>0.31158208483628502</v>
      </c>
      <c r="I11" s="14">
        <v>0.31195288329615301</v>
      </c>
      <c r="J11" s="14">
        <v>0.39692385850610001</v>
      </c>
      <c r="K11" s="14">
        <v>0.44097111205939699</v>
      </c>
      <c r="L11" s="14">
        <v>0.46257471662567901</v>
      </c>
      <c r="M11" s="14"/>
      <c r="N11" s="14">
        <v>0.38609550457422598</v>
      </c>
      <c r="O11" s="14">
        <v>0.36186636491852903</v>
      </c>
      <c r="P11" s="14">
        <v>0.34732692758271799</v>
      </c>
      <c r="Q11" s="14">
        <v>0.39612070278206402</v>
      </c>
      <c r="R11" s="14"/>
      <c r="S11" s="14">
        <v>0.38032999036424198</v>
      </c>
      <c r="T11" s="14">
        <v>0.39822187838864098</v>
      </c>
      <c r="U11" s="14">
        <v>0.43415882479851198</v>
      </c>
      <c r="V11" s="14">
        <v>0.35399328018163601</v>
      </c>
      <c r="W11" s="14">
        <v>0.27194483296199101</v>
      </c>
      <c r="X11" s="14">
        <v>0.34557391948066302</v>
      </c>
      <c r="Y11" s="14">
        <v>0.43097459289482998</v>
      </c>
      <c r="Z11" s="14">
        <v>0.37954444794805198</v>
      </c>
      <c r="AA11" s="14">
        <v>0.33053362891354898</v>
      </c>
      <c r="AB11" s="14">
        <v>0.38281530600226699</v>
      </c>
      <c r="AC11" s="14">
        <v>0.40531609427079701</v>
      </c>
      <c r="AD11" s="14">
        <v>0.37421291498007297</v>
      </c>
      <c r="AE11" s="14"/>
      <c r="AF11" s="14">
        <v>0.42649884507139302</v>
      </c>
      <c r="AG11" s="14">
        <v>0.34247434775797903</v>
      </c>
      <c r="AH11" s="14">
        <v>0.48887785254791299</v>
      </c>
      <c r="AI11" s="14">
        <v>0.44292846613402598</v>
      </c>
      <c r="AJ11" s="14">
        <v>0.28304707835363402</v>
      </c>
      <c r="AK11" s="14"/>
      <c r="AL11" s="14">
        <v>0.40560938962771398</v>
      </c>
      <c r="AM11" s="14">
        <v>0.353992042717582</v>
      </c>
      <c r="AN11" s="14">
        <v>0.43918453631277499</v>
      </c>
      <c r="AO11" s="14">
        <v>0.41609890523210302</v>
      </c>
      <c r="AP11" s="14">
        <v>0.378906520026773</v>
      </c>
      <c r="AQ11" s="14"/>
      <c r="AR11" s="14">
        <v>0.33205029690833998</v>
      </c>
      <c r="AS11" s="14">
        <v>0.41669486859777899</v>
      </c>
      <c r="AT11" s="14">
        <v>0.46006427861266802</v>
      </c>
      <c r="AU11" s="14">
        <v>0.41321826338940199</v>
      </c>
      <c r="AV11" s="14">
        <v>0.33279071332221599</v>
      </c>
      <c r="AW11" s="14">
        <v>0.35250502858287203</v>
      </c>
      <c r="AX11" s="14"/>
      <c r="AY11" s="14">
        <v>0.39459901718892798</v>
      </c>
      <c r="AZ11" s="14">
        <v>0.41502069631931898</v>
      </c>
      <c r="BA11" s="14">
        <v>0.33622894384435598</v>
      </c>
      <c r="BB11" s="14">
        <v>0.331754936709515</v>
      </c>
      <c r="BC11" s="14">
        <v>0.33845978621136302</v>
      </c>
      <c r="BD11" s="14"/>
      <c r="BE11" s="14">
        <v>0.53435151430870997</v>
      </c>
      <c r="BF11" s="14">
        <v>0.244951530843351</v>
      </c>
      <c r="BG11" s="14">
        <v>0.38632706102933401</v>
      </c>
      <c r="BH11" s="14">
        <v>0.35899191602032499</v>
      </c>
      <c r="BI11" s="14">
        <v>0.366623770836778</v>
      </c>
      <c r="BJ11" s="14">
        <v>0.359896440578238</v>
      </c>
      <c r="BK11" s="14">
        <v>0.37652092935450698</v>
      </c>
      <c r="BL11" s="14">
        <v>0.35271963343620699</v>
      </c>
      <c r="BM11" s="14">
        <v>0.396838228408878</v>
      </c>
      <c r="BN11" s="14">
        <v>0.44097516589816499</v>
      </c>
      <c r="BO11" s="14">
        <v>0.401155677238622</v>
      </c>
      <c r="BP11" s="14">
        <v>0.380698544542522</v>
      </c>
      <c r="BQ11" s="14">
        <v>0.442144818733332</v>
      </c>
      <c r="BR11" s="14">
        <v>0.35363857996618298</v>
      </c>
      <c r="BS11" s="14">
        <v>0.40427481226071998</v>
      </c>
      <c r="BT11" s="14">
        <v>0.31410345930274902</v>
      </c>
      <c r="BU11" s="14"/>
      <c r="BV11" s="14">
        <v>0.328190166587643</v>
      </c>
      <c r="BW11" s="14">
        <v>0.39231402152827699</v>
      </c>
      <c r="BX11" s="14"/>
      <c r="BY11" s="14">
        <v>0.27714354126092</v>
      </c>
      <c r="BZ11" s="14"/>
      <c r="CA11" s="14">
        <v>0.40592889891700701</v>
      </c>
      <c r="CB11" s="14">
        <v>0.41437401865637702</v>
      </c>
      <c r="CC11" s="14">
        <v>0.38685788640249802</v>
      </c>
      <c r="CD11" s="14">
        <v>0.22249847918489901</v>
      </c>
      <c r="CE11" s="14">
        <v>0.18552510618377299</v>
      </c>
    </row>
    <row r="12" spans="2:83" ht="28.8" x14ac:dyDescent="0.3">
      <c r="B12" s="15" t="s">
        <v>164</v>
      </c>
      <c r="C12" s="14">
        <v>0.123622586405414</v>
      </c>
      <c r="D12" s="14">
        <v>0.12643889841682801</v>
      </c>
      <c r="E12" s="14">
        <v>0.121115018082549</v>
      </c>
      <c r="F12" s="14"/>
      <c r="G12" s="14">
        <v>0.17100738426371501</v>
      </c>
      <c r="H12" s="14">
        <v>0.153158128596109</v>
      </c>
      <c r="I12" s="14">
        <v>0.121827695153279</v>
      </c>
      <c r="J12" s="14">
        <v>9.9992328039805595E-2</v>
      </c>
      <c r="K12" s="14">
        <v>0.105171180172676</v>
      </c>
      <c r="L12" s="14">
        <v>0.101288391963732</v>
      </c>
      <c r="M12" s="14"/>
      <c r="N12" s="14">
        <v>0.13709986099733101</v>
      </c>
      <c r="O12" s="14">
        <v>0.14208083289884499</v>
      </c>
      <c r="P12" s="14">
        <v>0.126550085335141</v>
      </c>
      <c r="Q12" s="14">
        <v>8.6041573052231493E-2</v>
      </c>
      <c r="R12" s="14"/>
      <c r="S12" s="14">
        <v>0.14350623183512101</v>
      </c>
      <c r="T12" s="14">
        <v>0.11616335756843101</v>
      </c>
      <c r="U12" s="14">
        <v>8.1944963598136994E-2</v>
      </c>
      <c r="V12" s="14">
        <v>0.11777286095744199</v>
      </c>
      <c r="W12" s="14">
        <v>9.2883247098349594E-2</v>
      </c>
      <c r="X12" s="14">
        <v>0.13238844694707599</v>
      </c>
      <c r="Y12" s="14">
        <v>0.117145013765853</v>
      </c>
      <c r="Z12" s="14">
        <v>0.10854047978287699</v>
      </c>
      <c r="AA12" s="14">
        <v>0.187964206063054</v>
      </c>
      <c r="AB12" s="14">
        <v>0.110217776358423</v>
      </c>
      <c r="AC12" s="14">
        <v>0.121066539711637</v>
      </c>
      <c r="AD12" s="14">
        <v>8.3127009699037704E-2</v>
      </c>
      <c r="AE12" s="14"/>
      <c r="AF12" s="14">
        <v>7.8664928287014504E-2</v>
      </c>
      <c r="AG12" s="14">
        <v>0.163149921652261</v>
      </c>
      <c r="AH12" s="14">
        <v>0.121254679331442</v>
      </c>
      <c r="AI12" s="14">
        <v>5.71015257078646E-2</v>
      </c>
      <c r="AJ12" s="14">
        <v>0.112347343959038</v>
      </c>
      <c r="AK12" s="14"/>
      <c r="AL12" s="14">
        <v>8.0506494843505305E-2</v>
      </c>
      <c r="AM12" s="14">
        <v>0.14817485325587201</v>
      </c>
      <c r="AN12" s="14">
        <v>0.14238567959507001</v>
      </c>
      <c r="AO12" s="14">
        <v>0.105397983511674</v>
      </c>
      <c r="AP12" s="14">
        <v>0.19165503371543099</v>
      </c>
      <c r="AQ12" s="14"/>
      <c r="AR12" s="14">
        <v>0.14021589093029399</v>
      </c>
      <c r="AS12" s="14">
        <v>8.6021723058243099E-2</v>
      </c>
      <c r="AT12" s="14">
        <v>0.13733973930481799</v>
      </c>
      <c r="AU12" s="14">
        <v>0.114903837130768</v>
      </c>
      <c r="AV12" s="14">
        <v>0.237357150096484</v>
      </c>
      <c r="AW12" s="14">
        <v>7.9756586734964996E-2</v>
      </c>
      <c r="AX12" s="14"/>
      <c r="AY12" s="14">
        <v>7.1656757742397298E-2</v>
      </c>
      <c r="AZ12" s="14">
        <v>0.108109497343138</v>
      </c>
      <c r="BA12" s="14">
        <v>0.15135416039564401</v>
      </c>
      <c r="BB12" s="14">
        <v>0.187041005570972</v>
      </c>
      <c r="BC12" s="14">
        <v>9.6822227591381399E-2</v>
      </c>
      <c r="BD12" s="14"/>
      <c r="BE12" s="14">
        <v>6.5147565576279501E-2</v>
      </c>
      <c r="BF12" s="14">
        <v>0.20998394720314401</v>
      </c>
      <c r="BG12" s="14">
        <v>0.14233896027882001</v>
      </c>
      <c r="BH12" s="14">
        <v>0.110261685441185</v>
      </c>
      <c r="BI12" s="14">
        <v>0.113146085830265</v>
      </c>
      <c r="BJ12" s="14">
        <v>0.113200933194482</v>
      </c>
      <c r="BK12" s="14">
        <v>0.13672955324944699</v>
      </c>
      <c r="BL12" s="14">
        <v>0.13577370515582299</v>
      </c>
      <c r="BM12" s="14">
        <v>0.135231505733416</v>
      </c>
      <c r="BN12" s="14">
        <v>8.1931881348749097E-2</v>
      </c>
      <c r="BO12" s="14">
        <v>0.10275480514428199</v>
      </c>
      <c r="BP12" s="14">
        <v>0.107684624133118</v>
      </c>
      <c r="BQ12" s="14">
        <v>0.130007925751604</v>
      </c>
      <c r="BR12" s="14">
        <v>0.10081540602434901</v>
      </c>
      <c r="BS12" s="14">
        <v>0.147470935058261</v>
      </c>
      <c r="BT12" s="14">
        <v>0.124486570616005</v>
      </c>
      <c r="BU12" s="14"/>
      <c r="BV12" s="14">
        <v>0.141300693897841</v>
      </c>
      <c r="BW12" s="14">
        <v>0.15838462978270801</v>
      </c>
      <c r="BX12" s="14"/>
      <c r="BY12" s="14">
        <v>0.15874039837275</v>
      </c>
      <c r="BZ12" s="14"/>
      <c r="CA12" s="14">
        <v>8.7621218081282495E-2</v>
      </c>
      <c r="CB12" s="14">
        <v>0.13861413052598301</v>
      </c>
      <c r="CC12" s="14">
        <v>0.13794008717890399</v>
      </c>
      <c r="CD12" s="14">
        <v>0.143227633461571</v>
      </c>
      <c r="CE12" s="14">
        <v>0.124143692465913</v>
      </c>
    </row>
    <row r="13" spans="2:83" x14ac:dyDescent="0.3">
      <c r="B13" s="15" t="s">
        <v>110</v>
      </c>
      <c r="C13" s="20">
        <v>0.119499485092057</v>
      </c>
      <c r="D13" s="20">
        <v>8.3564752078582993E-2</v>
      </c>
      <c r="E13" s="20">
        <v>0.15379290941747301</v>
      </c>
      <c r="F13" s="20"/>
      <c r="G13" s="20">
        <v>9.3751917651907102E-2</v>
      </c>
      <c r="H13" s="20">
        <v>8.72054254668896E-2</v>
      </c>
      <c r="I13" s="20">
        <v>0.124369616353228</v>
      </c>
      <c r="J13" s="20">
        <v>0.125917609585493</v>
      </c>
      <c r="K13" s="20">
        <v>0.13514693876960401</v>
      </c>
      <c r="L13" s="20">
        <v>0.14315266483455599</v>
      </c>
      <c r="M13" s="20"/>
      <c r="N13" s="20">
        <v>5.7201028145511902E-2</v>
      </c>
      <c r="O13" s="20">
        <v>0.11004242742970299</v>
      </c>
      <c r="P13" s="20">
        <v>0.15203182757150099</v>
      </c>
      <c r="Q13" s="20">
        <v>0.164552856321346</v>
      </c>
      <c r="R13" s="20"/>
      <c r="S13" s="20">
        <v>9.2343632235952502E-2</v>
      </c>
      <c r="T13" s="20">
        <v>0.13902212293692701</v>
      </c>
      <c r="U13" s="20">
        <v>0.107212156221793</v>
      </c>
      <c r="V13" s="20">
        <v>0.11854239160625001</v>
      </c>
      <c r="W13" s="20">
        <v>0.10330821456483701</v>
      </c>
      <c r="X13" s="20">
        <v>0.129920319693274</v>
      </c>
      <c r="Y13" s="20">
        <v>8.9385075715852497E-2</v>
      </c>
      <c r="Z13" s="20">
        <v>9.3952567623412697E-2</v>
      </c>
      <c r="AA13" s="20">
        <v>0.14003143693648201</v>
      </c>
      <c r="AB13" s="20">
        <v>0.14310649815235801</v>
      </c>
      <c r="AC13" s="20">
        <v>0.155954644054388</v>
      </c>
      <c r="AD13" s="20">
        <v>0.110819185850239</v>
      </c>
      <c r="AE13" s="20"/>
      <c r="AF13" s="20">
        <v>8.5933310241482902E-2</v>
      </c>
      <c r="AG13" s="20">
        <v>6.9931091965861003E-2</v>
      </c>
      <c r="AH13" s="20">
        <v>6.8693704171868805E-2</v>
      </c>
      <c r="AI13" s="20">
        <v>0.13513200627800701</v>
      </c>
      <c r="AJ13" s="20">
        <v>0.26527194443340901</v>
      </c>
      <c r="AK13" s="20"/>
      <c r="AL13" s="20">
        <v>0.104439719307202</v>
      </c>
      <c r="AM13" s="20">
        <v>6.5612299044308098E-2</v>
      </c>
      <c r="AN13" s="20">
        <v>8.9915208460815299E-2</v>
      </c>
      <c r="AO13" s="20">
        <v>0.12706556375308101</v>
      </c>
      <c r="AP13" s="20">
        <v>0.16444322131407299</v>
      </c>
      <c r="AQ13" s="20"/>
      <c r="AR13" s="20">
        <v>4.4787255865523998E-2</v>
      </c>
      <c r="AS13" s="20">
        <v>7.4653604656579498E-2</v>
      </c>
      <c r="AT13" s="20">
        <v>7.9142606954460001E-2</v>
      </c>
      <c r="AU13" s="20">
        <v>0.10136893294886599</v>
      </c>
      <c r="AV13" s="20">
        <v>0.14661101226041001</v>
      </c>
      <c r="AW13" s="20">
        <v>0.27233084547166198</v>
      </c>
      <c r="AX13" s="20"/>
      <c r="AY13" s="20">
        <v>0.15896567138659301</v>
      </c>
      <c r="AZ13" s="20">
        <v>0.14376387482230699</v>
      </c>
      <c r="BA13" s="20">
        <v>8.4006953848771798E-2</v>
      </c>
      <c r="BB13" s="20">
        <v>6.3604226575719805E-2</v>
      </c>
      <c r="BC13" s="20">
        <v>6.5297909677926994E-2</v>
      </c>
      <c r="BD13" s="20"/>
      <c r="BE13" s="20">
        <v>6.5633321850478196E-2</v>
      </c>
      <c r="BF13" s="20">
        <v>0.225561502125326</v>
      </c>
      <c r="BG13" s="20">
        <v>0.135862873443234</v>
      </c>
      <c r="BH13" s="20">
        <v>0.176605070733685</v>
      </c>
      <c r="BI13" s="20">
        <v>0.119404623062713</v>
      </c>
      <c r="BJ13" s="20">
        <v>0.12818898450324201</v>
      </c>
      <c r="BK13" s="20">
        <v>0.121377890648559</v>
      </c>
      <c r="BL13" s="20">
        <v>0.124099706515875</v>
      </c>
      <c r="BM13" s="20">
        <v>0.107057464560025</v>
      </c>
      <c r="BN13" s="20">
        <v>0.103503983842047</v>
      </c>
      <c r="BO13" s="20">
        <v>9.6773413992895796E-2</v>
      </c>
      <c r="BP13" s="20">
        <v>5.725688582532E-2</v>
      </c>
      <c r="BQ13" s="20">
        <v>0.10353039956314899</v>
      </c>
      <c r="BR13" s="20">
        <v>1.7508322271297099E-2</v>
      </c>
      <c r="BS13" s="20">
        <v>0.13058045172164001</v>
      </c>
      <c r="BT13" s="20">
        <v>3.4826985021089503E-2</v>
      </c>
      <c r="BU13" s="20"/>
      <c r="BV13" s="20">
        <v>5.0328194985174601E-2</v>
      </c>
      <c r="BW13" s="20">
        <v>8.8312861939227202E-2</v>
      </c>
      <c r="BX13" s="20"/>
      <c r="BY13" s="20">
        <v>3.8661622191764701E-2</v>
      </c>
      <c r="BZ13" s="20"/>
      <c r="CA13" s="20">
        <v>0.17219852127355101</v>
      </c>
      <c r="CB13" s="20">
        <v>9.16714385528484E-2</v>
      </c>
      <c r="CC13" s="20">
        <v>8.0386358715238193E-2</v>
      </c>
      <c r="CD13" s="20">
        <v>5.9787100670869099E-2</v>
      </c>
      <c r="CE13" s="20">
        <v>0</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E33"/>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166</v>
      </c>
      <c r="C9" s="14">
        <v>0.55743278629127002</v>
      </c>
      <c r="D9" s="14">
        <v>0.64331685916017001</v>
      </c>
      <c r="E9" s="14">
        <v>0.47466495610257298</v>
      </c>
      <c r="F9" s="14"/>
      <c r="G9" s="14">
        <v>0.57971218012522596</v>
      </c>
      <c r="H9" s="14">
        <v>0.61273999249566802</v>
      </c>
      <c r="I9" s="14">
        <v>0.52876597188764995</v>
      </c>
      <c r="J9" s="14">
        <v>0.60226430146137699</v>
      </c>
      <c r="K9" s="14">
        <v>0.54936928952729902</v>
      </c>
      <c r="L9" s="14">
        <v>0.48984519582392</v>
      </c>
      <c r="M9" s="14"/>
      <c r="N9" s="14">
        <v>0.60290012025667805</v>
      </c>
      <c r="O9" s="14">
        <v>0.57775416742470298</v>
      </c>
      <c r="P9" s="14">
        <v>0.56492026371716897</v>
      </c>
      <c r="Q9" s="14">
        <v>0.47490517070278498</v>
      </c>
      <c r="R9" s="14"/>
      <c r="S9" s="14">
        <v>0.62825461015719597</v>
      </c>
      <c r="T9" s="14">
        <v>0.54347843608038704</v>
      </c>
      <c r="U9" s="14">
        <v>0.56261766383078304</v>
      </c>
      <c r="V9" s="14">
        <v>0.54201890060990099</v>
      </c>
      <c r="W9" s="14">
        <v>0.52087129722612202</v>
      </c>
      <c r="X9" s="14">
        <v>0.54758602629479003</v>
      </c>
      <c r="Y9" s="14">
        <v>0.59235851874809398</v>
      </c>
      <c r="Z9" s="14">
        <v>0.65072648089374097</v>
      </c>
      <c r="AA9" s="14">
        <v>0.515857139718228</v>
      </c>
      <c r="AB9" s="14">
        <v>0.53445606308735905</v>
      </c>
      <c r="AC9" s="14">
        <v>0.51180414666552598</v>
      </c>
      <c r="AD9" s="14">
        <v>0.51460321892862704</v>
      </c>
      <c r="AE9" s="14"/>
      <c r="AF9" s="14">
        <v>0.65774232415618294</v>
      </c>
      <c r="AG9" s="14">
        <v>0.55908185682777101</v>
      </c>
      <c r="AH9" s="14">
        <v>0.45894653471918301</v>
      </c>
      <c r="AI9" s="14">
        <v>0.66115283036680195</v>
      </c>
      <c r="AJ9" s="14">
        <v>0.439701043447569</v>
      </c>
      <c r="AK9" s="14"/>
      <c r="AL9" s="14">
        <v>0.63905709394652499</v>
      </c>
      <c r="AM9" s="14">
        <v>0.57373561161031605</v>
      </c>
      <c r="AN9" s="14">
        <v>0.491717612085453</v>
      </c>
      <c r="AO9" s="14">
        <v>0.67573362014170901</v>
      </c>
      <c r="AP9" s="14">
        <v>0.35473034000803699</v>
      </c>
      <c r="AQ9" s="14"/>
      <c r="AR9" s="14">
        <v>0.59288363904122998</v>
      </c>
      <c r="AS9" s="14">
        <v>0.62678965396239095</v>
      </c>
      <c r="AT9" s="14">
        <v>0.47128064027122102</v>
      </c>
      <c r="AU9" s="14">
        <v>0.683336888516059</v>
      </c>
      <c r="AV9" s="14">
        <v>0.41417146638725999</v>
      </c>
      <c r="AW9" s="14">
        <v>0.479053246567194</v>
      </c>
      <c r="AX9" s="14"/>
      <c r="AY9" s="14">
        <v>0.56868188063789005</v>
      </c>
      <c r="AZ9" s="14">
        <v>0.55293351244789402</v>
      </c>
      <c r="BA9" s="14">
        <v>0.573028199046825</v>
      </c>
      <c r="BB9" s="14">
        <v>0.57188222735785699</v>
      </c>
      <c r="BC9" s="14">
        <v>0.495018625761388</v>
      </c>
      <c r="BD9" s="14"/>
      <c r="BE9" s="14">
        <v>0.58411588794788605</v>
      </c>
      <c r="BF9" s="14">
        <v>0.48759085266384899</v>
      </c>
      <c r="BG9" s="14">
        <v>0.51268279305790998</v>
      </c>
      <c r="BH9" s="14">
        <v>0.50970578063554495</v>
      </c>
      <c r="BI9" s="14">
        <v>0.58171860820468302</v>
      </c>
      <c r="BJ9" s="14">
        <v>0.47571875682203901</v>
      </c>
      <c r="BK9" s="14">
        <v>0.54251778137690998</v>
      </c>
      <c r="BL9" s="14">
        <v>0.53284270623240004</v>
      </c>
      <c r="BM9" s="14">
        <v>0.61046828321200197</v>
      </c>
      <c r="BN9" s="14">
        <v>0.56093992933682502</v>
      </c>
      <c r="BO9" s="14">
        <v>0.61204966378028802</v>
      </c>
      <c r="BP9" s="14">
        <v>0.55868152475214194</v>
      </c>
      <c r="BQ9" s="14">
        <v>0.61789382998147502</v>
      </c>
      <c r="BR9" s="14">
        <v>0.64552888042621304</v>
      </c>
      <c r="BS9" s="14">
        <v>0.54258768785268996</v>
      </c>
      <c r="BT9" s="14">
        <v>0.66714765942960796</v>
      </c>
      <c r="BU9" s="14"/>
      <c r="BV9" s="14">
        <v>0.59113235593379998</v>
      </c>
      <c r="BW9" s="14">
        <v>0.54789727086399798</v>
      </c>
      <c r="BX9" s="14"/>
      <c r="BY9" s="14">
        <v>0.66819398345477898</v>
      </c>
      <c r="BZ9" s="14"/>
      <c r="CA9" s="14">
        <v>0.52455118780400301</v>
      </c>
      <c r="CB9" s="14">
        <v>0.506279695485777</v>
      </c>
      <c r="CC9" s="14">
        <v>0.61930159647359495</v>
      </c>
      <c r="CD9" s="14">
        <v>0.60636983656860799</v>
      </c>
      <c r="CE9" s="14">
        <v>0.59355481891262296</v>
      </c>
    </row>
    <row r="10" spans="2:83" x14ac:dyDescent="0.3">
      <c r="B10" s="15" t="s">
        <v>167</v>
      </c>
      <c r="C10" s="14">
        <v>0.35481445974343601</v>
      </c>
      <c r="D10" s="14">
        <v>0.39094210036628702</v>
      </c>
      <c r="E10" s="14">
        <v>0.319301913158406</v>
      </c>
      <c r="F10" s="14"/>
      <c r="G10" s="14">
        <v>0.36222158145046202</v>
      </c>
      <c r="H10" s="14">
        <v>0.34030706537210698</v>
      </c>
      <c r="I10" s="14">
        <v>0.37868107507688797</v>
      </c>
      <c r="J10" s="14">
        <v>0.37621919022386102</v>
      </c>
      <c r="K10" s="14">
        <v>0.38679436468508899</v>
      </c>
      <c r="L10" s="14">
        <v>0.30347367946951098</v>
      </c>
      <c r="M10" s="14"/>
      <c r="N10" s="14">
        <v>0.43207354164968798</v>
      </c>
      <c r="O10" s="14">
        <v>0.38399914575063998</v>
      </c>
      <c r="P10" s="14">
        <v>0.32039037664087699</v>
      </c>
      <c r="Q10" s="14">
        <v>0.273122122205257</v>
      </c>
      <c r="R10" s="14"/>
      <c r="S10" s="14">
        <v>0.38775086176649398</v>
      </c>
      <c r="T10" s="14">
        <v>0.35727280375787202</v>
      </c>
      <c r="U10" s="14">
        <v>0.397569734443036</v>
      </c>
      <c r="V10" s="14">
        <v>0.343568878566058</v>
      </c>
      <c r="W10" s="14">
        <v>0.30148071883932098</v>
      </c>
      <c r="X10" s="14">
        <v>0.27542676014131001</v>
      </c>
      <c r="Y10" s="14">
        <v>0.35058348294753</v>
      </c>
      <c r="Z10" s="14">
        <v>0.31958716797390102</v>
      </c>
      <c r="AA10" s="14">
        <v>0.36359155052213699</v>
      </c>
      <c r="AB10" s="14">
        <v>0.40148602540879602</v>
      </c>
      <c r="AC10" s="14">
        <v>0.35662764176978501</v>
      </c>
      <c r="AD10" s="14">
        <v>0.35601374755763299</v>
      </c>
      <c r="AE10" s="14"/>
      <c r="AF10" s="14">
        <v>0.32941782433793998</v>
      </c>
      <c r="AG10" s="14">
        <v>0.41511802882598797</v>
      </c>
      <c r="AH10" s="14">
        <v>0.46253833192246901</v>
      </c>
      <c r="AI10" s="14">
        <v>0.194115180984923</v>
      </c>
      <c r="AJ10" s="14">
        <v>0.26095567052957502</v>
      </c>
      <c r="AK10" s="14"/>
      <c r="AL10" s="14">
        <v>0.33973891120009397</v>
      </c>
      <c r="AM10" s="14">
        <v>0.41265814828047198</v>
      </c>
      <c r="AN10" s="14">
        <v>0.48437494147090498</v>
      </c>
      <c r="AO10" s="14">
        <v>0.15591518075126001</v>
      </c>
      <c r="AP10" s="14">
        <v>0.44424506002078601</v>
      </c>
      <c r="AQ10" s="14"/>
      <c r="AR10" s="14">
        <v>0.44789217518769198</v>
      </c>
      <c r="AS10" s="14">
        <v>0.35205037020384999</v>
      </c>
      <c r="AT10" s="14">
        <v>0.49660337645104202</v>
      </c>
      <c r="AU10" s="14">
        <v>0.218519228800543</v>
      </c>
      <c r="AV10" s="14">
        <v>0.39135710112461097</v>
      </c>
      <c r="AW10" s="14">
        <v>0.29661456358189497</v>
      </c>
      <c r="AX10" s="14"/>
      <c r="AY10" s="14">
        <v>0.31259441759186302</v>
      </c>
      <c r="AZ10" s="14">
        <v>0.37486052302240003</v>
      </c>
      <c r="BA10" s="14">
        <v>0.367280143695003</v>
      </c>
      <c r="BB10" s="14">
        <v>0.39375316520824299</v>
      </c>
      <c r="BC10" s="14">
        <v>0.37388820033627501</v>
      </c>
      <c r="BD10" s="14"/>
      <c r="BE10" s="14">
        <v>0.29032798350456201</v>
      </c>
      <c r="BF10" s="14">
        <v>0.21906064575860801</v>
      </c>
      <c r="BG10" s="14">
        <v>0.31693044112173702</v>
      </c>
      <c r="BH10" s="14">
        <v>0.32095203622687002</v>
      </c>
      <c r="BI10" s="14">
        <v>0.338757539361425</v>
      </c>
      <c r="BJ10" s="14">
        <v>0.30513960646358301</v>
      </c>
      <c r="BK10" s="14">
        <v>0.302542367839367</v>
      </c>
      <c r="BL10" s="14">
        <v>0.37215830308799702</v>
      </c>
      <c r="BM10" s="14">
        <v>0.43064005195500199</v>
      </c>
      <c r="BN10" s="14">
        <v>0.44916433403716</v>
      </c>
      <c r="BO10" s="14">
        <v>0.44350863739753899</v>
      </c>
      <c r="BP10" s="14">
        <v>0.31239909531341598</v>
      </c>
      <c r="BQ10" s="14">
        <v>0.399624906081614</v>
      </c>
      <c r="BR10" s="14">
        <v>0.44946559297270799</v>
      </c>
      <c r="BS10" s="14">
        <v>0.44110125362178298</v>
      </c>
      <c r="BT10" s="14">
        <v>0.36388292697119601</v>
      </c>
      <c r="BU10" s="14"/>
      <c r="BV10" s="14">
        <v>0.45102826030766802</v>
      </c>
      <c r="BW10" s="14">
        <v>0.35566932263596501</v>
      </c>
      <c r="BX10" s="14"/>
      <c r="BY10" s="14">
        <v>0.35412838877837199</v>
      </c>
      <c r="BZ10" s="14"/>
      <c r="CA10" s="14">
        <v>0.33785761638226403</v>
      </c>
      <c r="CB10" s="14">
        <v>0.38739648777028102</v>
      </c>
      <c r="CC10" s="14">
        <v>0.38254864345157302</v>
      </c>
      <c r="CD10" s="14">
        <v>0.28528511993175398</v>
      </c>
      <c r="CE10" s="14">
        <v>0.35502351423371198</v>
      </c>
    </row>
    <row r="11" spans="2:83" x14ac:dyDescent="0.3">
      <c r="B11" s="15" t="s">
        <v>168</v>
      </c>
      <c r="C11" s="14">
        <v>0.28228937753218902</v>
      </c>
      <c r="D11" s="14">
        <v>0.365838508021058</v>
      </c>
      <c r="E11" s="14">
        <v>0.201261985746582</v>
      </c>
      <c r="F11" s="14"/>
      <c r="G11" s="14">
        <v>0.232220323130647</v>
      </c>
      <c r="H11" s="14">
        <v>0.25272688539669402</v>
      </c>
      <c r="I11" s="14">
        <v>0.30090563673347598</v>
      </c>
      <c r="J11" s="14">
        <v>0.29725815467692701</v>
      </c>
      <c r="K11" s="14">
        <v>0.32936041336439498</v>
      </c>
      <c r="L11" s="14">
        <v>0.28056178376785601</v>
      </c>
      <c r="M11" s="14"/>
      <c r="N11" s="14">
        <v>0.32867947451694801</v>
      </c>
      <c r="O11" s="14">
        <v>0.31111383258680497</v>
      </c>
      <c r="P11" s="14">
        <v>0.264568800147155</v>
      </c>
      <c r="Q11" s="14">
        <v>0.22211982958116999</v>
      </c>
      <c r="R11" s="14"/>
      <c r="S11" s="14">
        <v>0.24783586526076401</v>
      </c>
      <c r="T11" s="14">
        <v>0.281563050245483</v>
      </c>
      <c r="U11" s="14">
        <v>0.29696521080048</v>
      </c>
      <c r="V11" s="14">
        <v>0.26455363900223899</v>
      </c>
      <c r="W11" s="14">
        <v>0.25554330124887698</v>
      </c>
      <c r="X11" s="14">
        <v>0.26871583860759601</v>
      </c>
      <c r="Y11" s="14">
        <v>0.31361391906233399</v>
      </c>
      <c r="Z11" s="14">
        <v>0.27645213281787101</v>
      </c>
      <c r="AA11" s="14">
        <v>0.30753909026569898</v>
      </c>
      <c r="AB11" s="14">
        <v>0.32128135928625801</v>
      </c>
      <c r="AC11" s="14">
        <v>0.25170840212495899</v>
      </c>
      <c r="AD11" s="14">
        <v>0.32922571381736399</v>
      </c>
      <c r="AE11" s="14"/>
      <c r="AF11" s="14">
        <v>0.281593509724054</v>
      </c>
      <c r="AG11" s="14">
        <v>0.32526211953933398</v>
      </c>
      <c r="AH11" s="14">
        <v>0.37156800200210999</v>
      </c>
      <c r="AI11" s="14">
        <v>0.118030965456651</v>
      </c>
      <c r="AJ11" s="14">
        <v>0.183055579579285</v>
      </c>
      <c r="AK11" s="14"/>
      <c r="AL11" s="14">
        <v>0.267890876443104</v>
      </c>
      <c r="AM11" s="14">
        <v>0.33257051978685298</v>
      </c>
      <c r="AN11" s="14">
        <v>0.34047542554633298</v>
      </c>
      <c r="AO11" s="14">
        <v>0.20228368243217301</v>
      </c>
      <c r="AP11" s="14">
        <v>0.316319757266944</v>
      </c>
      <c r="AQ11" s="14"/>
      <c r="AR11" s="14">
        <v>0.35502112673053499</v>
      </c>
      <c r="AS11" s="14">
        <v>0.29500642392872101</v>
      </c>
      <c r="AT11" s="14">
        <v>0.317430884777476</v>
      </c>
      <c r="AU11" s="14">
        <v>0.201206127830999</v>
      </c>
      <c r="AV11" s="14">
        <v>0.254453344217419</v>
      </c>
      <c r="AW11" s="14">
        <v>0.29041804631849399</v>
      </c>
      <c r="AX11" s="14"/>
      <c r="AY11" s="14">
        <v>0.229148361240568</v>
      </c>
      <c r="AZ11" s="14">
        <v>0.26691772097466998</v>
      </c>
      <c r="BA11" s="14">
        <v>0.30470699367616999</v>
      </c>
      <c r="BB11" s="14">
        <v>0.33400145688273303</v>
      </c>
      <c r="BC11" s="14">
        <v>0.39553949227170698</v>
      </c>
      <c r="BD11" s="14"/>
      <c r="BE11" s="14">
        <v>6.3827843749476906E-2</v>
      </c>
      <c r="BF11" s="14">
        <v>0.14593044389742099</v>
      </c>
      <c r="BG11" s="14">
        <v>0.26305695992905098</v>
      </c>
      <c r="BH11" s="14">
        <v>0.24445882834693899</v>
      </c>
      <c r="BI11" s="14">
        <v>0.207794226726604</v>
      </c>
      <c r="BJ11" s="14">
        <v>0.27068872689124601</v>
      </c>
      <c r="BK11" s="14">
        <v>0.29775535637468398</v>
      </c>
      <c r="BL11" s="14">
        <v>0.33912363236155801</v>
      </c>
      <c r="BM11" s="14">
        <v>0.34090183016942199</v>
      </c>
      <c r="BN11" s="14">
        <v>0.29592975905119601</v>
      </c>
      <c r="BO11" s="14">
        <v>0.27466720253932397</v>
      </c>
      <c r="BP11" s="14">
        <v>0.21348083815740099</v>
      </c>
      <c r="BQ11" s="14">
        <v>0.33661666177468902</v>
      </c>
      <c r="BR11" s="14">
        <v>0.39526175641459299</v>
      </c>
      <c r="BS11" s="14">
        <v>0.54973285715332199</v>
      </c>
      <c r="BT11" s="14">
        <v>0.28330442163932501</v>
      </c>
      <c r="BU11" s="14"/>
      <c r="BV11" s="14">
        <v>0.35199988123522302</v>
      </c>
      <c r="BW11" s="14">
        <v>0.30371325475774802</v>
      </c>
      <c r="BX11" s="14"/>
      <c r="BY11" s="14">
        <v>0.25685135042563201</v>
      </c>
      <c r="BZ11" s="14"/>
      <c r="CA11" s="14">
        <v>0.25583622756806401</v>
      </c>
      <c r="CB11" s="14">
        <v>0.29662903355660503</v>
      </c>
      <c r="CC11" s="14">
        <v>0.30398947052539699</v>
      </c>
      <c r="CD11" s="14">
        <v>0.29399594681657099</v>
      </c>
      <c r="CE11" s="14">
        <v>0.24069691280083999</v>
      </c>
    </row>
    <row r="12" spans="2:83" x14ac:dyDescent="0.3">
      <c r="B12" s="15" t="s">
        <v>169</v>
      </c>
      <c r="C12" s="14">
        <v>0.26973519770563498</v>
      </c>
      <c r="D12" s="14">
        <v>0.29651669134385999</v>
      </c>
      <c r="E12" s="14">
        <v>0.24411350926533201</v>
      </c>
      <c r="F12" s="14"/>
      <c r="G12" s="14">
        <v>0.17781904334093401</v>
      </c>
      <c r="H12" s="14">
        <v>0.19235743373165701</v>
      </c>
      <c r="I12" s="14">
        <v>0.222189279668705</v>
      </c>
      <c r="J12" s="14">
        <v>0.24721914203203499</v>
      </c>
      <c r="K12" s="14">
        <v>0.30137641185252001</v>
      </c>
      <c r="L12" s="14">
        <v>0.42911449285973602</v>
      </c>
      <c r="M12" s="14"/>
      <c r="N12" s="14">
        <v>0.23831337261577801</v>
      </c>
      <c r="O12" s="14">
        <v>0.25545310646582903</v>
      </c>
      <c r="P12" s="14">
        <v>0.284934647403421</v>
      </c>
      <c r="Q12" s="14">
        <v>0.30508850628773398</v>
      </c>
      <c r="R12" s="14"/>
      <c r="S12" s="14">
        <v>0.21557947767670901</v>
      </c>
      <c r="T12" s="14">
        <v>0.30631662284292599</v>
      </c>
      <c r="U12" s="14">
        <v>0.26430672423205198</v>
      </c>
      <c r="V12" s="14">
        <v>0.283373860147144</v>
      </c>
      <c r="W12" s="14">
        <v>0.31171900868302299</v>
      </c>
      <c r="X12" s="14">
        <v>0.24383806324059301</v>
      </c>
      <c r="Y12" s="14">
        <v>0.28118385540033802</v>
      </c>
      <c r="Z12" s="14">
        <v>0.241030149870504</v>
      </c>
      <c r="AA12" s="14">
        <v>0.27824614995080499</v>
      </c>
      <c r="AB12" s="14">
        <v>0.28824083480956603</v>
      </c>
      <c r="AC12" s="14">
        <v>0.30969248794947202</v>
      </c>
      <c r="AD12" s="14">
        <v>0.172622095226624</v>
      </c>
      <c r="AE12" s="14"/>
      <c r="AF12" s="14">
        <v>0.35172995558569298</v>
      </c>
      <c r="AG12" s="14">
        <v>0.21230775136963501</v>
      </c>
      <c r="AH12" s="14">
        <v>0.32908322033217502</v>
      </c>
      <c r="AI12" s="14">
        <v>0.33105839074944998</v>
      </c>
      <c r="AJ12" s="14">
        <v>0.20293045708511301</v>
      </c>
      <c r="AK12" s="14"/>
      <c r="AL12" s="14">
        <v>0.33660586103883799</v>
      </c>
      <c r="AM12" s="14">
        <v>0.227796018902055</v>
      </c>
      <c r="AN12" s="14">
        <v>0.35103490809654098</v>
      </c>
      <c r="AO12" s="14">
        <v>0.38498795989125101</v>
      </c>
      <c r="AP12" s="14">
        <v>0.20447519586708901</v>
      </c>
      <c r="AQ12" s="14"/>
      <c r="AR12" s="14">
        <v>0.208249392456587</v>
      </c>
      <c r="AS12" s="14">
        <v>0.32381076648186002</v>
      </c>
      <c r="AT12" s="14">
        <v>0.31499871883135699</v>
      </c>
      <c r="AU12" s="14">
        <v>0.36358115542041403</v>
      </c>
      <c r="AV12" s="14">
        <v>0.21439908299868601</v>
      </c>
      <c r="AW12" s="14">
        <v>0.194196033407214</v>
      </c>
      <c r="AX12" s="14"/>
      <c r="AY12" s="14">
        <v>0.29364044313229198</v>
      </c>
      <c r="AZ12" s="14">
        <v>0.28502340747327698</v>
      </c>
      <c r="BA12" s="14">
        <v>0.22901790361093499</v>
      </c>
      <c r="BB12" s="14">
        <v>0.22238809324925601</v>
      </c>
      <c r="BC12" s="14">
        <v>0.176104852696676</v>
      </c>
      <c r="BD12" s="14"/>
      <c r="BE12" s="14">
        <v>0.12658240707253199</v>
      </c>
      <c r="BF12" s="14">
        <v>0.27841201927244402</v>
      </c>
      <c r="BG12" s="14">
        <v>0.30430965545785899</v>
      </c>
      <c r="BH12" s="14">
        <v>0.33651992991836499</v>
      </c>
      <c r="BI12" s="14">
        <v>0.25893301442743999</v>
      </c>
      <c r="BJ12" s="14">
        <v>0.34521704080779803</v>
      </c>
      <c r="BK12" s="14">
        <v>0.23359310803161601</v>
      </c>
      <c r="BL12" s="14">
        <v>0.25958283047758501</v>
      </c>
      <c r="BM12" s="14">
        <v>0.26981534194400802</v>
      </c>
      <c r="BN12" s="14">
        <v>0.27093226099432299</v>
      </c>
      <c r="BO12" s="14">
        <v>0.21669784280812501</v>
      </c>
      <c r="BP12" s="14">
        <v>0.25426000448153502</v>
      </c>
      <c r="BQ12" s="14">
        <v>0.33794647796794702</v>
      </c>
      <c r="BR12" s="14">
        <v>0.26864173676005398</v>
      </c>
      <c r="BS12" s="14">
        <v>0.24310017224178199</v>
      </c>
      <c r="BT12" s="14">
        <v>0.15948131853534001</v>
      </c>
      <c r="BU12" s="14"/>
      <c r="BV12" s="14">
        <v>0.21523150016227399</v>
      </c>
      <c r="BW12" s="14">
        <v>0.24645734486485099</v>
      </c>
      <c r="BX12" s="14"/>
      <c r="BY12" s="14">
        <v>0.18777553817885201</v>
      </c>
      <c r="BZ12" s="14"/>
      <c r="CA12" s="14">
        <v>0.27753356129393503</v>
      </c>
      <c r="CB12" s="14">
        <v>0.31508094000081299</v>
      </c>
      <c r="CC12" s="14">
        <v>0.26648107851923603</v>
      </c>
      <c r="CD12" s="14">
        <v>0.16306366984347501</v>
      </c>
      <c r="CE12" s="14">
        <v>0.153728867308044</v>
      </c>
    </row>
    <row r="13" spans="2:83" x14ac:dyDescent="0.3">
      <c r="B13" s="15" t="s">
        <v>170</v>
      </c>
      <c r="C13" s="14">
        <v>0.26826012960470602</v>
      </c>
      <c r="D13" s="14">
        <v>0.29306478273953501</v>
      </c>
      <c r="E13" s="14">
        <v>0.24456581947030701</v>
      </c>
      <c r="F13" s="14"/>
      <c r="G13" s="14">
        <v>0.13387212107878901</v>
      </c>
      <c r="H13" s="14">
        <v>0.20766876840815399</v>
      </c>
      <c r="I13" s="14">
        <v>0.229244720251498</v>
      </c>
      <c r="J13" s="14">
        <v>0.254064009128179</v>
      </c>
      <c r="K13" s="14">
        <v>0.31033898050611802</v>
      </c>
      <c r="L13" s="14">
        <v>0.42135380342108197</v>
      </c>
      <c r="M13" s="14"/>
      <c r="N13" s="14">
        <v>0.25744777773039401</v>
      </c>
      <c r="O13" s="14">
        <v>0.26072566031685002</v>
      </c>
      <c r="P13" s="14">
        <v>0.26349909206993199</v>
      </c>
      <c r="Q13" s="14">
        <v>0.293915824822441</v>
      </c>
      <c r="R13" s="14"/>
      <c r="S13" s="14">
        <v>0.25316494811418899</v>
      </c>
      <c r="T13" s="14">
        <v>0.27668870090712799</v>
      </c>
      <c r="U13" s="14">
        <v>0.30881394057374101</v>
      </c>
      <c r="V13" s="14">
        <v>0.266752280079531</v>
      </c>
      <c r="W13" s="14">
        <v>0.250004005730529</v>
      </c>
      <c r="X13" s="14">
        <v>0.26195036095561902</v>
      </c>
      <c r="Y13" s="14">
        <v>0.23087412695021101</v>
      </c>
      <c r="Z13" s="14">
        <v>0.21168140583866199</v>
      </c>
      <c r="AA13" s="14">
        <v>0.23941789457196</v>
      </c>
      <c r="AB13" s="14">
        <v>0.32924520281532199</v>
      </c>
      <c r="AC13" s="14">
        <v>0.305066283971128</v>
      </c>
      <c r="AD13" s="14">
        <v>0.29629399561787501</v>
      </c>
      <c r="AE13" s="14"/>
      <c r="AF13" s="14">
        <v>0.337147130619807</v>
      </c>
      <c r="AG13" s="14">
        <v>0.22466276284179301</v>
      </c>
      <c r="AH13" s="14">
        <v>0.35649760198474101</v>
      </c>
      <c r="AI13" s="14">
        <v>0.25269256240744298</v>
      </c>
      <c r="AJ13" s="14">
        <v>0.18775636429518999</v>
      </c>
      <c r="AK13" s="14"/>
      <c r="AL13" s="14">
        <v>0.29829796765188399</v>
      </c>
      <c r="AM13" s="14">
        <v>0.255132866461527</v>
      </c>
      <c r="AN13" s="14">
        <v>0.35235783491771</v>
      </c>
      <c r="AO13" s="14">
        <v>0.31791319700256698</v>
      </c>
      <c r="AP13" s="14">
        <v>0.26395914881355897</v>
      </c>
      <c r="AQ13" s="14"/>
      <c r="AR13" s="14">
        <v>0.23345415757187901</v>
      </c>
      <c r="AS13" s="14">
        <v>0.27801674506847501</v>
      </c>
      <c r="AT13" s="14">
        <v>0.33162729181830197</v>
      </c>
      <c r="AU13" s="14">
        <v>0.29726634977229499</v>
      </c>
      <c r="AV13" s="14">
        <v>0.25434933294922402</v>
      </c>
      <c r="AW13" s="14">
        <v>0.245449825921283</v>
      </c>
      <c r="AX13" s="14"/>
      <c r="AY13" s="14">
        <v>0.30178980670185701</v>
      </c>
      <c r="AZ13" s="14">
        <v>0.254234714855542</v>
      </c>
      <c r="BA13" s="14">
        <v>0.23304899676427501</v>
      </c>
      <c r="BB13" s="14">
        <v>0.28221783426897501</v>
      </c>
      <c r="BC13" s="14">
        <v>0.34694712865475502</v>
      </c>
      <c r="BD13" s="14"/>
      <c r="BE13" s="14">
        <v>0.19476683482217499</v>
      </c>
      <c r="BF13" s="14">
        <v>0.16653165080542301</v>
      </c>
      <c r="BG13" s="14">
        <v>0.32122813832187302</v>
      </c>
      <c r="BH13" s="14">
        <v>0.28779934580495498</v>
      </c>
      <c r="BI13" s="14">
        <v>0.274820170259999</v>
      </c>
      <c r="BJ13" s="14">
        <v>0.30240488919848302</v>
      </c>
      <c r="BK13" s="14">
        <v>0.22765872222125799</v>
      </c>
      <c r="BL13" s="14">
        <v>0.243841616582603</v>
      </c>
      <c r="BM13" s="14">
        <v>0.34170426177845598</v>
      </c>
      <c r="BN13" s="14">
        <v>0.22889607635533299</v>
      </c>
      <c r="BO13" s="14">
        <v>0.27710612376950999</v>
      </c>
      <c r="BP13" s="14">
        <v>0.26735461053901199</v>
      </c>
      <c r="BQ13" s="14">
        <v>0.32230438379836501</v>
      </c>
      <c r="BR13" s="14">
        <v>0.134320660663201</v>
      </c>
      <c r="BS13" s="14">
        <v>0.26461087423525398</v>
      </c>
      <c r="BT13" s="14">
        <v>0.25689964055925402</v>
      </c>
      <c r="BU13" s="14"/>
      <c r="BV13" s="14">
        <v>0.24254216172581999</v>
      </c>
      <c r="BW13" s="14">
        <v>0.273833084913224</v>
      </c>
      <c r="BX13" s="14"/>
      <c r="BY13" s="14">
        <v>0.20242070351347799</v>
      </c>
      <c r="BZ13" s="14"/>
      <c r="CA13" s="14">
        <v>0.26394380540179602</v>
      </c>
      <c r="CB13" s="14">
        <v>0.33045318473037899</v>
      </c>
      <c r="CC13" s="14">
        <v>0.25327995319566299</v>
      </c>
      <c r="CD13" s="14">
        <v>0.210104558160086</v>
      </c>
      <c r="CE13" s="14">
        <v>0.23428394103292199</v>
      </c>
    </row>
    <row r="14" spans="2:83" x14ac:dyDescent="0.3">
      <c r="B14" s="15" t="s">
        <v>171</v>
      </c>
      <c r="C14" s="14">
        <v>0.11948518466342201</v>
      </c>
      <c r="D14" s="14">
        <v>0.103559683745046</v>
      </c>
      <c r="E14" s="14">
        <v>0.13433809416221501</v>
      </c>
      <c r="F14" s="14"/>
      <c r="G14" s="14">
        <v>0.108985376512112</v>
      </c>
      <c r="H14" s="14">
        <v>0.103162184175544</v>
      </c>
      <c r="I14" s="14">
        <v>0.122827342095782</v>
      </c>
      <c r="J14" s="14">
        <v>0.13834522333152499</v>
      </c>
      <c r="K14" s="14">
        <v>0.118087835196817</v>
      </c>
      <c r="L14" s="14">
        <v>0.122639214751463</v>
      </c>
      <c r="M14" s="14"/>
      <c r="N14" s="14">
        <v>0.115646878573544</v>
      </c>
      <c r="O14" s="14">
        <v>0.125960695812395</v>
      </c>
      <c r="P14" s="14">
        <v>0.129366081069483</v>
      </c>
      <c r="Q14" s="14">
        <v>0.106653766188352</v>
      </c>
      <c r="R14" s="14"/>
      <c r="S14" s="14">
        <v>7.9236971545517607E-2</v>
      </c>
      <c r="T14" s="14">
        <v>9.8552776260790703E-2</v>
      </c>
      <c r="U14" s="14">
        <v>0.13445952954808299</v>
      </c>
      <c r="V14" s="14">
        <v>0.1132244495693</v>
      </c>
      <c r="W14" s="14">
        <v>0.100604190104485</v>
      </c>
      <c r="X14" s="14">
        <v>0.12825891007716</v>
      </c>
      <c r="Y14" s="14">
        <v>0.11435588912962701</v>
      </c>
      <c r="Z14" s="14">
        <v>9.59491579633623E-2</v>
      </c>
      <c r="AA14" s="14">
        <v>0.12840895235633101</v>
      </c>
      <c r="AB14" s="14">
        <v>0.14650308812294499</v>
      </c>
      <c r="AC14" s="14">
        <v>0.15852192064245901</v>
      </c>
      <c r="AD14" s="14">
        <v>0.26014131577673599</v>
      </c>
      <c r="AE14" s="14"/>
      <c r="AF14" s="14">
        <v>0.110004122084357</v>
      </c>
      <c r="AG14" s="14">
        <v>0.13357325311936599</v>
      </c>
      <c r="AH14" s="14">
        <v>0.13297065772108599</v>
      </c>
      <c r="AI14" s="14">
        <v>3.2637801227540598E-2</v>
      </c>
      <c r="AJ14" s="14">
        <v>9.0348817300753795E-2</v>
      </c>
      <c r="AK14" s="14"/>
      <c r="AL14" s="14">
        <v>0.108322224040165</v>
      </c>
      <c r="AM14" s="14">
        <v>0.122434979577988</v>
      </c>
      <c r="AN14" s="14">
        <v>0.156363285542686</v>
      </c>
      <c r="AO14" s="14">
        <v>8.3620472046760402E-2</v>
      </c>
      <c r="AP14" s="14">
        <v>0.162383136723073</v>
      </c>
      <c r="AQ14" s="14"/>
      <c r="AR14" s="14">
        <v>0.121723176314398</v>
      </c>
      <c r="AS14" s="14">
        <v>9.86768081821041E-2</v>
      </c>
      <c r="AT14" s="14">
        <v>0.16109112002989601</v>
      </c>
      <c r="AU14" s="14">
        <v>0.102253262828083</v>
      </c>
      <c r="AV14" s="14">
        <v>0.14861608399731899</v>
      </c>
      <c r="AW14" s="14">
        <v>8.8720782545606003E-2</v>
      </c>
      <c r="AX14" s="14"/>
      <c r="AY14" s="14">
        <v>0.117043832160631</v>
      </c>
      <c r="AZ14" s="14">
        <v>0.104203271703644</v>
      </c>
      <c r="BA14" s="14">
        <v>0.117512341354434</v>
      </c>
      <c r="BB14" s="14">
        <v>0.14278722349193601</v>
      </c>
      <c r="BC14" s="14">
        <v>0.110335527147567</v>
      </c>
      <c r="BD14" s="14"/>
      <c r="BE14" s="14">
        <v>0.20791231046566999</v>
      </c>
      <c r="BF14" s="14">
        <v>6.3874388814958605E-2</v>
      </c>
      <c r="BG14" s="14">
        <v>9.1567022548175697E-2</v>
      </c>
      <c r="BH14" s="14">
        <v>0.14188752014473999</v>
      </c>
      <c r="BI14" s="14">
        <v>0.137784219389642</v>
      </c>
      <c r="BJ14" s="14">
        <v>0.15104710170656199</v>
      </c>
      <c r="BK14" s="14">
        <v>0.110969448819682</v>
      </c>
      <c r="BL14" s="14">
        <v>0.141259572179183</v>
      </c>
      <c r="BM14" s="14">
        <v>9.5034462513523002E-2</v>
      </c>
      <c r="BN14" s="14">
        <v>0.133727817273639</v>
      </c>
      <c r="BO14" s="14">
        <v>0.129795848547934</v>
      </c>
      <c r="BP14" s="14">
        <v>0.129397607707958</v>
      </c>
      <c r="BQ14" s="14">
        <v>0.132354915173719</v>
      </c>
      <c r="BR14" s="14">
        <v>0.16002208457877301</v>
      </c>
      <c r="BS14" s="14">
        <v>5.8133977501291102E-2</v>
      </c>
      <c r="BT14" s="14">
        <v>5.9458388420527697E-2</v>
      </c>
      <c r="BU14" s="14"/>
      <c r="BV14" s="14">
        <v>0.12508362741040999</v>
      </c>
      <c r="BW14" s="14">
        <v>0.11850110183979901</v>
      </c>
      <c r="BX14" s="14"/>
      <c r="BY14" s="14">
        <v>9.1082035570696093E-2</v>
      </c>
      <c r="BZ14" s="14"/>
      <c r="CA14" s="14">
        <v>0.124702005994239</v>
      </c>
      <c r="CB14" s="14">
        <v>0.14751167751893099</v>
      </c>
      <c r="CC14" s="14">
        <v>0.112576956019733</v>
      </c>
      <c r="CD14" s="14">
        <v>7.6052638146159701E-2</v>
      </c>
      <c r="CE14" s="14">
        <v>0.117975585379842</v>
      </c>
    </row>
    <row r="15" spans="2:83" x14ac:dyDescent="0.3">
      <c r="B15" s="15" t="s">
        <v>172</v>
      </c>
      <c r="C15" s="14">
        <v>0.114456047525496</v>
      </c>
      <c r="D15" s="14">
        <v>0.105048070378676</v>
      </c>
      <c r="E15" s="14">
        <v>0.12386681805208299</v>
      </c>
      <c r="F15" s="14"/>
      <c r="G15" s="14">
        <v>0.20240619305920499</v>
      </c>
      <c r="H15" s="14">
        <v>0.16388564660525901</v>
      </c>
      <c r="I15" s="14">
        <v>0.121287137868564</v>
      </c>
      <c r="J15" s="14">
        <v>0.107132564014881</v>
      </c>
      <c r="K15" s="14">
        <v>7.9067288330486998E-2</v>
      </c>
      <c r="L15" s="14">
        <v>4.0237900874091397E-2</v>
      </c>
      <c r="M15" s="14"/>
      <c r="N15" s="14">
        <v>0.131503340746945</v>
      </c>
      <c r="O15" s="14">
        <v>0.115773140970757</v>
      </c>
      <c r="P15" s="14">
        <v>0.10575192385542199</v>
      </c>
      <c r="Q15" s="14">
        <v>0.100914153585045</v>
      </c>
      <c r="R15" s="14"/>
      <c r="S15" s="14">
        <v>0.14016545084698101</v>
      </c>
      <c r="T15" s="14">
        <v>0.11534807940094</v>
      </c>
      <c r="U15" s="14">
        <v>0.106390963073955</v>
      </c>
      <c r="V15" s="14">
        <v>9.2359160616516306E-2</v>
      </c>
      <c r="W15" s="14">
        <v>8.2102892480627396E-2</v>
      </c>
      <c r="X15" s="14">
        <v>0.11612980651785999</v>
      </c>
      <c r="Y15" s="14">
        <v>0.112086729213676</v>
      </c>
      <c r="Z15" s="14">
        <v>0.172727125311811</v>
      </c>
      <c r="AA15" s="14">
        <v>0.132083237968111</v>
      </c>
      <c r="AB15" s="14">
        <v>8.0801964941783003E-2</v>
      </c>
      <c r="AC15" s="14">
        <v>7.1054892076965095E-2</v>
      </c>
      <c r="AD15" s="14">
        <v>0.18536436699994499</v>
      </c>
      <c r="AE15" s="14"/>
      <c r="AF15" s="14">
        <v>8.53942483111053E-2</v>
      </c>
      <c r="AG15" s="14">
        <v>0.13005449342418601</v>
      </c>
      <c r="AH15" s="14">
        <v>8.3827081867582795E-2</v>
      </c>
      <c r="AI15" s="14">
        <v>0.159736161267263</v>
      </c>
      <c r="AJ15" s="14">
        <v>0.13471316365845401</v>
      </c>
      <c r="AK15" s="14"/>
      <c r="AL15" s="14">
        <v>9.60860817839186E-2</v>
      </c>
      <c r="AM15" s="14">
        <v>0.136322504065891</v>
      </c>
      <c r="AN15" s="14">
        <v>7.6914212979355898E-2</v>
      </c>
      <c r="AO15" s="14">
        <v>0.10322467634346801</v>
      </c>
      <c r="AP15" s="14">
        <v>0.11320636482718401</v>
      </c>
      <c r="AQ15" s="14"/>
      <c r="AR15" s="14">
        <v>0.149231203454189</v>
      </c>
      <c r="AS15" s="14">
        <v>9.9105229581205004E-2</v>
      </c>
      <c r="AT15" s="14">
        <v>9.6276319898882995E-2</v>
      </c>
      <c r="AU15" s="14">
        <v>0.102421232660498</v>
      </c>
      <c r="AV15" s="14">
        <v>0.139849155190785</v>
      </c>
      <c r="AW15" s="14">
        <v>0.107605969496263</v>
      </c>
      <c r="AX15" s="14"/>
      <c r="AY15" s="14">
        <v>8.6404409353651096E-2</v>
      </c>
      <c r="AZ15" s="14">
        <v>8.9590101932169403E-2</v>
      </c>
      <c r="BA15" s="14">
        <v>0.14402067106573399</v>
      </c>
      <c r="BB15" s="14">
        <v>0.12308426657227101</v>
      </c>
      <c r="BC15" s="14">
        <v>0.26896671255504101</v>
      </c>
      <c r="BD15" s="14"/>
      <c r="BE15" s="14">
        <v>0.280363501802881</v>
      </c>
      <c r="BF15" s="14">
        <v>0.125630217110477</v>
      </c>
      <c r="BG15" s="14">
        <v>5.3167065664573597E-2</v>
      </c>
      <c r="BH15" s="14">
        <v>7.5131469377993101E-2</v>
      </c>
      <c r="BI15" s="14">
        <v>0.10050322281865599</v>
      </c>
      <c r="BJ15" s="14">
        <v>7.8312261463327607E-2</v>
      </c>
      <c r="BK15" s="14">
        <v>0.103532591068225</v>
      </c>
      <c r="BL15" s="14">
        <v>0.10110779600518401</v>
      </c>
      <c r="BM15" s="14">
        <v>0.12829116500958301</v>
      </c>
      <c r="BN15" s="14">
        <v>0.11354469764177</v>
      </c>
      <c r="BO15" s="14">
        <v>9.8177616502590395E-2</v>
      </c>
      <c r="BP15" s="14">
        <v>0.13876279908536701</v>
      </c>
      <c r="BQ15" s="14">
        <v>0.11420312466114001</v>
      </c>
      <c r="BR15" s="14">
        <v>0.15598408278934001</v>
      </c>
      <c r="BS15" s="14">
        <v>0.11136884839842399</v>
      </c>
      <c r="BT15" s="14">
        <v>0.25515916789854798</v>
      </c>
      <c r="BU15" s="14"/>
      <c r="BV15" s="14">
        <v>0.14478818186540901</v>
      </c>
      <c r="BW15" s="14">
        <v>0.123748940670054</v>
      </c>
      <c r="BX15" s="14"/>
      <c r="BY15" s="14">
        <v>0.163424531495487</v>
      </c>
      <c r="BZ15" s="14"/>
      <c r="CA15" s="14">
        <v>8.3170592272543795E-2</v>
      </c>
      <c r="CB15" s="14">
        <v>9.40150877073649E-2</v>
      </c>
      <c r="CC15" s="14">
        <v>0.121719496290147</v>
      </c>
      <c r="CD15" s="14">
        <v>0.19295010327109099</v>
      </c>
      <c r="CE15" s="14">
        <v>0.34735708095029499</v>
      </c>
    </row>
    <row r="16" spans="2:83" x14ac:dyDescent="0.3">
      <c r="B16" s="15" t="s">
        <v>173</v>
      </c>
      <c r="C16" s="14">
        <v>5.52852394736826E-2</v>
      </c>
      <c r="D16" s="14">
        <v>5.3505111084812498E-2</v>
      </c>
      <c r="E16" s="14">
        <v>5.6200126989825003E-2</v>
      </c>
      <c r="F16" s="14"/>
      <c r="G16" s="14">
        <v>8.6186507424415595E-2</v>
      </c>
      <c r="H16" s="14">
        <v>7.7864289299054507E-2</v>
      </c>
      <c r="I16" s="14">
        <v>7.2016878445530702E-2</v>
      </c>
      <c r="J16" s="14">
        <v>3.9642719509723701E-2</v>
      </c>
      <c r="K16" s="14">
        <v>4.0637648345483897E-2</v>
      </c>
      <c r="L16" s="14">
        <v>2.5460822849393699E-2</v>
      </c>
      <c r="M16" s="14"/>
      <c r="N16" s="14">
        <v>5.94621338393371E-2</v>
      </c>
      <c r="O16" s="14">
        <v>6.84077243826412E-2</v>
      </c>
      <c r="P16" s="14">
        <v>5.8285230394581201E-2</v>
      </c>
      <c r="Q16" s="14">
        <v>3.1808783868474702E-2</v>
      </c>
      <c r="R16" s="14"/>
      <c r="S16" s="14">
        <v>6.8003808680614702E-2</v>
      </c>
      <c r="T16" s="14">
        <v>5.37878966899345E-2</v>
      </c>
      <c r="U16" s="14">
        <v>4.4971706585462401E-2</v>
      </c>
      <c r="V16" s="14">
        <v>7.2507717517829001E-2</v>
      </c>
      <c r="W16" s="14">
        <v>6.8264695908690498E-2</v>
      </c>
      <c r="X16" s="14">
        <v>6.9159940057980193E-2</v>
      </c>
      <c r="Y16" s="14">
        <v>3.32400262383276E-2</v>
      </c>
      <c r="Z16" s="14">
        <v>3.82501798352484E-2</v>
      </c>
      <c r="AA16" s="14">
        <v>6.0545328057861503E-2</v>
      </c>
      <c r="AB16" s="14">
        <v>5.4792907035999802E-2</v>
      </c>
      <c r="AC16" s="14">
        <v>9.2525470787036303E-3</v>
      </c>
      <c r="AD16" s="14">
        <v>4.6530188589826799E-2</v>
      </c>
      <c r="AE16" s="14"/>
      <c r="AF16" s="14">
        <v>4.6245597747429798E-2</v>
      </c>
      <c r="AG16" s="14">
        <v>6.63193831402413E-2</v>
      </c>
      <c r="AH16" s="14">
        <v>4.3874948738587202E-2</v>
      </c>
      <c r="AI16" s="14">
        <v>2.9313462293832901E-2</v>
      </c>
      <c r="AJ16" s="14">
        <v>3.9718526625876403E-2</v>
      </c>
      <c r="AK16" s="14"/>
      <c r="AL16" s="14">
        <v>5.0081089857347397E-2</v>
      </c>
      <c r="AM16" s="14">
        <v>6.8773807309135307E-2</v>
      </c>
      <c r="AN16" s="14">
        <v>6.5726665006883803E-2</v>
      </c>
      <c r="AO16" s="14">
        <v>2.42324464814902E-2</v>
      </c>
      <c r="AP16" s="14">
        <v>0.116081344839105</v>
      </c>
      <c r="AQ16" s="14"/>
      <c r="AR16" s="14">
        <v>7.2479531847518097E-2</v>
      </c>
      <c r="AS16" s="14">
        <v>6.3016612589585505E-2</v>
      </c>
      <c r="AT16" s="14">
        <v>6.1881416762954902E-2</v>
      </c>
      <c r="AU16" s="14">
        <v>3.2936337779955298E-2</v>
      </c>
      <c r="AV16" s="14">
        <v>0.104241052463118</v>
      </c>
      <c r="AW16" s="14">
        <v>1.36703074044357E-2</v>
      </c>
      <c r="AX16" s="14"/>
      <c r="AY16" s="14">
        <v>3.2681181575150701E-2</v>
      </c>
      <c r="AZ16" s="14">
        <v>5.8015413075154398E-2</v>
      </c>
      <c r="BA16" s="14">
        <v>5.3766520574182797E-2</v>
      </c>
      <c r="BB16" s="14">
        <v>7.3397218381926199E-2</v>
      </c>
      <c r="BC16" s="14">
        <v>0.105799090905092</v>
      </c>
      <c r="BD16" s="14"/>
      <c r="BE16" s="14">
        <v>6.7794701126496104E-2</v>
      </c>
      <c r="BF16" s="14">
        <v>1.6637436038082602E-2</v>
      </c>
      <c r="BG16" s="14">
        <v>3.6885218505529699E-2</v>
      </c>
      <c r="BH16" s="14">
        <v>6.9096432785636597E-2</v>
      </c>
      <c r="BI16" s="14">
        <v>7.5384106738642806E-2</v>
      </c>
      <c r="BJ16" s="14">
        <v>6.73470099828027E-2</v>
      </c>
      <c r="BK16" s="14">
        <v>7.5641601502635394E-2</v>
      </c>
      <c r="BL16" s="14">
        <v>6.3199556724000794E-2</v>
      </c>
      <c r="BM16" s="14">
        <v>5.5702804642152402E-2</v>
      </c>
      <c r="BN16" s="14">
        <v>3.7710579986562201E-2</v>
      </c>
      <c r="BO16" s="14">
        <v>3.3410868556209901E-2</v>
      </c>
      <c r="BP16" s="14">
        <v>3.8945931457358897E-2</v>
      </c>
      <c r="BQ16" s="14">
        <v>3.6739291389408499E-2</v>
      </c>
      <c r="BR16" s="14">
        <v>5.4910176419078999E-2</v>
      </c>
      <c r="BS16" s="14">
        <v>2.6508675547202602E-2</v>
      </c>
      <c r="BT16" s="14">
        <v>0.10200132540837201</v>
      </c>
      <c r="BU16" s="14"/>
      <c r="BV16" s="14">
        <v>7.9253865473067203E-2</v>
      </c>
      <c r="BW16" s="14">
        <v>5.32084055968522E-2</v>
      </c>
      <c r="BX16" s="14"/>
      <c r="BY16" s="14">
        <v>7.2119889990508806E-2</v>
      </c>
      <c r="BZ16" s="14"/>
      <c r="CA16" s="14">
        <v>5.3438136074602197E-2</v>
      </c>
      <c r="CB16" s="14">
        <v>4.4133599915656199E-2</v>
      </c>
      <c r="CC16" s="14">
        <v>5.7895805562152999E-2</v>
      </c>
      <c r="CD16" s="14">
        <v>0.102902611176626</v>
      </c>
      <c r="CE16" s="14">
        <v>5.3433253570582297E-2</v>
      </c>
    </row>
    <row r="17" spans="2:83" x14ac:dyDescent="0.3">
      <c r="B17" s="15" t="s">
        <v>174</v>
      </c>
      <c r="C17" s="14">
        <v>5.3171428414062603E-2</v>
      </c>
      <c r="D17" s="14">
        <v>5.7592461125192798E-2</v>
      </c>
      <c r="E17" s="14">
        <v>4.8958803176507297E-2</v>
      </c>
      <c r="F17" s="14"/>
      <c r="G17" s="14">
        <v>6.5531952421919601E-2</v>
      </c>
      <c r="H17" s="14">
        <v>5.6874645567861502E-2</v>
      </c>
      <c r="I17" s="14">
        <v>4.9222910182623203E-2</v>
      </c>
      <c r="J17" s="14">
        <v>5.0196521706222297E-2</v>
      </c>
      <c r="K17" s="14">
        <v>5.6202472858275697E-2</v>
      </c>
      <c r="L17" s="14">
        <v>4.5553136108484299E-2</v>
      </c>
      <c r="M17" s="14"/>
      <c r="N17" s="14">
        <v>6.34764370615028E-2</v>
      </c>
      <c r="O17" s="14">
        <v>5.4927171676761297E-2</v>
      </c>
      <c r="P17" s="14">
        <v>6.9719372751920999E-2</v>
      </c>
      <c r="Q17" s="14">
        <v>2.6867018165911302E-2</v>
      </c>
      <c r="R17" s="14"/>
      <c r="S17" s="14">
        <v>7.3955420719597195E-2</v>
      </c>
      <c r="T17" s="14">
        <v>4.80710387677191E-2</v>
      </c>
      <c r="U17" s="14">
        <v>4.2474327298218102E-2</v>
      </c>
      <c r="V17" s="14">
        <v>6.0258690361442699E-2</v>
      </c>
      <c r="W17" s="14">
        <v>5.2322694822634103E-2</v>
      </c>
      <c r="X17" s="14">
        <v>6.5860450205696294E-2</v>
      </c>
      <c r="Y17" s="14">
        <v>7.9576160650213904E-2</v>
      </c>
      <c r="Z17" s="14">
        <v>1.8398242983924201E-2</v>
      </c>
      <c r="AA17" s="14">
        <v>4.4540645545785101E-2</v>
      </c>
      <c r="AB17" s="14">
        <v>2.5709517165886701E-2</v>
      </c>
      <c r="AC17" s="14">
        <v>5.7027678969396901E-2</v>
      </c>
      <c r="AD17" s="14">
        <v>3.3388735669885698E-2</v>
      </c>
      <c r="AE17" s="14"/>
      <c r="AF17" s="14">
        <v>5.4574101256561799E-2</v>
      </c>
      <c r="AG17" s="14">
        <v>5.1427034760693303E-2</v>
      </c>
      <c r="AH17" s="14">
        <v>7.5591970239545697E-2</v>
      </c>
      <c r="AI17" s="14">
        <v>5.4712444464116397E-2</v>
      </c>
      <c r="AJ17" s="14">
        <v>6.7404639388260204E-2</v>
      </c>
      <c r="AK17" s="14"/>
      <c r="AL17" s="14">
        <v>6.0979282086906103E-2</v>
      </c>
      <c r="AM17" s="14">
        <v>4.3859204050248603E-2</v>
      </c>
      <c r="AN17" s="14">
        <v>5.7912439209387101E-2</v>
      </c>
      <c r="AO17" s="14">
        <v>3.9745563098771801E-2</v>
      </c>
      <c r="AP17" s="14">
        <v>3.64246932898852E-2</v>
      </c>
      <c r="AQ17" s="14"/>
      <c r="AR17" s="14">
        <v>4.9980163544767101E-2</v>
      </c>
      <c r="AS17" s="14">
        <v>5.9500404592852399E-2</v>
      </c>
      <c r="AT17" s="14">
        <v>5.3554056770282001E-2</v>
      </c>
      <c r="AU17" s="14">
        <v>6.1013446845707003E-2</v>
      </c>
      <c r="AV17" s="14">
        <v>5.0490904820737703E-2</v>
      </c>
      <c r="AW17" s="14">
        <v>3.9350381262307402E-2</v>
      </c>
      <c r="AX17" s="14"/>
      <c r="AY17" s="14">
        <v>2.9736226452495702E-2</v>
      </c>
      <c r="AZ17" s="14">
        <v>5.3626805562403297E-2</v>
      </c>
      <c r="BA17" s="14">
        <v>5.1448992710093101E-2</v>
      </c>
      <c r="BB17" s="14">
        <v>6.8992162106589996E-2</v>
      </c>
      <c r="BC17" s="14">
        <v>6.8928739802945893E-2</v>
      </c>
      <c r="BD17" s="14"/>
      <c r="BE17" s="14">
        <v>0.21294475637249999</v>
      </c>
      <c r="BF17" s="14">
        <v>0.103078996426878</v>
      </c>
      <c r="BG17" s="14">
        <v>6.8530406636402405E-2</v>
      </c>
      <c r="BH17" s="14">
        <v>1.4897741324158701E-2</v>
      </c>
      <c r="BI17" s="14">
        <v>5.0100729626854197E-2</v>
      </c>
      <c r="BJ17" s="14">
        <v>4.7879519770689903E-2</v>
      </c>
      <c r="BK17" s="14">
        <v>5.6310522742076201E-2</v>
      </c>
      <c r="BL17" s="14">
        <v>4.9277912904900502E-2</v>
      </c>
      <c r="BM17" s="14">
        <v>5.3812899514208201E-2</v>
      </c>
      <c r="BN17" s="14">
        <v>1.9610496566832999E-2</v>
      </c>
      <c r="BO17" s="14">
        <v>6.8189381825080497E-2</v>
      </c>
      <c r="BP17" s="14">
        <v>9.0083049827770698E-2</v>
      </c>
      <c r="BQ17" s="14">
        <v>4.2130832984556901E-2</v>
      </c>
      <c r="BR17" s="14">
        <v>5.1530004168636998E-2</v>
      </c>
      <c r="BS17" s="14">
        <v>5.41732805807471E-2</v>
      </c>
      <c r="BT17" s="14">
        <v>5.4639757494707897E-2</v>
      </c>
      <c r="BU17" s="14"/>
      <c r="BV17" s="14">
        <v>4.6164491279530803E-2</v>
      </c>
      <c r="BW17" s="14">
        <v>4.0435299218358603E-2</v>
      </c>
      <c r="BX17" s="14"/>
      <c r="BY17" s="14">
        <v>5.6367116451676698E-2</v>
      </c>
      <c r="BZ17" s="14"/>
      <c r="CA17" s="14">
        <v>3.8265233449306602E-2</v>
      </c>
      <c r="CB17" s="14">
        <v>4.6792005597396803E-2</v>
      </c>
      <c r="CC17" s="14">
        <v>6.9399525560444694E-2</v>
      </c>
      <c r="CD17" s="14">
        <v>6.9319883263258206E-2</v>
      </c>
      <c r="CE17" s="14">
        <v>5.1741300065919399E-2</v>
      </c>
    </row>
    <row r="18" spans="2:83" x14ac:dyDescent="0.3">
      <c r="B18" s="15" t="s">
        <v>175</v>
      </c>
      <c r="C18" s="14">
        <v>5.1644099309844101E-2</v>
      </c>
      <c r="D18" s="14">
        <v>5.8569357189558899E-2</v>
      </c>
      <c r="E18" s="14">
        <v>4.4983248028137301E-2</v>
      </c>
      <c r="F18" s="14"/>
      <c r="G18" s="14">
        <v>5.9746057315227898E-2</v>
      </c>
      <c r="H18" s="14">
        <v>8.33575760160227E-2</v>
      </c>
      <c r="I18" s="14">
        <v>4.5751366047460697E-2</v>
      </c>
      <c r="J18" s="14">
        <v>3.1832360215592603E-2</v>
      </c>
      <c r="K18" s="14">
        <v>4.4220448166376297E-2</v>
      </c>
      <c r="L18" s="14">
        <v>4.6312714700192499E-2</v>
      </c>
      <c r="M18" s="14"/>
      <c r="N18" s="14">
        <v>5.7004533828737401E-2</v>
      </c>
      <c r="O18" s="14">
        <v>5.56526083299035E-2</v>
      </c>
      <c r="P18" s="14">
        <v>5.0004250794400698E-2</v>
      </c>
      <c r="Q18" s="14">
        <v>4.4278494774104803E-2</v>
      </c>
      <c r="R18" s="14"/>
      <c r="S18" s="14">
        <v>2.8873070829478601E-2</v>
      </c>
      <c r="T18" s="14">
        <v>3.5521816374321301E-2</v>
      </c>
      <c r="U18" s="14">
        <v>8.2073381212967297E-2</v>
      </c>
      <c r="V18" s="14">
        <v>5.80163783225221E-2</v>
      </c>
      <c r="W18" s="14">
        <v>4.6692771101455498E-2</v>
      </c>
      <c r="X18" s="14">
        <v>4.5593054194740398E-2</v>
      </c>
      <c r="Y18" s="14">
        <v>3.7489008350461497E-2</v>
      </c>
      <c r="Z18" s="14">
        <v>7.5875685978572693E-2</v>
      </c>
      <c r="AA18" s="14">
        <v>5.13742660672614E-2</v>
      </c>
      <c r="AB18" s="14">
        <v>5.1631957974771103E-2</v>
      </c>
      <c r="AC18" s="14">
        <v>6.1355991941713997E-2</v>
      </c>
      <c r="AD18" s="14">
        <v>0.147074848833288</v>
      </c>
      <c r="AE18" s="14"/>
      <c r="AF18" s="14">
        <v>5.1425218544107101E-2</v>
      </c>
      <c r="AG18" s="14">
        <v>5.4606815782013297E-2</v>
      </c>
      <c r="AH18" s="14">
        <v>2.6585032479690102E-2</v>
      </c>
      <c r="AI18" s="14">
        <v>8.8580584223821798E-2</v>
      </c>
      <c r="AJ18" s="14">
        <v>6.6492416966914797E-2</v>
      </c>
      <c r="AK18" s="14"/>
      <c r="AL18" s="14">
        <v>4.4026959044376202E-2</v>
      </c>
      <c r="AM18" s="14">
        <v>5.3356547623009599E-2</v>
      </c>
      <c r="AN18" s="14">
        <v>3.09884356093677E-2</v>
      </c>
      <c r="AO18" s="14">
        <v>6.8786556449655104E-2</v>
      </c>
      <c r="AP18" s="14">
        <v>2.6747321727779199E-2</v>
      </c>
      <c r="AQ18" s="14"/>
      <c r="AR18" s="14">
        <v>4.7374897813581403E-2</v>
      </c>
      <c r="AS18" s="14">
        <v>5.6708731567232197E-2</v>
      </c>
      <c r="AT18" s="14">
        <v>3.58301844324449E-2</v>
      </c>
      <c r="AU18" s="14">
        <v>6.0720317583117203E-2</v>
      </c>
      <c r="AV18" s="14">
        <v>5.0560143119774997E-2</v>
      </c>
      <c r="AW18" s="14">
        <v>4.14759932581533E-2</v>
      </c>
      <c r="AX18" s="14"/>
      <c r="AY18" s="14">
        <v>4.8638494962020398E-2</v>
      </c>
      <c r="AZ18" s="14">
        <v>3.1473107117447698E-2</v>
      </c>
      <c r="BA18" s="14">
        <v>5.8300291515331698E-2</v>
      </c>
      <c r="BB18" s="14">
        <v>5.64381131251942E-2</v>
      </c>
      <c r="BC18" s="14">
        <v>0.102770367163844</v>
      </c>
      <c r="BD18" s="14"/>
      <c r="BE18" s="14">
        <v>8.9584936644870106E-2</v>
      </c>
      <c r="BF18" s="14">
        <v>6.2375129644670201E-2</v>
      </c>
      <c r="BG18" s="14">
        <v>5.4494791570815798E-2</v>
      </c>
      <c r="BH18" s="14">
        <v>4.0558727296458597E-2</v>
      </c>
      <c r="BI18" s="14">
        <v>6.1721199502504598E-2</v>
      </c>
      <c r="BJ18" s="14">
        <v>7.9362497697876705E-2</v>
      </c>
      <c r="BK18" s="14">
        <v>1.4322821306791699E-2</v>
      </c>
      <c r="BL18" s="14">
        <v>7.4050106222635997E-2</v>
      </c>
      <c r="BM18" s="14">
        <v>1.71063532462324E-2</v>
      </c>
      <c r="BN18" s="14">
        <v>5.4621510734100799E-2</v>
      </c>
      <c r="BO18" s="14">
        <v>5.8294904138702898E-2</v>
      </c>
      <c r="BP18" s="14">
        <v>4.7828943610144503E-2</v>
      </c>
      <c r="BQ18" s="14">
        <v>3.8782929040084999E-2</v>
      </c>
      <c r="BR18" s="14">
        <v>5.5054119017418003E-2</v>
      </c>
      <c r="BS18" s="14">
        <v>2.1681615247732201E-2</v>
      </c>
      <c r="BT18" s="14">
        <v>6.4730510120445603E-2</v>
      </c>
      <c r="BU18" s="14"/>
      <c r="BV18" s="14">
        <v>4.8671859043652801E-2</v>
      </c>
      <c r="BW18" s="14">
        <v>6.0314434544438203E-2</v>
      </c>
      <c r="BX18" s="14"/>
      <c r="BY18" s="14">
        <v>5.3707899320622601E-2</v>
      </c>
      <c r="BZ18" s="14"/>
      <c r="CA18" s="14">
        <v>4.26605368564014E-2</v>
      </c>
      <c r="CB18" s="14">
        <v>6.0511626056075803E-2</v>
      </c>
      <c r="CC18" s="14">
        <v>5.5401564762279198E-2</v>
      </c>
      <c r="CD18" s="14">
        <v>5.9666529207943401E-2</v>
      </c>
      <c r="CE18" s="14">
        <v>5.4951804513148399E-2</v>
      </c>
    </row>
    <row r="19" spans="2:83" x14ac:dyDescent="0.3">
      <c r="B19" s="15" t="s">
        <v>176</v>
      </c>
      <c r="C19" s="14">
        <v>4.5183183736936597E-2</v>
      </c>
      <c r="D19" s="14">
        <v>4.3446902018133803E-2</v>
      </c>
      <c r="E19" s="14">
        <v>4.6967157239231498E-2</v>
      </c>
      <c r="F19" s="14"/>
      <c r="G19" s="14">
        <v>0.112204532765287</v>
      </c>
      <c r="H19" s="14">
        <v>8.4341377042822102E-2</v>
      </c>
      <c r="I19" s="14">
        <v>3.6375320259933799E-2</v>
      </c>
      <c r="J19" s="14">
        <v>3.6167572809604899E-2</v>
      </c>
      <c r="K19" s="14">
        <v>1.7253489138487101E-2</v>
      </c>
      <c r="L19" s="14">
        <v>2.2043737376140401E-3</v>
      </c>
      <c r="M19" s="14"/>
      <c r="N19" s="14">
        <v>5.6195285647868E-2</v>
      </c>
      <c r="O19" s="14">
        <v>3.4530100187664503E-2</v>
      </c>
      <c r="P19" s="14">
        <v>4.4345407448486897E-2</v>
      </c>
      <c r="Q19" s="14">
        <v>4.6097025720229397E-2</v>
      </c>
      <c r="R19" s="14"/>
      <c r="S19" s="14">
        <v>7.7815251147846404E-2</v>
      </c>
      <c r="T19" s="14">
        <v>3.6692707086110797E-2</v>
      </c>
      <c r="U19" s="14">
        <v>2.5439067636169599E-2</v>
      </c>
      <c r="V19" s="14">
        <v>5.1692991482890298E-2</v>
      </c>
      <c r="W19" s="14">
        <v>2.0992919666512601E-2</v>
      </c>
      <c r="X19" s="14">
        <v>2.5516420282311499E-2</v>
      </c>
      <c r="Y19" s="14">
        <v>5.0463030180674801E-2</v>
      </c>
      <c r="Z19" s="14">
        <v>4.8075495486538798E-2</v>
      </c>
      <c r="AA19" s="14">
        <v>5.3927816474880298E-2</v>
      </c>
      <c r="AB19" s="14">
        <v>4.2682997290997497E-2</v>
      </c>
      <c r="AC19" s="14">
        <v>2.4923688868875801E-2</v>
      </c>
      <c r="AD19" s="14">
        <v>6.9108937323081598E-2</v>
      </c>
      <c r="AE19" s="14"/>
      <c r="AF19" s="14">
        <v>1.8269063950214499E-2</v>
      </c>
      <c r="AG19" s="14">
        <v>6.0422173723095399E-2</v>
      </c>
      <c r="AH19" s="14">
        <v>6.0058419570857599E-2</v>
      </c>
      <c r="AI19" s="14">
        <v>3.2637801227540598E-2</v>
      </c>
      <c r="AJ19" s="14">
        <v>6.1568763418429498E-2</v>
      </c>
      <c r="AK19" s="14"/>
      <c r="AL19" s="14">
        <v>3.9289119728017199E-2</v>
      </c>
      <c r="AM19" s="14">
        <v>5.6885284513372499E-2</v>
      </c>
      <c r="AN19" s="14">
        <v>3.7717436849837499E-2</v>
      </c>
      <c r="AO19" s="14">
        <v>1.85433345832983E-2</v>
      </c>
      <c r="AP19" s="14">
        <v>3.03121236791156E-2</v>
      </c>
      <c r="AQ19" s="14"/>
      <c r="AR19" s="14">
        <v>6.8112740420984405E-2</v>
      </c>
      <c r="AS19" s="14">
        <v>4.5453415849835199E-2</v>
      </c>
      <c r="AT19" s="14">
        <v>3.7802871654803699E-2</v>
      </c>
      <c r="AU19" s="14">
        <v>2.4030008590565501E-2</v>
      </c>
      <c r="AV19" s="14">
        <v>4.8914383185732602E-2</v>
      </c>
      <c r="AW19" s="14">
        <v>3.71688839398761E-2</v>
      </c>
      <c r="AX19" s="14"/>
      <c r="AY19" s="14">
        <v>3.88383811132164E-2</v>
      </c>
      <c r="AZ19" s="14">
        <v>2.8251930217029202E-2</v>
      </c>
      <c r="BA19" s="14">
        <v>5.9268742295412902E-2</v>
      </c>
      <c r="BB19" s="14">
        <v>5.4121472206834297E-2</v>
      </c>
      <c r="BC19" s="14">
        <v>0.135767656467047</v>
      </c>
      <c r="BD19" s="14"/>
      <c r="BE19" s="14">
        <v>0</v>
      </c>
      <c r="BF19" s="14">
        <v>6.6347379953311095E-2</v>
      </c>
      <c r="BG19" s="14">
        <v>2.65743527873387E-2</v>
      </c>
      <c r="BH19" s="14">
        <v>3.0726920040064901E-2</v>
      </c>
      <c r="BI19" s="14">
        <v>1.6518633376377798E-2</v>
      </c>
      <c r="BJ19" s="14">
        <v>5.2459753892738201E-2</v>
      </c>
      <c r="BK19" s="14">
        <v>4.1565426485242002E-2</v>
      </c>
      <c r="BL19" s="14">
        <v>4.79960618263559E-2</v>
      </c>
      <c r="BM19" s="14">
        <v>2.6303545990582999E-2</v>
      </c>
      <c r="BN19" s="14">
        <v>5.9139079357299201E-2</v>
      </c>
      <c r="BO19" s="14">
        <v>3.0525696340203499E-2</v>
      </c>
      <c r="BP19" s="14">
        <v>6.4745601330600894E-2</v>
      </c>
      <c r="BQ19" s="14">
        <v>5.7151842573245397E-2</v>
      </c>
      <c r="BR19" s="14">
        <v>7.5676491713472099E-2</v>
      </c>
      <c r="BS19" s="14">
        <v>6.8627585845224701E-2</v>
      </c>
      <c r="BT19" s="14">
        <v>7.8950283702525798E-2</v>
      </c>
      <c r="BU19" s="14"/>
      <c r="BV19" s="14">
        <v>6.4498179994826196E-2</v>
      </c>
      <c r="BW19" s="14">
        <v>4.5578307537779701E-2</v>
      </c>
      <c r="BX19" s="14"/>
      <c r="BY19" s="14">
        <v>9.3786237086254304E-2</v>
      </c>
      <c r="BZ19" s="14"/>
      <c r="CA19" s="14">
        <v>1.9740909759152599E-2</v>
      </c>
      <c r="CB19" s="14">
        <v>2.8332954420238601E-2</v>
      </c>
      <c r="CC19" s="14">
        <v>5.65259650300836E-2</v>
      </c>
      <c r="CD19" s="14">
        <v>0.118817593495697</v>
      </c>
      <c r="CE19" s="14">
        <v>0.14783017353901501</v>
      </c>
    </row>
    <row r="20" spans="2:83" x14ac:dyDescent="0.3">
      <c r="B20" s="15" t="s">
        <v>177</v>
      </c>
      <c r="C20" s="14">
        <v>3.6016373381148097E-2</v>
      </c>
      <c r="D20" s="14">
        <v>3.3114598474081297E-2</v>
      </c>
      <c r="E20" s="14">
        <v>3.8920409506994498E-2</v>
      </c>
      <c r="F20" s="14"/>
      <c r="G20" s="14">
        <v>2.6566335436380699E-2</v>
      </c>
      <c r="H20" s="14">
        <v>6.1280147781625501E-2</v>
      </c>
      <c r="I20" s="14">
        <v>4.0442220265756897E-2</v>
      </c>
      <c r="J20" s="14">
        <v>3.6323104703017597E-2</v>
      </c>
      <c r="K20" s="14">
        <v>2.2117000718856999E-2</v>
      </c>
      <c r="L20" s="14">
        <v>2.7201690484295701E-2</v>
      </c>
      <c r="M20" s="14"/>
      <c r="N20" s="14">
        <v>4.5352130777330101E-2</v>
      </c>
      <c r="O20" s="14">
        <v>3.8671904125016698E-2</v>
      </c>
      <c r="P20" s="14">
        <v>3.6219668837762897E-2</v>
      </c>
      <c r="Q20" s="14">
        <v>1.9950327255609999E-2</v>
      </c>
      <c r="R20" s="14"/>
      <c r="S20" s="14">
        <v>3.3922220927168102E-2</v>
      </c>
      <c r="T20" s="14">
        <v>3.4320313976605003E-2</v>
      </c>
      <c r="U20" s="14">
        <v>1.8244847363483301E-2</v>
      </c>
      <c r="V20" s="14">
        <v>5.84573595203439E-2</v>
      </c>
      <c r="W20" s="14">
        <v>2.7807976744823801E-2</v>
      </c>
      <c r="X20" s="14">
        <v>5.4798842384473197E-2</v>
      </c>
      <c r="Y20" s="14">
        <v>2.5185257816354799E-2</v>
      </c>
      <c r="Z20" s="14">
        <v>1.10025934081853E-2</v>
      </c>
      <c r="AA20" s="14">
        <v>3.7911616275626003E-2</v>
      </c>
      <c r="AB20" s="14">
        <v>4.4269847272370003E-2</v>
      </c>
      <c r="AC20" s="14">
        <v>4.47448943019488E-2</v>
      </c>
      <c r="AD20" s="14">
        <v>1.17634318420661E-2</v>
      </c>
      <c r="AE20" s="14"/>
      <c r="AF20" s="14">
        <v>3.0817887093789201E-2</v>
      </c>
      <c r="AG20" s="14">
        <v>5.57141590491586E-2</v>
      </c>
      <c r="AH20" s="14">
        <v>4.2219569735121497E-2</v>
      </c>
      <c r="AI20" s="14">
        <v>0</v>
      </c>
      <c r="AJ20" s="14">
        <v>1.8541844230398501E-2</v>
      </c>
      <c r="AK20" s="14"/>
      <c r="AL20" s="14">
        <v>3.6348398409364199E-2</v>
      </c>
      <c r="AM20" s="14">
        <v>4.60614718976625E-2</v>
      </c>
      <c r="AN20" s="14">
        <v>2.5708236306191699E-2</v>
      </c>
      <c r="AO20" s="14">
        <v>3.1956481104801399E-2</v>
      </c>
      <c r="AP20" s="14">
        <v>3.8839381372596397E-2</v>
      </c>
      <c r="AQ20" s="14"/>
      <c r="AR20" s="14">
        <v>5.9549832094726002E-2</v>
      </c>
      <c r="AS20" s="14">
        <v>4.6925870828325701E-2</v>
      </c>
      <c r="AT20" s="14">
        <v>1.9454362786215099E-2</v>
      </c>
      <c r="AU20" s="14">
        <v>2.3710431078579699E-2</v>
      </c>
      <c r="AV20" s="14">
        <v>2.02650538909117E-2</v>
      </c>
      <c r="AW20" s="14">
        <v>3.71360544626754E-2</v>
      </c>
      <c r="AX20" s="14"/>
      <c r="AY20" s="14">
        <v>3.8498165130200601E-2</v>
      </c>
      <c r="AZ20" s="14">
        <v>3.0884689842993501E-2</v>
      </c>
      <c r="BA20" s="14">
        <v>4.5078161780904798E-2</v>
      </c>
      <c r="BB20" s="14">
        <v>4.4036627887995103E-2</v>
      </c>
      <c r="BC20" s="14">
        <v>1.5631821103168901E-2</v>
      </c>
      <c r="BD20" s="14"/>
      <c r="BE20" s="14">
        <v>0</v>
      </c>
      <c r="BF20" s="14">
        <v>5.0212195749313501E-2</v>
      </c>
      <c r="BG20" s="14">
        <v>2.5548492233288901E-2</v>
      </c>
      <c r="BH20" s="14">
        <v>2.3859171719817E-2</v>
      </c>
      <c r="BI20" s="14">
        <v>3.8107759894592301E-2</v>
      </c>
      <c r="BJ20" s="14">
        <v>4.2888291382853203E-2</v>
      </c>
      <c r="BK20" s="14">
        <v>2.8488699528127399E-2</v>
      </c>
      <c r="BL20" s="14">
        <v>3.1632609959762498E-2</v>
      </c>
      <c r="BM20" s="14">
        <v>4.1771097543512603E-2</v>
      </c>
      <c r="BN20" s="14">
        <v>2.9739800078650298E-2</v>
      </c>
      <c r="BO20" s="14">
        <v>3.2219310826324399E-2</v>
      </c>
      <c r="BP20" s="14">
        <v>3.7874123113402602E-2</v>
      </c>
      <c r="BQ20" s="14">
        <v>1.6100577533577399E-2</v>
      </c>
      <c r="BR20" s="14">
        <v>3.6585747698312403E-2</v>
      </c>
      <c r="BS20" s="14">
        <v>6.1996434725590903E-2</v>
      </c>
      <c r="BT20" s="14">
        <v>8.2778672740539599E-2</v>
      </c>
      <c r="BU20" s="14"/>
      <c r="BV20" s="14">
        <v>6.0136039273298601E-2</v>
      </c>
      <c r="BW20" s="14">
        <v>2.5157361280954301E-2</v>
      </c>
      <c r="BX20" s="14"/>
      <c r="BY20" s="14">
        <v>3.9009759786265502E-2</v>
      </c>
      <c r="BZ20" s="14"/>
      <c r="CA20" s="14">
        <v>3.5384934341835698E-2</v>
      </c>
      <c r="CB20" s="14">
        <v>2.04791517857533E-2</v>
      </c>
      <c r="CC20" s="14">
        <v>4.1886294278721703E-2</v>
      </c>
      <c r="CD20" s="14">
        <v>6.6062594890951301E-2</v>
      </c>
      <c r="CE20" s="14">
        <v>3.5951981390634803E-2</v>
      </c>
    </row>
    <row r="21" spans="2:83" x14ac:dyDescent="0.3">
      <c r="B21" s="15" t="s">
        <v>178</v>
      </c>
      <c r="C21" s="14">
        <v>2.7473629398916101E-2</v>
      </c>
      <c r="D21" s="14">
        <v>4.30035788196464E-2</v>
      </c>
      <c r="E21" s="14">
        <v>1.23634005134814E-2</v>
      </c>
      <c r="F21" s="14"/>
      <c r="G21" s="14">
        <v>3.98999797476089E-2</v>
      </c>
      <c r="H21" s="14">
        <v>2.8439033004627499E-2</v>
      </c>
      <c r="I21" s="14">
        <v>3.5158160383169497E-2</v>
      </c>
      <c r="J21" s="14">
        <v>8.3831094637196197E-3</v>
      </c>
      <c r="K21" s="14">
        <v>2.3990591442611901E-2</v>
      </c>
      <c r="L21" s="14">
        <v>3.00998633334204E-2</v>
      </c>
      <c r="M21" s="14"/>
      <c r="N21" s="14">
        <v>3.0891985131433399E-2</v>
      </c>
      <c r="O21" s="14">
        <v>1.6357221891215201E-2</v>
      </c>
      <c r="P21" s="14">
        <v>2.0614231793702399E-2</v>
      </c>
      <c r="Q21" s="14">
        <v>4.0128118188928301E-2</v>
      </c>
      <c r="R21" s="14"/>
      <c r="S21" s="14">
        <v>4.6324259240620898E-2</v>
      </c>
      <c r="T21" s="14">
        <v>1.63325217229667E-2</v>
      </c>
      <c r="U21" s="14">
        <v>1.22527526145707E-2</v>
      </c>
      <c r="V21" s="14">
        <v>3.7647420306292298E-2</v>
      </c>
      <c r="W21" s="14">
        <v>4.1736767056542397E-2</v>
      </c>
      <c r="X21" s="14">
        <v>3.9175134230831597E-2</v>
      </c>
      <c r="Y21" s="14">
        <v>1.74069821519587E-2</v>
      </c>
      <c r="Z21" s="14">
        <v>1.5560085300716399E-2</v>
      </c>
      <c r="AA21" s="14">
        <v>2.8648344395450401E-2</v>
      </c>
      <c r="AB21" s="14">
        <v>1.6194401652834901E-2</v>
      </c>
      <c r="AC21" s="14">
        <v>1.9648266242347699E-2</v>
      </c>
      <c r="AD21" s="14">
        <v>1.4731365473912799E-2</v>
      </c>
      <c r="AE21" s="14"/>
      <c r="AF21" s="14">
        <v>3.2417788215919001E-2</v>
      </c>
      <c r="AG21" s="14">
        <v>2.2560488600092601E-2</v>
      </c>
      <c r="AH21" s="14">
        <v>6.5187163516925604E-3</v>
      </c>
      <c r="AI21" s="14">
        <v>0</v>
      </c>
      <c r="AJ21" s="14">
        <v>3.21193509012664E-2</v>
      </c>
      <c r="AK21" s="14"/>
      <c r="AL21" s="14">
        <v>2.9296619625389E-2</v>
      </c>
      <c r="AM21" s="14">
        <v>2.6597698682271301E-2</v>
      </c>
      <c r="AN21" s="14">
        <v>6.0060539815984196E-3</v>
      </c>
      <c r="AO21" s="14">
        <v>4.7106804987452698E-2</v>
      </c>
      <c r="AP21" s="14">
        <v>9.9065564357909992E-3</v>
      </c>
      <c r="AQ21" s="14"/>
      <c r="AR21" s="14">
        <v>2.29509618845288E-2</v>
      </c>
      <c r="AS21" s="14">
        <v>3.3984623784131501E-2</v>
      </c>
      <c r="AT21" s="14">
        <v>1.4800098706277E-2</v>
      </c>
      <c r="AU21" s="14">
        <v>4.9301948604291601E-2</v>
      </c>
      <c r="AV21" s="14">
        <v>2.30922223755771E-2</v>
      </c>
      <c r="AW21" s="14">
        <v>1.0496412783624899E-2</v>
      </c>
      <c r="AX21" s="14"/>
      <c r="AY21" s="14">
        <v>2.1467029581783599E-2</v>
      </c>
      <c r="AZ21" s="14">
        <v>2.70740299720954E-2</v>
      </c>
      <c r="BA21" s="14">
        <v>2.3011488019509401E-2</v>
      </c>
      <c r="BB21" s="14">
        <v>3.32808950248797E-2</v>
      </c>
      <c r="BC21" s="14">
        <v>0.105037806025412</v>
      </c>
      <c r="BD21" s="14"/>
      <c r="BE21" s="14">
        <v>0</v>
      </c>
      <c r="BF21" s="14">
        <v>3.2923899659372702E-2</v>
      </c>
      <c r="BG21" s="14">
        <v>3.8196924465500902E-2</v>
      </c>
      <c r="BH21" s="14">
        <v>2.4457995789411699E-2</v>
      </c>
      <c r="BI21" s="14">
        <v>4.1623194614412301E-2</v>
      </c>
      <c r="BJ21" s="14">
        <v>2.1785879366073201E-2</v>
      </c>
      <c r="BK21" s="14">
        <v>2.7665382421929001E-2</v>
      </c>
      <c r="BL21" s="14">
        <v>1.38719156143077E-2</v>
      </c>
      <c r="BM21" s="14">
        <v>2.45715959919749E-2</v>
      </c>
      <c r="BN21" s="14">
        <v>4.9000999912182E-2</v>
      </c>
      <c r="BO21" s="14">
        <v>2.0530996125288001E-2</v>
      </c>
      <c r="BP21" s="14">
        <v>0</v>
      </c>
      <c r="BQ21" s="14">
        <v>8.1239380275818802E-3</v>
      </c>
      <c r="BR21" s="14">
        <v>4.7928303970072701E-2</v>
      </c>
      <c r="BS21" s="14">
        <v>8.0018100799595496E-2</v>
      </c>
      <c r="BT21" s="14">
        <v>3.8083321995973703E-2</v>
      </c>
      <c r="BU21" s="14"/>
      <c r="BV21" s="14">
        <v>1.8939306714227999E-2</v>
      </c>
      <c r="BW21" s="14">
        <v>3.7972248860148598E-2</v>
      </c>
      <c r="BX21" s="14"/>
      <c r="BY21" s="14">
        <v>5.4657943572588297E-2</v>
      </c>
      <c r="BZ21" s="14"/>
      <c r="CA21" s="14">
        <v>1.8873106436217299E-2</v>
      </c>
      <c r="CB21" s="14">
        <v>2.0645927416779401E-2</v>
      </c>
      <c r="CC21" s="14">
        <v>3.2114750978269699E-2</v>
      </c>
      <c r="CD21" s="14">
        <v>5.0977896726510201E-2</v>
      </c>
      <c r="CE21" s="14">
        <v>2.2738735356441601E-2</v>
      </c>
    </row>
    <row r="22" spans="2:83" x14ac:dyDescent="0.3">
      <c r="B22" s="15" t="s">
        <v>179</v>
      </c>
      <c r="C22" s="14">
        <v>2.1459511095914801E-2</v>
      </c>
      <c r="D22" s="14">
        <v>8.84908048827787E-3</v>
      </c>
      <c r="E22" s="14">
        <v>3.38149459771179E-2</v>
      </c>
      <c r="F22" s="14"/>
      <c r="G22" s="14">
        <v>2.0847632090182401E-2</v>
      </c>
      <c r="H22" s="14">
        <v>1.17378010176822E-2</v>
      </c>
      <c r="I22" s="14">
        <v>2.31929280683933E-2</v>
      </c>
      <c r="J22" s="14">
        <v>1.3380476418561001E-2</v>
      </c>
      <c r="K22" s="14">
        <v>2.4224207843991701E-2</v>
      </c>
      <c r="L22" s="14">
        <v>3.3086649708521897E-2</v>
      </c>
      <c r="M22" s="14"/>
      <c r="N22" s="14">
        <v>1.07360544598437E-2</v>
      </c>
      <c r="O22" s="14">
        <v>8.7497662672525994E-3</v>
      </c>
      <c r="P22" s="14">
        <v>2.3310983402199802E-2</v>
      </c>
      <c r="Q22" s="14">
        <v>4.5046596901062497E-2</v>
      </c>
      <c r="R22" s="14"/>
      <c r="S22" s="14">
        <v>1.6727609833870401E-2</v>
      </c>
      <c r="T22" s="14">
        <v>2.7464894386201599E-2</v>
      </c>
      <c r="U22" s="14">
        <v>1.9908119607818402E-2</v>
      </c>
      <c r="V22" s="14">
        <v>2.8729504837360701E-2</v>
      </c>
      <c r="W22" s="14">
        <v>2.7405795543392598E-2</v>
      </c>
      <c r="X22" s="14">
        <v>1.2698465811943E-2</v>
      </c>
      <c r="Y22" s="14">
        <v>0</v>
      </c>
      <c r="Z22" s="14">
        <v>5.4916988403539001E-2</v>
      </c>
      <c r="AA22" s="14">
        <v>2.2376306759203501E-2</v>
      </c>
      <c r="AB22" s="14">
        <v>2.0620710239160699E-2</v>
      </c>
      <c r="AC22" s="14">
        <v>2.6661281769043001E-2</v>
      </c>
      <c r="AD22" s="14">
        <v>1.50771735032313E-2</v>
      </c>
      <c r="AE22" s="14"/>
      <c r="AF22" s="14">
        <v>2.1024850797158899E-2</v>
      </c>
      <c r="AG22" s="14">
        <v>1.38846121625129E-2</v>
      </c>
      <c r="AH22" s="14">
        <v>0</v>
      </c>
      <c r="AI22" s="14">
        <v>5.2781921571441501E-2</v>
      </c>
      <c r="AJ22" s="14">
        <v>5.2710653322186898E-2</v>
      </c>
      <c r="AK22" s="14"/>
      <c r="AL22" s="14">
        <v>2.1821865198820799E-2</v>
      </c>
      <c r="AM22" s="14">
        <v>1.3492153496308199E-2</v>
      </c>
      <c r="AN22" s="14">
        <v>7.3379623243587403E-3</v>
      </c>
      <c r="AO22" s="14">
        <v>4.0023735657567797E-2</v>
      </c>
      <c r="AP22" s="14">
        <v>8.5712555333577502E-3</v>
      </c>
      <c r="AQ22" s="14"/>
      <c r="AR22" s="14">
        <v>1.0193058672348199E-2</v>
      </c>
      <c r="AS22" s="14">
        <v>1.33340504263635E-2</v>
      </c>
      <c r="AT22" s="14">
        <v>5.6984592201887903E-3</v>
      </c>
      <c r="AU22" s="14">
        <v>5.08600749253472E-2</v>
      </c>
      <c r="AV22" s="14">
        <v>0</v>
      </c>
      <c r="AW22" s="14">
        <v>3.1732236442416802E-2</v>
      </c>
      <c r="AX22" s="14"/>
      <c r="AY22" s="14">
        <v>3.22214009985924E-2</v>
      </c>
      <c r="AZ22" s="14">
        <v>3.5238512937324197E-2</v>
      </c>
      <c r="BA22" s="14">
        <v>1.8981700911595199E-2</v>
      </c>
      <c r="BB22" s="14">
        <v>6.3385173976425301E-3</v>
      </c>
      <c r="BC22" s="14">
        <v>0</v>
      </c>
      <c r="BD22" s="14"/>
      <c r="BE22" s="14">
        <v>7.7982368142829994E-2</v>
      </c>
      <c r="BF22" s="14">
        <v>3.0501147943234001E-2</v>
      </c>
      <c r="BG22" s="14">
        <v>1.30217532835912E-2</v>
      </c>
      <c r="BH22" s="14">
        <v>4.0840693737653998E-2</v>
      </c>
      <c r="BI22" s="14">
        <v>3.0245646973523201E-2</v>
      </c>
      <c r="BJ22" s="14">
        <v>4.2666637630935603E-2</v>
      </c>
      <c r="BK22" s="14">
        <v>1.5429525267065701E-2</v>
      </c>
      <c r="BL22" s="14">
        <v>3.9633999011281201E-2</v>
      </c>
      <c r="BM22" s="14">
        <v>6.8147186683335101E-3</v>
      </c>
      <c r="BN22" s="14">
        <v>0</v>
      </c>
      <c r="BO22" s="14">
        <v>5.63261506620187E-3</v>
      </c>
      <c r="BP22" s="14">
        <v>1.0890312782996001E-2</v>
      </c>
      <c r="BQ22" s="14">
        <v>2.0134577444485002E-2</v>
      </c>
      <c r="BR22" s="14">
        <v>1.7508322271297099E-2</v>
      </c>
      <c r="BS22" s="14">
        <v>0</v>
      </c>
      <c r="BT22" s="14">
        <v>8.3050571145063205E-3</v>
      </c>
      <c r="BU22" s="14"/>
      <c r="BV22" s="14">
        <v>1.1454111988856101E-2</v>
      </c>
      <c r="BW22" s="14">
        <v>1.6519134289122599E-2</v>
      </c>
      <c r="BX22" s="14"/>
      <c r="BY22" s="14">
        <v>2.2151826277009099E-2</v>
      </c>
      <c r="BZ22" s="14"/>
      <c r="CA22" s="14">
        <v>2.7835013381421699E-2</v>
      </c>
      <c r="CB22" s="14">
        <v>2.22889868300075E-2</v>
      </c>
      <c r="CC22" s="14">
        <v>1.7731340566358701E-2</v>
      </c>
      <c r="CD22" s="14">
        <v>0</v>
      </c>
      <c r="CE22" s="14">
        <v>2.2856506996190101E-2</v>
      </c>
    </row>
    <row r="23" spans="2:83" x14ac:dyDescent="0.3">
      <c r="B23" s="15" t="s">
        <v>180</v>
      </c>
      <c r="C23" s="14">
        <v>9.7418824039941006E-3</v>
      </c>
      <c r="D23" s="14">
        <v>9.9161133725619403E-3</v>
      </c>
      <c r="E23" s="14">
        <v>9.5908576938505494E-3</v>
      </c>
      <c r="F23" s="14"/>
      <c r="G23" s="14">
        <v>2.1655823462355998E-2</v>
      </c>
      <c r="H23" s="14">
        <v>2.7334270118485202E-2</v>
      </c>
      <c r="I23" s="14">
        <v>6.5972807493506602E-3</v>
      </c>
      <c r="J23" s="14">
        <v>2.98661058748383E-3</v>
      </c>
      <c r="K23" s="14">
        <v>0</v>
      </c>
      <c r="L23" s="14">
        <v>2.1205510804569302E-3</v>
      </c>
      <c r="M23" s="14"/>
      <c r="N23" s="14">
        <v>1.00458086749443E-2</v>
      </c>
      <c r="O23" s="14">
        <v>9.4226726809636605E-3</v>
      </c>
      <c r="P23" s="14">
        <v>1.02513335207435E-2</v>
      </c>
      <c r="Q23" s="14">
        <v>9.5110329992378097E-3</v>
      </c>
      <c r="R23" s="14"/>
      <c r="S23" s="14">
        <v>1.00441399009827E-2</v>
      </c>
      <c r="T23" s="14">
        <v>8.3117510874285202E-3</v>
      </c>
      <c r="U23" s="14">
        <v>0</v>
      </c>
      <c r="V23" s="14">
        <v>1.3741527167425599E-2</v>
      </c>
      <c r="W23" s="14">
        <v>1.19272071823393E-2</v>
      </c>
      <c r="X23" s="14">
        <v>0</v>
      </c>
      <c r="Y23" s="14">
        <v>0</v>
      </c>
      <c r="Z23" s="14">
        <v>1.9293977566197999E-2</v>
      </c>
      <c r="AA23" s="14">
        <v>1.38813589763691E-2</v>
      </c>
      <c r="AB23" s="14">
        <v>2.6484750494607901E-2</v>
      </c>
      <c r="AC23" s="14">
        <v>0</v>
      </c>
      <c r="AD23" s="14">
        <v>1.6437944453163E-2</v>
      </c>
      <c r="AE23" s="14"/>
      <c r="AF23" s="14">
        <v>6.7210742749528197E-3</v>
      </c>
      <c r="AG23" s="14">
        <v>1.78984279895423E-2</v>
      </c>
      <c r="AH23" s="14">
        <v>0</v>
      </c>
      <c r="AI23" s="14">
        <v>0</v>
      </c>
      <c r="AJ23" s="14">
        <v>1.12783389963829E-2</v>
      </c>
      <c r="AK23" s="14"/>
      <c r="AL23" s="14">
        <v>7.4026686277826803E-3</v>
      </c>
      <c r="AM23" s="14">
        <v>1.6089490858214501E-2</v>
      </c>
      <c r="AN23" s="14">
        <v>0</v>
      </c>
      <c r="AO23" s="14">
        <v>4.2849137785181297E-3</v>
      </c>
      <c r="AP23" s="14">
        <v>1.7905623628453701E-2</v>
      </c>
      <c r="AQ23" s="14"/>
      <c r="AR23" s="14">
        <v>1.3751884348273799E-2</v>
      </c>
      <c r="AS23" s="14">
        <v>1.3484912675809599E-2</v>
      </c>
      <c r="AT23" s="14">
        <v>9.5998877635430392E-3</v>
      </c>
      <c r="AU23" s="14">
        <v>4.9774039577529204E-3</v>
      </c>
      <c r="AV23" s="14">
        <v>1.93571752997901E-2</v>
      </c>
      <c r="AW23" s="14">
        <v>0</v>
      </c>
      <c r="AX23" s="14"/>
      <c r="AY23" s="14">
        <v>1.1339361401711E-2</v>
      </c>
      <c r="AZ23" s="14">
        <v>2.4549342644914398E-3</v>
      </c>
      <c r="BA23" s="14">
        <v>1.9881868365976801E-2</v>
      </c>
      <c r="BB23" s="14">
        <v>1.0905889318505E-2</v>
      </c>
      <c r="BC23" s="14">
        <v>0</v>
      </c>
      <c r="BD23" s="14"/>
      <c r="BE23" s="14">
        <v>0</v>
      </c>
      <c r="BF23" s="14">
        <v>1.6497586034747099E-2</v>
      </c>
      <c r="BG23" s="14">
        <v>1.30989654733075E-2</v>
      </c>
      <c r="BH23" s="14">
        <v>2.5473835197392498E-2</v>
      </c>
      <c r="BI23" s="14">
        <v>1.27098822148999E-2</v>
      </c>
      <c r="BJ23" s="14">
        <v>4.5608259325117901E-3</v>
      </c>
      <c r="BK23" s="14">
        <v>1.0817688658890901E-2</v>
      </c>
      <c r="BL23" s="14">
        <v>6.1365232791913702E-3</v>
      </c>
      <c r="BM23" s="14">
        <v>1.6428678035578199E-2</v>
      </c>
      <c r="BN23" s="14">
        <v>0</v>
      </c>
      <c r="BO23" s="14">
        <v>5.7205911700352E-3</v>
      </c>
      <c r="BP23" s="14">
        <v>9.7862683409397806E-3</v>
      </c>
      <c r="BQ23" s="14">
        <v>9.0470680161812301E-3</v>
      </c>
      <c r="BR23" s="14">
        <v>1.7472216447733901E-2</v>
      </c>
      <c r="BS23" s="14">
        <v>0</v>
      </c>
      <c r="BT23" s="14">
        <v>1.0746371866369999E-2</v>
      </c>
      <c r="BU23" s="14"/>
      <c r="BV23" s="14">
        <v>1.5453224438924801E-2</v>
      </c>
      <c r="BW23" s="14">
        <v>1.7034499202382401E-2</v>
      </c>
      <c r="BX23" s="14"/>
      <c r="BY23" s="14">
        <v>2.4363258980794798E-2</v>
      </c>
      <c r="BZ23" s="14"/>
      <c r="CA23" s="14">
        <v>4.9034753504106701E-3</v>
      </c>
      <c r="CB23" s="14">
        <v>4.7765034443841498E-3</v>
      </c>
      <c r="CC23" s="14">
        <v>1.0903213703820899E-2</v>
      </c>
      <c r="CD23" s="14">
        <v>2.3238734074030602E-2</v>
      </c>
      <c r="CE23" s="14">
        <v>7.0371322444369305E-2</v>
      </c>
    </row>
    <row r="24" spans="2:83" x14ac:dyDescent="0.3">
      <c r="B24" s="15" t="s">
        <v>181</v>
      </c>
      <c r="C24" s="14">
        <v>8.5118170448456407E-3</v>
      </c>
      <c r="D24" s="14">
        <v>9.2132864460970406E-3</v>
      </c>
      <c r="E24" s="14">
        <v>7.8435625517742392E-3</v>
      </c>
      <c r="F24" s="14"/>
      <c r="G24" s="14">
        <v>1.2329211978906501E-2</v>
      </c>
      <c r="H24" s="14">
        <v>1.40444295309647E-2</v>
      </c>
      <c r="I24" s="14">
        <v>1.28483066105568E-2</v>
      </c>
      <c r="J24" s="14">
        <v>0</v>
      </c>
      <c r="K24" s="14">
        <v>2.3025724069471601E-3</v>
      </c>
      <c r="L24" s="14">
        <v>9.0620458188218397E-3</v>
      </c>
      <c r="M24" s="14"/>
      <c r="N24" s="14">
        <v>4.8816586946751599E-3</v>
      </c>
      <c r="O24" s="14">
        <v>9.9477519545779491E-3</v>
      </c>
      <c r="P24" s="14">
        <v>1.1248695214892E-2</v>
      </c>
      <c r="Q24" s="14">
        <v>8.7144366059687898E-3</v>
      </c>
      <c r="R24" s="14"/>
      <c r="S24" s="14">
        <v>1.02484470291326E-2</v>
      </c>
      <c r="T24" s="14">
        <v>1.74515304658471E-2</v>
      </c>
      <c r="U24" s="14">
        <v>0</v>
      </c>
      <c r="V24" s="14">
        <v>9.8221176802283702E-3</v>
      </c>
      <c r="W24" s="14">
        <v>7.0813814209942797E-3</v>
      </c>
      <c r="X24" s="14">
        <v>0</v>
      </c>
      <c r="Y24" s="14">
        <v>6.80579681078045E-3</v>
      </c>
      <c r="Z24" s="14">
        <v>2.2561737065567199E-2</v>
      </c>
      <c r="AA24" s="14">
        <v>8.8875170793106702E-3</v>
      </c>
      <c r="AB24" s="14">
        <v>1.1106205939788999E-2</v>
      </c>
      <c r="AC24" s="14">
        <v>0</v>
      </c>
      <c r="AD24" s="14">
        <v>0</v>
      </c>
      <c r="AE24" s="14"/>
      <c r="AF24" s="14">
        <v>8.8684725641501004E-3</v>
      </c>
      <c r="AG24" s="14">
        <v>1.0284335125803E-2</v>
      </c>
      <c r="AH24" s="14">
        <v>6.9251089767877897E-3</v>
      </c>
      <c r="AI24" s="14">
        <v>0</v>
      </c>
      <c r="AJ24" s="14">
        <v>7.63957395819848E-3</v>
      </c>
      <c r="AK24" s="14"/>
      <c r="AL24" s="14">
        <v>1.43469971305791E-2</v>
      </c>
      <c r="AM24" s="14">
        <v>7.5481010150076503E-3</v>
      </c>
      <c r="AN24" s="14">
        <v>6.3804859882022596E-3</v>
      </c>
      <c r="AO24" s="14">
        <v>4.6573586169045503E-3</v>
      </c>
      <c r="AP24" s="14">
        <v>0</v>
      </c>
      <c r="AQ24" s="14"/>
      <c r="AR24" s="14">
        <v>1.0507673218727399E-2</v>
      </c>
      <c r="AS24" s="14">
        <v>1.5705967515990502E-2</v>
      </c>
      <c r="AT24" s="14">
        <v>4.9549094968859599E-3</v>
      </c>
      <c r="AU24" s="14">
        <v>8.7728770913887803E-3</v>
      </c>
      <c r="AV24" s="14">
        <v>0</v>
      </c>
      <c r="AW24" s="14">
        <v>0</v>
      </c>
      <c r="AX24" s="14"/>
      <c r="AY24" s="14">
        <v>2.3361345022265599E-3</v>
      </c>
      <c r="AZ24" s="14">
        <v>6.5313708450936798E-3</v>
      </c>
      <c r="BA24" s="14">
        <v>9.7136599794616293E-3</v>
      </c>
      <c r="BB24" s="14">
        <v>1.7509220354528201E-2</v>
      </c>
      <c r="BC24" s="14">
        <v>0</v>
      </c>
      <c r="BD24" s="14"/>
      <c r="BE24" s="14">
        <v>0</v>
      </c>
      <c r="BF24" s="14">
        <v>2.4547362927652701E-2</v>
      </c>
      <c r="BG24" s="14">
        <v>1.3900233240190799E-2</v>
      </c>
      <c r="BH24" s="14">
        <v>0</v>
      </c>
      <c r="BI24" s="14">
        <v>5.5664283233942896E-3</v>
      </c>
      <c r="BJ24" s="14">
        <v>9.1947916617833407E-3</v>
      </c>
      <c r="BK24" s="14">
        <v>1.53891554517543E-2</v>
      </c>
      <c r="BL24" s="14">
        <v>0</v>
      </c>
      <c r="BM24" s="14">
        <v>0</v>
      </c>
      <c r="BN24" s="14">
        <v>1.8957616538700501E-2</v>
      </c>
      <c r="BO24" s="14">
        <v>6.01178664992942E-3</v>
      </c>
      <c r="BP24" s="14">
        <v>2.13321750661392E-2</v>
      </c>
      <c r="BQ24" s="14">
        <v>6.0399391080906001E-3</v>
      </c>
      <c r="BR24" s="14">
        <v>0</v>
      </c>
      <c r="BS24" s="14">
        <v>1.8728719119658298E-2</v>
      </c>
      <c r="BT24" s="14">
        <v>8.2011145133813503E-3</v>
      </c>
      <c r="BU24" s="14"/>
      <c r="BV24" s="14">
        <v>9.2725458397690096E-3</v>
      </c>
      <c r="BW24" s="14">
        <v>4.9868865629298896E-3</v>
      </c>
      <c r="BX24" s="14"/>
      <c r="BY24" s="14">
        <v>1.32068813918262E-2</v>
      </c>
      <c r="BZ24" s="14"/>
      <c r="CA24" s="14">
        <v>8.5021092622232699E-3</v>
      </c>
      <c r="CB24" s="14">
        <v>2.2864820820964801E-3</v>
      </c>
      <c r="CC24" s="14">
        <v>8.2937682360173307E-3</v>
      </c>
      <c r="CD24" s="14">
        <v>1.8813349545154401E-2</v>
      </c>
      <c r="CE24" s="14">
        <v>4.5261690353934701E-2</v>
      </c>
    </row>
    <row r="25" spans="2:83" x14ac:dyDescent="0.3">
      <c r="B25" s="15" t="s">
        <v>182</v>
      </c>
      <c r="C25" s="14">
        <v>7.3290466401177796E-3</v>
      </c>
      <c r="D25" s="14">
        <v>1.1232333102847301E-2</v>
      </c>
      <c r="E25" s="14">
        <v>3.53208350742454E-3</v>
      </c>
      <c r="F25" s="14"/>
      <c r="G25" s="14">
        <v>9.5782079806253397E-3</v>
      </c>
      <c r="H25" s="14">
        <v>2.5695874280764398E-2</v>
      </c>
      <c r="I25" s="14">
        <v>0</v>
      </c>
      <c r="J25" s="14">
        <v>4.6798744951044198E-3</v>
      </c>
      <c r="K25" s="14">
        <v>2.3025724069471601E-3</v>
      </c>
      <c r="L25" s="14">
        <v>2.3485116669756602E-3</v>
      </c>
      <c r="M25" s="14"/>
      <c r="N25" s="14">
        <v>7.8534427398791306E-3</v>
      </c>
      <c r="O25" s="14">
        <v>7.5808407596511E-3</v>
      </c>
      <c r="P25" s="14">
        <v>7.4761563982114702E-3</v>
      </c>
      <c r="Q25" s="14">
        <v>6.53369432102603E-3</v>
      </c>
      <c r="R25" s="14"/>
      <c r="S25" s="14">
        <v>1.7064498032833501E-2</v>
      </c>
      <c r="T25" s="14">
        <v>1.16207923346918E-2</v>
      </c>
      <c r="U25" s="14">
        <v>0</v>
      </c>
      <c r="V25" s="14">
        <v>7.2839617379998499E-3</v>
      </c>
      <c r="W25" s="14">
        <v>9.6416432995088796E-3</v>
      </c>
      <c r="X25" s="14">
        <v>0</v>
      </c>
      <c r="Y25" s="14">
        <v>6.2409128778203402E-3</v>
      </c>
      <c r="Z25" s="14">
        <v>1.1567156988692401E-2</v>
      </c>
      <c r="AA25" s="14">
        <v>0</v>
      </c>
      <c r="AB25" s="14">
        <v>1.2595635178283399E-2</v>
      </c>
      <c r="AC25" s="14">
        <v>0</v>
      </c>
      <c r="AD25" s="14">
        <v>0</v>
      </c>
      <c r="AE25" s="14"/>
      <c r="AF25" s="14">
        <v>7.57073393223985E-3</v>
      </c>
      <c r="AG25" s="14">
        <v>1.24024064940033E-2</v>
      </c>
      <c r="AH25" s="14">
        <v>1.14582365532552E-2</v>
      </c>
      <c r="AI25" s="14">
        <v>0</v>
      </c>
      <c r="AJ25" s="14">
        <v>3.8216826627563401E-3</v>
      </c>
      <c r="AK25" s="14"/>
      <c r="AL25" s="14">
        <v>1.4739867059695501E-2</v>
      </c>
      <c r="AM25" s="14">
        <v>8.1071399228667598E-3</v>
      </c>
      <c r="AN25" s="14">
        <v>6.2465333662932504E-3</v>
      </c>
      <c r="AO25" s="14">
        <v>0</v>
      </c>
      <c r="AP25" s="14">
        <v>0</v>
      </c>
      <c r="AQ25" s="14"/>
      <c r="AR25" s="14">
        <v>1.35729911174155E-2</v>
      </c>
      <c r="AS25" s="14">
        <v>9.6920747873059307E-3</v>
      </c>
      <c r="AT25" s="14">
        <v>1.2934401652964E-2</v>
      </c>
      <c r="AU25" s="14">
        <v>0</v>
      </c>
      <c r="AV25" s="14">
        <v>6.2733442215478497E-3</v>
      </c>
      <c r="AW25" s="14">
        <v>0</v>
      </c>
      <c r="AX25" s="14"/>
      <c r="AY25" s="14">
        <v>2.31060384019449E-3</v>
      </c>
      <c r="AZ25" s="14">
        <v>3.0244665186837899E-3</v>
      </c>
      <c r="BA25" s="14">
        <v>1.4376147592405301E-2</v>
      </c>
      <c r="BB25" s="14">
        <v>1.31136659319887E-2</v>
      </c>
      <c r="BC25" s="14">
        <v>0</v>
      </c>
      <c r="BD25" s="14"/>
      <c r="BE25" s="14">
        <v>0</v>
      </c>
      <c r="BF25" s="14">
        <v>0</v>
      </c>
      <c r="BG25" s="14">
        <v>6.8438240916258502E-3</v>
      </c>
      <c r="BH25" s="14">
        <v>1.92664825352373E-2</v>
      </c>
      <c r="BI25" s="14">
        <v>0</v>
      </c>
      <c r="BJ25" s="14">
        <v>6.6260391223157402E-3</v>
      </c>
      <c r="BK25" s="14">
        <v>1.07922944566279E-2</v>
      </c>
      <c r="BL25" s="14">
        <v>1.2816121536087501E-2</v>
      </c>
      <c r="BM25" s="14">
        <v>1.47221692073144E-2</v>
      </c>
      <c r="BN25" s="14">
        <v>8.8121807144737694E-3</v>
      </c>
      <c r="BO25" s="14">
        <v>0</v>
      </c>
      <c r="BP25" s="14">
        <v>0</v>
      </c>
      <c r="BQ25" s="14">
        <v>1.22038333762505E-2</v>
      </c>
      <c r="BR25" s="14">
        <v>1.7052430302261199E-2</v>
      </c>
      <c r="BS25" s="14">
        <v>1.9178192642769799E-2</v>
      </c>
      <c r="BT25" s="14">
        <v>0</v>
      </c>
      <c r="BU25" s="14"/>
      <c r="BV25" s="14">
        <v>7.63284927550023E-3</v>
      </c>
      <c r="BW25" s="14">
        <v>8.8115753696132604E-3</v>
      </c>
      <c r="BX25" s="14"/>
      <c r="BY25" s="14">
        <v>1.6316083705569698E-2</v>
      </c>
      <c r="BZ25" s="14"/>
      <c r="CA25" s="14">
        <v>3.23776692879212E-3</v>
      </c>
      <c r="CB25" s="14">
        <v>3.4041764286164601E-3</v>
      </c>
      <c r="CC25" s="14">
        <v>8.9328606397536293E-3</v>
      </c>
      <c r="CD25" s="14">
        <v>2.2551623411933799E-2</v>
      </c>
      <c r="CE25" s="14">
        <v>3.0330924907957399E-2</v>
      </c>
    </row>
    <row r="26" spans="2:83" x14ac:dyDescent="0.3">
      <c r="B26" s="15" t="s">
        <v>183</v>
      </c>
      <c r="C26" s="14">
        <v>4.4864934920704003E-3</v>
      </c>
      <c r="D26" s="14">
        <v>5.0488085475793197E-3</v>
      </c>
      <c r="E26" s="14">
        <v>3.9462223746669304E-3</v>
      </c>
      <c r="F26" s="14"/>
      <c r="G26" s="14">
        <v>1.6606019871544302E-2</v>
      </c>
      <c r="H26" s="14">
        <v>5.9391244786483801E-3</v>
      </c>
      <c r="I26" s="14">
        <v>3.9121989586710197E-3</v>
      </c>
      <c r="J26" s="14">
        <v>2.9749559199433498E-3</v>
      </c>
      <c r="K26" s="14">
        <v>0</v>
      </c>
      <c r="L26" s="14">
        <v>0</v>
      </c>
      <c r="M26" s="14"/>
      <c r="N26" s="14">
        <v>6.1113568738439296E-3</v>
      </c>
      <c r="O26" s="14">
        <v>1.8243018603112701E-3</v>
      </c>
      <c r="P26" s="14">
        <v>1.08553752427066E-2</v>
      </c>
      <c r="Q26" s="14">
        <v>0</v>
      </c>
      <c r="R26" s="14"/>
      <c r="S26" s="14">
        <v>8.1345774172261708E-3</v>
      </c>
      <c r="T26" s="14">
        <v>3.89049962187234E-3</v>
      </c>
      <c r="U26" s="14">
        <v>0</v>
      </c>
      <c r="V26" s="14">
        <v>5.8552931116187699E-3</v>
      </c>
      <c r="W26" s="14">
        <v>9.6416432995088796E-3</v>
      </c>
      <c r="X26" s="14">
        <v>7.3719673557692302E-3</v>
      </c>
      <c r="Y26" s="14">
        <v>0</v>
      </c>
      <c r="Z26" s="14">
        <v>0</v>
      </c>
      <c r="AA26" s="14">
        <v>0</v>
      </c>
      <c r="AB26" s="14">
        <v>1.0828083582331101E-2</v>
      </c>
      <c r="AC26" s="14">
        <v>0</v>
      </c>
      <c r="AD26" s="14">
        <v>0</v>
      </c>
      <c r="AE26" s="14"/>
      <c r="AF26" s="14">
        <v>0</v>
      </c>
      <c r="AG26" s="14">
        <v>8.2606103444297797E-3</v>
      </c>
      <c r="AH26" s="14">
        <v>6.8668982938865598E-3</v>
      </c>
      <c r="AI26" s="14">
        <v>0</v>
      </c>
      <c r="AJ26" s="14">
        <v>9.1227103366464495E-3</v>
      </c>
      <c r="AK26" s="14"/>
      <c r="AL26" s="14">
        <v>0</v>
      </c>
      <c r="AM26" s="14">
        <v>6.5741444520216498E-3</v>
      </c>
      <c r="AN26" s="14">
        <v>6.3268532659072098E-3</v>
      </c>
      <c r="AO26" s="14">
        <v>0</v>
      </c>
      <c r="AP26" s="14">
        <v>8.2115467095441493E-3</v>
      </c>
      <c r="AQ26" s="14"/>
      <c r="AR26" s="14">
        <v>1.03736115215982E-2</v>
      </c>
      <c r="AS26" s="14">
        <v>5.5838812130781599E-3</v>
      </c>
      <c r="AT26" s="14">
        <v>4.9132598035029002E-3</v>
      </c>
      <c r="AU26" s="14">
        <v>0</v>
      </c>
      <c r="AV26" s="14">
        <v>5.9453478065790702E-3</v>
      </c>
      <c r="AW26" s="14">
        <v>0</v>
      </c>
      <c r="AX26" s="14"/>
      <c r="AY26" s="14">
        <v>0</v>
      </c>
      <c r="AZ26" s="14">
        <v>3.0244665186837899E-3</v>
      </c>
      <c r="BA26" s="14">
        <v>8.3731895944490296E-3</v>
      </c>
      <c r="BB26" s="14">
        <v>6.5765904601080899E-3</v>
      </c>
      <c r="BC26" s="14">
        <v>3.2072570132502698E-2</v>
      </c>
      <c r="BD26" s="14"/>
      <c r="BE26" s="14">
        <v>0</v>
      </c>
      <c r="BF26" s="14">
        <v>0</v>
      </c>
      <c r="BG26" s="14">
        <v>0</v>
      </c>
      <c r="BH26" s="14">
        <v>0</v>
      </c>
      <c r="BI26" s="14">
        <v>0</v>
      </c>
      <c r="BJ26" s="14">
        <v>1.12671101967424E-2</v>
      </c>
      <c r="BK26" s="14">
        <v>5.65501724015553E-3</v>
      </c>
      <c r="BL26" s="14">
        <v>0</v>
      </c>
      <c r="BM26" s="14">
        <v>0</v>
      </c>
      <c r="BN26" s="14">
        <v>0</v>
      </c>
      <c r="BO26" s="14">
        <v>1.21441703635537E-2</v>
      </c>
      <c r="BP26" s="14">
        <v>1.2780826577899701E-2</v>
      </c>
      <c r="BQ26" s="14">
        <v>0</v>
      </c>
      <c r="BR26" s="14">
        <v>1.72716958387974E-2</v>
      </c>
      <c r="BS26" s="14">
        <v>0</v>
      </c>
      <c r="BT26" s="14">
        <v>1.11662140612878E-2</v>
      </c>
      <c r="BU26" s="14"/>
      <c r="BV26" s="14">
        <v>8.5348604854833202E-3</v>
      </c>
      <c r="BW26" s="14">
        <v>3.6620105471183101E-3</v>
      </c>
      <c r="BX26" s="14"/>
      <c r="BY26" s="14">
        <v>9.4413183969097904E-3</v>
      </c>
      <c r="BZ26" s="14"/>
      <c r="CA26" s="14">
        <v>0</v>
      </c>
      <c r="CB26" s="14">
        <v>3.4041764286164601E-3</v>
      </c>
      <c r="CC26" s="14">
        <v>3.1294382122808201E-3</v>
      </c>
      <c r="CD26" s="14">
        <v>3.4088913411925201E-2</v>
      </c>
      <c r="CE26" s="14">
        <v>0</v>
      </c>
    </row>
    <row r="27" spans="2:83" x14ac:dyDescent="0.3">
      <c r="B27" s="15" t="s">
        <v>184</v>
      </c>
      <c r="C27" s="14">
        <v>4.4434171373795303E-3</v>
      </c>
      <c r="D27" s="14">
        <v>5.2332610120780004E-3</v>
      </c>
      <c r="E27" s="14">
        <v>3.68089280267983E-3</v>
      </c>
      <c r="F27" s="14"/>
      <c r="G27" s="14">
        <v>7.6844061010207902E-3</v>
      </c>
      <c r="H27" s="14">
        <v>1.35336193819291E-2</v>
      </c>
      <c r="I27" s="14">
        <v>3.3603258718824902E-3</v>
      </c>
      <c r="J27" s="14">
        <v>2.9183810333344401E-3</v>
      </c>
      <c r="K27" s="14">
        <v>0</v>
      </c>
      <c r="L27" s="14">
        <v>0</v>
      </c>
      <c r="M27" s="14"/>
      <c r="N27" s="14">
        <v>6.8861188467509099E-3</v>
      </c>
      <c r="O27" s="14">
        <v>2.2075758939258598E-3</v>
      </c>
      <c r="P27" s="14">
        <v>2.2710410587655399E-3</v>
      </c>
      <c r="Q27" s="14">
        <v>6.1377165764691603E-3</v>
      </c>
      <c r="R27" s="14"/>
      <c r="S27" s="14">
        <v>9.3503536018420298E-3</v>
      </c>
      <c r="T27" s="14">
        <v>0</v>
      </c>
      <c r="U27" s="14">
        <v>1.3724057216355201E-2</v>
      </c>
      <c r="V27" s="14">
        <v>5.5150414464827597E-3</v>
      </c>
      <c r="W27" s="14">
        <v>0</v>
      </c>
      <c r="X27" s="14">
        <v>6.4169448288490102E-3</v>
      </c>
      <c r="Y27" s="14">
        <v>0</v>
      </c>
      <c r="Z27" s="14">
        <v>1.15528983330642E-2</v>
      </c>
      <c r="AA27" s="14">
        <v>4.5618021887435297E-3</v>
      </c>
      <c r="AB27" s="14">
        <v>0</v>
      </c>
      <c r="AC27" s="14">
        <v>0</v>
      </c>
      <c r="AD27" s="14">
        <v>0</v>
      </c>
      <c r="AE27" s="14"/>
      <c r="AF27" s="14">
        <v>1.51028138133759E-3</v>
      </c>
      <c r="AG27" s="14">
        <v>9.0292499579591699E-3</v>
      </c>
      <c r="AH27" s="14">
        <v>0</v>
      </c>
      <c r="AI27" s="14">
        <v>0</v>
      </c>
      <c r="AJ27" s="14">
        <v>3.5979939183286001E-3</v>
      </c>
      <c r="AK27" s="14"/>
      <c r="AL27" s="14">
        <v>4.9236386092656199E-3</v>
      </c>
      <c r="AM27" s="14">
        <v>6.7134908774505097E-3</v>
      </c>
      <c r="AN27" s="14">
        <v>0</v>
      </c>
      <c r="AO27" s="14">
        <v>4.2849137785181297E-3</v>
      </c>
      <c r="AP27" s="14">
        <v>0</v>
      </c>
      <c r="AQ27" s="14"/>
      <c r="AR27" s="14">
        <v>1.0700241438817801E-2</v>
      </c>
      <c r="AS27" s="14">
        <v>2.6831639024281801E-3</v>
      </c>
      <c r="AT27" s="14">
        <v>3.3544678127188799E-3</v>
      </c>
      <c r="AU27" s="14">
        <v>2.4436182092220701E-3</v>
      </c>
      <c r="AV27" s="14">
        <v>7.2908917071852902E-3</v>
      </c>
      <c r="AW27" s="14">
        <v>0</v>
      </c>
      <c r="AX27" s="14"/>
      <c r="AY27" s="14">
        <v>0</v>
      </c>
      <c r="AZ27" s="14">
        <v>6.8678470677468904E-3</v>
      </c>
      <c r="BA27" s="14">
        <v>4.1074866461079298E-3</v>
      </c>
      <c r="BB27" s="14">
        <v>9.0366868289941307E-3</v>
      </c>
      <c r="BC27" s="14">
        <v>2.5131200351755E-2</v>
      </c>
      <c r="BD27" s="14"/>
      <c r="BE27" s="14">
        <v>0</v>
      </c>
      <c r="BF27" s="14">
        <v>3.63897697928766E-2</v>
      </c>
      <c r="BG27" s="14">
        <v>6.8242648353844604E-3</v>
      </c>
      <c r="BH27" s="14">
        <v>0</v>
      </c>
      <c r="BI27" s="14">
        <v>5.2629978273599403E-3</v>
      </c>
      <c r="BJ27" s="14">
        <v>0</v>
      </c>
      <c r="BK27" s="14">
        <v>0</v>
      </c>
      <c r="BL27" s="14">
        <v>6.0616550415014004E-3</v>
      </c>
      <c r="BM27" s="14">
        <v>0</v>
      </c>
      <c r="BN27" s="14">
        <v>0</v>
      </c>
      <c r="BO27" s="14">
        <v>6.9583041365583204E-3</v>
      </c>
      <c r="BP27" s="14">
        <v>0</v>
      </c>
      <c r="BQ27" s="14">
        <v>0</v>
      </c>
      <c r="BR27" s="14">
        <v>0</v>
      </c>
      <c r="BS27" s="14">
        <v>3.2406385808557599E-2</v>
      </c>
      <c r="BT27" s="14">
        <v>8.7495439743515806E-3</v>
      </c>
      <c r="BU27" s="14"/>
      <c r="BV27" s="14">
        <v>9.6812159464566006E-3</v>
      </c>
      <c r="BW27" s="14">
        <v>2.3057068605952598E-3</v>
      </c>
      <c r="BX27" s="14"/>
      <c r="BY27" s="14">
        <v>1.0587023607385801E-2</v>
      </c>
      <c r="BZ27" s="14"/>
      <c r="CA27" s="14">
        <v>1.5175124818464501E-3</v>
      </c>
      <c r="CB27" s="14">
        <v>2.9240154649113302E-3</v>
      </c>
      <c r="CC27" s="14">
        <v>1.3815202898356999E-3</v>
      </c>
      <c r="CD27" s="14">
        <v>1.9707262187072101E-2</v>
      </c>
      <c r="CE27" s="14">
        <v>6.2682151948700401E-2</v>
      </c>
    </row>
    <row r="28" spans="2:83" x14ac:dyDescent="0.3">
      <c r="B28" s="15" t="s">
        <v>53</v>
      </c>
      <c r="C28" s="20">
        <v>0.12614060388510201</v>
      </c>
      <c r="D28" s="20">
        <v>5.8305873250897401E-2</v>
      </c>
      <c r="E28" s="20">
        <v>0.19159555570555001</v>
      </c>
      <c r="F28" s="20"/>
      <c r="G28" s="20">
        <v>0.11646792711404</v>
      </c>
      <c r="H28" s="20">
        <v>9.6859458097059398E-2</v>
      </c>
      <c r="I28" s="20">
        <v>0.13639478810724401</v>
      </c>
      <c r="J28" s="20">
        <v>0.12067936820182799</v>
      </c>
      <c r="K28" s="20">
        <v>0.142496870156301</v>
      </c>
      <c r="L28" s="20">
        <v>0.14151928818277501</v>
      </c>
      <c r="M28" s="20"/>
      <c r="N28" s="20">
        <v>7.6407469333570094E-2</v>
      </c>
      <c r="O28" s="20">
        <v>0.122131803036579</v>
      </c>
      <c r="P28" s="20">
        <v>0.122444845949383</v>
      </c>
      <c r="Q28" s="20">
        <v>0.18792378244793001</v>
      </c>
      <c r="R28" s="20"/>
      <c r="S28" s="20">
        <v>0.117719165517238</v>
      </c>
      <c r="T28" s="20">
        <v>0.123974307391331</v>
      </c>
      <c r="U28" s="20">
        <v>0.112123139317318</v>
      </c>
      <c r="V28" s="20">
        <v>0.127824248539708</v>
      </c>
      <c r="W28" s="20">
        <v>0.170272197761489</v>
      </c>
      <c r="X28" s="20">
        <v>0.15981613164612399</v>
      </c>
      <c r="Y28" s="20">
        <v>0.12601501511544</v>
      </c>
      <c r="Z28" s="20">
        <v>0.100800480089416</v>
      </c>
      <c r="AA28" s="20">
        <v>0.119785728865748</v>
      </c>
      <c r="AB28" s="20">
        <v>9.8178885748067393E-2</v>
      </c>
      <c r="AC28" s="20">
        <v>0.15579958433032201</v>
      </c>
      <c r="AD28" s="20">
        <v>9.5468536561833905E-2</v>
      </c>
      <c r="AE28" s="20"/>
      <c r="AF28" s="20">
        <v>7.3369751914826795E-2</v>
      </c>
      <c r="AG28" s="20">
        <v>0.10043781907419</v>
      </c>
      <c r="AH28" s="20">
        <v>0.123174602497148</v>
      </c>
      <c r="AI28" s="20">
        <v>0.164934400531874</v>
      </c>
      <c r="AJ28" s="20">
        <v>0.24624518639692</v>
      </c>
      <c r="AK28" s="20"/>
      <c r="AL28" s="20">
        <v>8.6994097413252799E-2</v>
      </c>
      <c r="AM28" s="20">
        <v>9.2965445685234294E-2</v>
      </c>
      <c r="AN28" s="20">
        <v>0.115515676708145</v>
      </c>
      <c r="AO28" s="20">
        <v>0.103630112870775</v>
      </c>
      <c r="AP28" s="20">
        <v>0.17520801797556701</v>
      </c>
      <c r="AQ28" s="20"/>
      <c r="AR28" s="20">
        <v>7.2246634678975602E-2</v>
      </c>
      <c r="AS28" s="20">
        <v>6.8187524066725E-2</v>
      </c>
      <c r="AT28" s="20">
        <v>9.9934260885674198E-2</v>
      </c>
      <c r="AU28" s="20">
        <v>9.03742105761451E-2</v>
      </c>
      <c r="AV28" s="20">
        <v>0.16714906116057299</v>
      </c>
      <c r="AW28" s="20">
        <v>0.26393954074070503</v>
      </c>
      <c r="AX28" s="20"/>
      <c r="AY28" s="20">
        <v>0.16294047360184599</v>
      </c>
      <c r="AZ28" s="20">
        <v>0.12918590075697001</v>
      </c>
      <c r="BA28" s="20">
        <v>0.115078552657756</v>
      </c>
      <c r="BB28" s="20">
        <v>7.57632685032162E-2</v>
      </c>
      <c r="BC28" s="20">
        <v>2.7191563684277699E-2</v>
      </c>
      <c r="BD28" s="20"/>
      <c r="BE28" s="20">
        <v>0.12998943344361399</v>
      </c>
      <c r="BF28" s="20">
        <v>0.23454733473621101</v>
      </c>
      <c r="BG28" s="20">
        <v>0.165701131858283</v>
      </c>
      <c r="BH28" s="20">
        <v>0.170706101665862</v>
      </c>
      <c r="BI28" s="20">
        <v>0.11102549854410899</v>
      </c>
      <c r="BJ28" s="20">
        <v>0.12388287965948599</v>
      </c>
      <c r="BK28" s="20">
        <v>0.15350936843697199</v>
      </c>
      <c r="BL28" s="20">
        <v>9.4586333932880406E-2</v>
      </c>
      <c r="BM28" s="20">
        <v>8.3642626726798106E-2</v>
      </c>
      <c r="BN28" s="20">
        <v>0.14881562909966001</v>
      </c>
      <c r="BO28" s="20">
        <v>0.107520912495045</v>
      </c>
      <c r="BP28" s="20">
        <v>0.12803768201673199</v>
      </c>
      <c r="BQ28" s="20">
        <v>8.9799743689677303E-2</v>
      </c>
      <c r="BR28" s="20">
        <v>6.9510722022419605E-2</v>
      </c>
      <c r="BS28" s="20">
        <v>0.10080326085329</v>
      </c>
      <c r="BT28" s="20">
        <v>4.9238905047929001E-2</v>
      </c>
      <c r="BU28" s="20"/>
      <c r="BV28" s="20">
        <v>7.3921166908624394E-2</v>
      </c>
      <c r="BW28" s="20">
        <v>0.12125077052234599</v>
      </c>
      <c r="BX28" s="20"/>
      <c r="BY28" s="20">
        <v>8.6410460709682196E-2</v>
      </c>
      <c r="BZ28" s="20"/>
      <c r="CA28" s="20">
        <v>0.176178923186838</v>
      </c>
      <c r="CB28" s="20">
        <v>0.111349086495674</v>
      </c>
      <c r="CC28" s="20">
        <v>8.71626086245888E-2</v>
      </c>
      <c r="CD28" s="20">
        <v>9.2392103361318895E-2</v>
      </c>
      <c r="CE28" s="20">
        <v>1.5296241922120399E-2</v>
      </c>
    </row>
    <row r="29" spans="2:83" x14ac:dyDescent="0.3">
      <c r="B29" s="16"/>
    </row>
    <row r="30" spans="2:83" x14ac:dyDescent="0.3">
      <c r="B30" t="s">
        <v>112</v>
      </c>
    </row>
    <row r="31" spans="2:83" x14ac:dyDescent="0.3">
      <c r="B31" t="s">
        <v>113</v>
      </c>
    </row>
    <row r="33" spans="2:2" x14ac:dyDescent="0.3">
      <c r="B33"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E33"/>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166</v>
      </c>
      <c r="C9" s="14">
        <v>0.56541187347719901</v>
      </c>
      <c r="D9" s="14">
        <v>0.624934501513848</v>
      </c>
      <c r="E9" s="14">
        <v>0.50840011727265499</v>
      </c>
      <c r="F9" s="14"/>
      <c r="G9" s="14">
        <v>0.50593554684827502</v>
      </c>
      <c r="H9" s="14">
        <v>0.55964085949689601</v>
      </c>
      <c r="I9" s="14">
        <v>0.53045956716675202</v>
      </c>
      <c r="J9" s="14">
        <v>0.61057032173857395</v>
      </c>
      <c r="K9" s="14">
        <v>0.56156658460034903</v>
      </c>
      <c r="L9" s="14">
        <v>0.60366817534504202</v>
      </c>
      <c r="M9" s="14"/>
      <c r="N9" s="14">
        <v>0.59766649938305305</v>
      </c>
      <c r="O9" s="14">
        <v>0.56498370045127499</v>
      </c>
      <c r="P9" s="14">
        <v>0.55634258070301301</v>
      </c>
      <c r="Q9" s="14">
        <v>0.53539236981535299</v>
      </c>
      <c r="R9" s="14"/>
      <c r="S9" s="14">
        <v>0.57055745459951202</v>
      </c>
      <c r="T9" s="14">
        <v>0.56120686804638598</v>
      </c>
      <c r="U9" s="14">
        <v>0.58260188468362195</v>
      </c>
      <c r="V9" s="14">
        <v>0.57004275564808105</v>
      </c>
      <c r="W9" s="14">
        <v>0.553725873706856</v>
      </c>
      <c r="X9" s="14">
        <v>0.49606950457288002</v>
      </c>
      <c r="Y9" s="14">
        <v>0.61946733975087998</v>
      </c>
      <c r="Z9" s="14">
        <v>0.66518857351257699</v>
      </c>
      <c r="AA9" s="14">
        <v>0.56942812086087902</v>
      </c>
      <c r="AB9" s="14">
        <v>0.53618584476798503</v>
      </c>
      <c r="AC9" s="14">
        <v>0.55878682123290901</v>
      </c>
      <c r="AD9" s="14">
        <v>0.54275373262975901</v>
      </c>
      <c r="AE9" s="14"/>
      <c r="AF9" s="14">
        <v>0.66715547908839901</v>
      </c>
      <c r="AG9" s="14">
        <v>0.55059523108506403</v>
      </c>
      <c r="AH9" s="14">
        <v>0.480674158234842</v>
      </c>
      <c r="AI9" s="14">
        <v>0.61261011709454405</v>
      </c>
      <c r="AJ9" s="14">
        <v>0.45997051100582398</v>
      </c>
      <c r="AK9" s="14"/>
      <c r="AL9" s="14">
        <v>0.65551730740284897</v>
      </c>
      <c r="AM9" s="14">
        <v>0.56576643237905599</v>
      </c>
      <c r="AN9" s="14">
        <v>0.478747334944086</v>
      </c>
      <c r="AO9" s="14">
        <v>0.713395794914919</v>
      </c>
      <c r="AP9" s="14">
        <v>0.438785438603639</v>
      </c>
      <c r="AQ9" s="14"/>
      <c r="AR9" s="14">
        <v>0.55564269868734495</v>
      </c>
      <c r="AS9" s="14">
        <v>0.64493925849001799</v>
      </c>
      <c r="AT9" s="14">
        <v>0.50150322298999295</v>
      </c>
      <c r="AU9" s="14">
        <v>0.72431230205061503</v>
      </c>
      <c r="AV9" s="14">
        <v>0.38063828867508198</v>
      </c>
      <c r="AW9" s="14">
        <v>0.48648463233925698</v>
      </c>
      <c r="AX9" s="14"/>
      <c r="AY9" s="14">
        <v>0.61613512478196697</v>
      </c>
      <c r="AZ9" s="14">
        <v>0.53179590313820202</v>
      </c>
      <c r="BA9" s="14">
        <v>0.55906208354224796</v>
      </c>
      <c r="BB9" s="14">
        <v>0.55870313969911101</v>
      </c>
      <c r="BC9" s="14">
        <v>0.53201072786834602</v>
      </c>
      <c r="BD9" s="14"/>
      <c r="BE9" s="14">
        <v>0.51461173837144103</v>
      </c>
      <c r="BF9" s="14">
        <v>0.51026180996639903</v>
      </c>
      <c r="BG9" s="14">
        <v>0.50912518178564203</v>
      </c>
      <c r="BH9" s="14">
        <v>0.56249773128409697</v>
      </c>
      <c r="BI9" s="14">
        <v>0.62346318147180102</v>
      </c>
      <c r="BJ9" s="14">
        <v>0.54178717847056901</v>
      </c>
      <c r="BK9" s="14">
        <v>0.49378768273931101</v>
      </c>
      <c r="BL9" s="14">
        <v>0.50315457875983305</v>
      </c>
      <c r="BM9" s="14">
        <v>0.56504931617952203</v>
      </c>
      <c r="BN9" s="14">
        <v>0.59658749418381496</v>
      </c>
      <c r="BO9" s="14">
        <v>0.636193488816713</v>
      </c>
      <c r="BP9" s="14">
        <v>0.58804432324638101</v>
      </c>
      <c r="BQ9" s="14">
        <v>0.65443537927597095</v>
      </c>
      <c r="BR9" s="14">
        <v>0.63754031100172703</v>
      </c>
      <c r="BS9" s="14">
        <v>0.64889620866044295</v>
      </c>
      <c r="BT9" s="14">
        <v>0.61887225653051303</v>
      </c>
      <c r="BU9" s="14"/>
      <c r="BV9" s="14">
        <v>0.55984016934563396</v>
      </c>
      <c r="BW9" s="14">
        <v>0.574568355357436</v>
      </c>
      <c r="BX9" s="14"/>
      <c r="BY9" s="14">
        <v>0.63840591308276395</v>
      </c>
      <c r="BZ9" s="14"/>
      <c r="CA9" s="14">
        <v>0.56462397088048999</v>
      </c>
      <c r="CB9" s="14">
        <v>0.52889708117965095</v>
      </c>
      <c r="CC9" s="14">
        <v>0.60022322232474901</v>
      </c>
      <c r="CD9" s="14">
        <v>0.56072377617963798</v>
      </c>
      <c r="CE9" s="14">
        <v>0.60164265112351401</v>
      </c>
    </row>
    <row r="10" spans="2:83" x14ac:dyDescent="0.3">
      <c r="B10" s="15" t="s">
        <v>172</v>
      </c>
      <c r="C10" s="14">
        <v>0.32825637111564299</v>
      </c>
      <c r="D10" s="14">
        <v>0.34051140947726699</v>
      </c>
      <c r="E10" s="14">
        <v>0.31600196736442798</v>
      </c>
      <c r="F10" s="14"/>
      <c r="G10" s="14">
        <v>0.426039839849636</v>
      </c>
      <c r="H10" s="14">
        <v>0.39329501694246</v>
      </c>
      <c r="I10" s="14">
        <v>0.31209350431680899</v>
      </c>
      <c r="J10" s="14">
        <v>0.31588622735237498</v>
      </c>
      <c r="K10" s="14">
        <v>0.298968385129537</v>
      </c>
      <c r="L10" s="14">
        <v>0.25343711794525298</v>
      </c>
      <c r="M10" s="14"/>
      <c r="N10" s="14">
        <v>0.404431699343274</v>
      </c>
      <c r="O10" s="14">
        <v>0.31797518714737799</v>
      </c>
      <c r="P10" s="14">
        <v>0.30571709697402499</v>
      </c>
      <c r="Q10" s="14">
        <v>0.26777919452149901</v>
      </c>
      <c r="R10" s="14"/>
      <c r="S10" s="14">
        <v>0.38791101383071103</v>
      </c>
      <c r="T10" s="14">
        <v>0.31057043551026797</v>
      </c>
      <c r="U10" s="14">
        <v>0.37873642627339499</v>
      </c>
      <c r="V10" s="14">
        <v>0.29297840185146001</v>
      </c>
      <c r="W10" s="14">
        <v>0.27521272741821801</v>
      </c>
      <c r="X10" s="14">
        <v>0.29556536680641199</v>
      </c>
      <c r="Y10" s="14">
        <v>0.370280467385176</v>
      </c>
      <c r="Z10" s="14">
        <v>0.37280891277890998</v>
      </c>
      <c r="AA10" s="14">
        <v>0.32331110516075601</v>
      </c>
      <c r="AB10" s="14">
        <v>0.27792790532327899</v>
      </c>
      <c r="AC10" s="14">
        <v>0.311114142873607</v>
      </c>
      <c r="AD10" s="14">
        <v>0.34641217684070202</v>
      </c>
      <c r="AE10" s="14"/>
      <c r="AF10" s="14">
        <v>0.316041556455601</v>
      </c>
      <c r="AG10" s="14">
        <v>0.36450143294311399</v>
      </c>
      <c r="AH10" s="14">
        <v>0.24933270927760201</v>
      </c>
      <c r="AI10" s="14">
        <v>0.32980964972738402</v>
      </c>
      <c r="AJ10" s="14">
        <v>0.28192151228238599</v>
      </c>
      <c r="AK10" s="14"/>
      <c r="AL10" s="14">
        <v>0.29856054564763002</v>
      </c>
      <c r="AM10" s="14">
        <v>0.37206373602198001</v>
      </c>
      <c r="AN10" s="14">
        <v>0.31634693441806799</v>
      </c>
      <c r="AO10" s="14">
        <v>0.28353312400645397</v>
      </c>
      <c r="AP10" s="14">
        <v>0.32600986380816599</v>
      </c>
      <c r="AQ10" s="14"/>
      <c r="AR10" s="14">
        <v>0.391734486079306</v>
      </c>
      <c r="AS10" s="14">
        <v>0.299784522248286</v>
      </c>
      <c r="AT10" s="14">
        <v>0.30359778893202199</v>
      </c>
      <c r="AU10" s="14">
        <v>0.305126694480442</v>
      </c>
      <c r="AV10" s="14">
        <v>0.35514325839754102</v>
      </c>
      <c r="AW10" s="14">
        <v>0.30694091229269499</v>
      </c>
      <c r="AX10" s="14"/>
      <c r="AY10" s="14">
        <v>0.26291505624038097</v>
      </c>
      <c r="AZ10" s="14">
        <v>0.30522817690050302</v>
      </c>
      <c r="BA10" s="14">
        <v>0.39020979687724999</v>
      </c>
      <c r="BB10" s="14">
        <v>0.34588960977691602</v>
      </c>
      <c r="BC10" s="14">
        <v>0.38112553005444899</v>
      </c>
      <c r="BD10" s="14"/>
      <c r="BE10" s="14">
        <v>0.56630912964339497</v>
      </c>
      <c r="BF10" s="14">
        <v>0.27782459503405299</v>
      </c>
      <c r="BG10" s="14">
        <v>0.30511301124685097</v>
      </c>
      <c r="BH10" s="14">
        <v>0.23444161697897201</v>
      </c>
      <c r="BI10" s="14">
        <v>0.32078062517384898</v>
      </c>
      <c r="BJ10" s="14">
        <v>0.31906689381273901</v>
      </c>
      <c r="BK10" s="14">
        <v>0.26124795024797698</v>
      </c>
      <c r="BL10" s="14">
        <v>0.28615476945221402</v>
      </c>
      <c r="BM10" s="14">
        <v>0.31993486151390299</v>
      </c>
      <c r="BN10" s="14">
        <v>0.39578287608586898</v>
      </c>
      <c r="BO10" s="14">
        <v>0.38925786052921701</v>
      </c>
      <c r="BP10" s="14">
        <v>0.43936924904358998</v>
      </c>
      <c r="BQ10" s="14">
        <v>0.33886324927137501</v>
      </c>
      <c r="BR10" s="14">
        <v>0.385752099065373</v>
      </c>
      <c r="BS10" s="14">
        <v>0.25532328263265802</v>
      </c>
      <c r="BT10" s="14">
        <v>0.45577069639337398</v>
      </c>
      <c r="BU10" s="14"/>
      <c r="BV10" s="14">
        <v>0.39087726245688997</v>
      </c>
      <c r="BW10" s="14">
        <v>0.34412113379560499</v>
      </c>
      <c r="BX10" s="14"/>
      <c r="BY10" s="14">
        <v>0.357107629655253</v>
      </c>
      <c r="BZ10" s="14"/>
      <c r="CA10" s="14">
        <v>0.31174058279178601</v>
      </c>
      <c r="CB10" s="14">
        <v>0.30571378442904201</v>
      </c>
      <c r="CC10" s="14">
        <v>0.35520089731396598</v>
      </c>
      <c r="CD10" s="14">
        <v>0.34830870862412899</v>
      </c>
      <c r="CE10" s="14">
        <v>0.32960938122209099</v>
      </c>
    </row>
    <row r="11" spans="2:83" x14ac:dyDescent="0.3">
      <c r="B11" s="15" t="s">
        <v>167</v>
      </c>
      <c r="C11" s="14">
        <v>0.26785045168577798</v>
      </c>
      <c r="D11" s="14">
        <v>0.27948943087257899</v>
      </c>
      <c r="E11" s="14">
        <v>0.25607915091949102</v>
      </c>
      <c r="F11" s="14"/>
      <c r="G11" s="14">
        <v>0.214283899237942</v>
      </c>
      <c r="H11" s="14">
        <v>0.24799716588585599</v>
      </c>
      <c r="I11" s="14">
        <v>0.29145148626970502</v>
      </c>
      <c r="J11" s="14">
        <v>0.27302213143057102</v>
      </c>
      <c r="K11" s="14">
        <v>0.321909297575241</v>
      </c>
      <c r="L11" s="14">
        <v>0.25974207259983201</v>
      </c>
      <c r="M11" s="14"/>
      <c r="N11" s="14">
        <v>0.284181729519632</v>
      </c>
      <c r="O11" s="14">
        <v>0.29588115329741499</v>
      </c>
      <c r="P11" s="14">
        <v>0.25564061646025799</v>
      </c>
      <c r="Q11" s="14">
        <v>0.23350159344624799</v>
      </c>
      <c r="R11" s="14"/>
      <c r="S11" s="14">
        <v>0.25675891150249103</v>
      </c>
      <c r="T11" s="14">
        <v>0.27163180330666797</v>
      </c>
      <c r="U11" s="14">
        <v>0.278687904228892</v>
      </c>
      <c r="V11" s="14">
        <v>0.29136537990421602</v>
      </c>
      <c r="W11" s="14">
        <v>0.19408163702390099</v>
      </c>
      <c r="X11" s="14">
        <v>0.27509012765297902</v>
      </c>
      <c r="Y11" s="14">
        <v>0.23473974767245001</v>
      </c>
      <c r="Z11" s="14">
        <v>0.18747940336504801</v>
      </c>
      <c r="AA11" s="14">
        <v>0.28949683354289302</v>
      </c>
      <c r="AB11" s="14">
        <v>0.31567694733433499</v>
      </c>
      <c r="AC11" s="14">
        <v>0.31086403531387302</v>
      </c>
      <c r="AD11" s="14">
        <v>0.25458724066695798</v>
      </c>
      <c r="AE11" s="14"/>
      <c r="AF11" s="14">
        <v>0.24396126892716599</v>
      </c>
      <c r="AG11" s="14">
        <v>0.31292527387905</v>
      </c>
      <c r="AH11" s="14">
        <v>0.36809139054873302</v>
      </c>
      <c r="AI11" s="14">
        <v>0.284298626676315</v>
      </c>
      <c r="AJ11" s="14">
        <v>0.172087232724495</v>
      </c>
      <c r="AK11" s="14"/>
      <c r="AL11" s="14">
        <v>0.27018383301787502</v>
      </c>
      <c r="AM11" s="14">
        <v>0.29664614324215399</v>
      </c>
      <c r="AN11" s="14">
        <v>0.339952305762102</v>
      </c>
      <c r="AO11" s="14">
        <v>0.157171140568484</v>
      </c>
      <c r="AP11" s="14">
        <v>0.33400838402752497</v>
      </c>
      <c r="AQ11" s="14"/>
      <c r="AR11" s="14">
        <v>0.32627094518854699</v>
      </c>
      <c r="AS11" s="14">
        <v>0.31626958618725098</v>
      </c>
      <c r="AT11" s="14">
        <v>0.33988273666788299</v>
      </c>
      <c r="AU11" s="14">
        <v>0.17454021069436801</v>
      </c>
      <c r="AV11" s="14">
        <v>0.301914971557597</v>
      </c>
      <c r="AW11" s="14">
        <v>0.182603358425454</v>
      </c>
      <c r="AX11" s="14"/>
      <c r="AY11" s="14">
        <v>0.25208676661721102</v>
      </c>
      <c r="AZ11" s="14">
        <v>0.28588972785012401</v>
      </c>
      <c r="BA11" s="14">
        <v>0.25218966025962403</v>
      </c>
      <c r="BB11" s="14">
        <v>0.29016886289371802</v>
      </c>
      <c r="BC11" s="14">
        <v>0.37658900878462498</v>
      </c>
      <c r="BD11" s="14"/>
      <c r="BE11" s="14">
        <v>0.19873369219919401</v>
      </c>
      <c r="BF11" s="14">
        <v>0.161340952007168</v>
      </c>
      <c r="BG11" s="14">
        <v>0.22322696595008701</v>
      </c>
      <c r="BH11" s="14">
        <v>0.26391512558855301</v>
      </c>
      <c r="BI11" s="14">
        <v>0.24790595623763001</v>
      </c>
      <c r="BJ11" s="14">
        <v>0.25835636362774</v>
      </c>
      <c r="BK11" s="14">
        <v>0.24318838529665299</v>
      </c>
      <c r="BL11" s="14">
        <v>0.37451675134067303</v>
      </c>
      <c r="BM11" s="14">
        <v>0.30980783049538402</v>
      </c>
      <c r="BN11" s="14">
        <v>0.21381879693286901</v>
      </c>
      <c r="BO11" s="14">
        <v>0.31045798639251998</v>
      </c>
      <c r="BP11" s="14">
        <v>0.26379247430185399</v>
      </c>
      <c r="BQ11" s="14">
        <v>0.25632548657490101</v>
      </c>
      <c r="BR11" s="14">
        <v>0.33174930533041902</v>
      </c>
      <c r="BS11" s="14">
        <v>0.28020413883672901</v>
      </c>
      <c r="BT11" s="14">
        <v>0.31381949170680901</v>
      </c>
      <c r="BU11" s="14"/>
      <c r="BV11" s="14">
        <v>0.32174086316989697</v>
      </c>
      <c r="BW11" s="14">
        <v>0.25937446111763501</v>
      </c>
      <c r="BX11" s="14"/>
      <c r="BY11" s="14">
        <v>0.25200619238753602</v>
      </c>
      <c r="BZ11" s="14"/>
      <c r="CA11" s="14">
        <v>0.26721926469954299</v>
      </c>
      <c r="CB11" s="14">
        <v>0.27200329783169003</v>
      </c>
      <c r="CC11" s="14">
        <v>0.27963142627537901</v>
      </c>
      <c r="CD11" s="14">
        <v>0.26415131402842801</v>
      </c>
      <c r="CE11" s="14">
        <v>0.269423718723039</v>
      </c>
    </row>
    <row r="12" spans="2:83" x14ac:dyDescent="0.3">
      <c r="B12" s="15" t="s">
        <v>168</v>
      </c>
      <c r="C12" s="14">
        <v>0.26449284164999998</v>
      </c>
      <c r="D12" s="14">
        <v>0.33870591995529697</v>
      </c>
      <c r="E12" s="14">
        <v>0.192546670486344</v>
      </c>
      <c r="F12" s="14"/>
      <c r="G12" s="14">
        <v>0.21106168702734801</v>
      </c>
      <c r="H12" s="14">
        <v>0.242552311438158</v>
      </c>
      <c r="I12" s="14">
        <v>0.23026943968878799</v>
      </c>
      <c r="J12" s="14">
        <v>0.31449937512145698</v>
      </c>
      <c r="K12" s="14">
        <v>0.35171106614796399</v>
      </c>
      <c r="L12" s="14">
        <v>0.24608604748994201</v>
      </c>
      <c r="M12" s="14"/>
      <c r="N12" s="14">
        <v>0.27766317215780301</v>
      </c>
      <c r="O12" s="14">
        <v>0.28223908962540201</v>
      </c>
      <c r="P12" s="14">
        <v>0.27179898925553803</v>
      </c>
      <c r="Q12" s="14">
        <v>0.22534463063235</v>
      </c>
      <c r="R12" s="14"/>
      <c r="S12" s="14">
        <v>0.24405564475742</v>
      </c>
      <c r="T12" s="14">
        <v>0.25635351732619599</v>
      </c>
      <c r="U12" s="14">
        <v>0.29822956556388802</v>
      </c>
      <c r="V12" s="14">
        <v>0.238893636121015</v>
      </c>
      <c r="W12" s="14">
        <v>0.27593141792181802</v>
      </c>
      <c r="X12" s="14">
        <v>0.227244324478551</v>
      </c>
      <c r="Y12" s="14">
        <v>0.30416255268646603</v>
      </c>
      <c r="Z12" s="14">
        <v>0.28937038786375702</v>
      </c>
      <c r="AA12" s="14">
        <v>0.228917238802826</v>
      </c>
      <c r="AB12" s="14">
        <v>0.29923107541559701</v>
      </c>
      <c r="AC12" s="14">
        <v>0.27655408222603001</v>
      </c>
      <c r="AD12" s="14">
        <v>0.33451437199860401</v>
      </c>
      <c r="AE12" s="14"/>
      <c r="AF12" s="14">
        <v>0.27674278021778898</v>
      </c>
      <c r="AG12" s="14">
        <v>0.26262362807294498</v>
      </c>
      <c r="AH12" s="14">
        <v>0.35933104505385199</v>
      </c>
      <c r="AI12" s="14">
        <v>0.203539191430227</v>
      </c>
      <c r="AJ12" s="14">
        <v>0.19897926816488701</v>
      </c>
      <c r="AK12" s="14"/>
      <c r="AL12" s="14">
        <v>0.26124463849621699</v>
      </c>
      <c r="AM12" s="14">
        <v>0.28283394943114598</v>
      </c>
      <c r="AN12" s="14">
        <v>0.35278965363113401</v>
      </c>
      <c r="AO12" s="14">
        <v>0.203873272814175</v>
      </c>
      <c r="AP12" s="14">
        <v>0.25902004317448402</v>
      </c>
      <c r="AQ12" s="14"/>
      <c r="AR12" s="14">
        <v>0.30546004529759802</v>
      </c>
      <c r="AS12" s="14">
        <v>0.30271061076334699</v>
      </c>
      <c r="AT12" s="14">
        <v>0.30566136308222502</v>
      </c>
      <c r="AU12" s="14">
        <v>0.21776766163722699</v>
      </c>
      <c r="AV12" s="14">
        <v>0.22308690953067101</v>
      </c>
      <c r="AW12" s="14">
        <v>0.21375038003164001</v>
      </c>
      <c r="AX12" s="14"/>
      <c r="AY12" s="14">
        <v>0.24204821668948401</v>
      </c>
      <c r="AZ12" s="14">
        <v>0.27374215307598898</v>
      </c>
      <c r="BA12" s="14">
        <v>0.26719892290717201</v>
      </c>
      <c r="BB12" s="14">
        <v>0.310596644696296</v>
      </c>
      <c r="BC12" s="14">
        <v>0.273379113474916</v>
      </c>
      <c r="BD12" s="14"/>
      <c r="BE12" s="14">
        <v>6.14348414962528E-2</v>
      </c>
      <c r="BF12" s="14">
        <v>0.22460989823935501</v>
      </c>
      <c r="BG12" s="14">
        <v>0.23704002632926</v>
      </c>
      <c r="BH12" s="14">
        <v>0.27206379030897299</v>
      </c>
      <c r="BI12" s="14">
        <v>0.21403798356301201</v>
      </c>
      <c r="BJ12" s="14">
        <v>0.25615543804024299</v>
      </c>
      <c r="BK12" s="14">
        <v>0.25548186842912901</v>
      </c>
      <c r="BL12" s="14">
        <v>0.30182474148658001</v>
      </c>
      <c r="BM12" s="14">
        <v>0.35021740589251898</v>
      </c>
      <c r="BN12" s="14">
        <v>0.202592437289979</v>
      </c>
      <c r="BO12" s="14">
        <v>0.28927503181161501</v>
      </c>
      <c r="BP12" s="14">
        <v>0.247666069262967</v>
      </c>
      <c r="BQ12" s="14">
        <v>0.32469723083199697</v>
      </c>
      <c r="BR12" s="14">
        <v>0.30614017531590398</v>
      </c>
      <c r="BS12" s="14">
        <v>0.38157258353597301</v>
      </c>
      <c r="BT12" s="14">
        <v>0.28353283037327098</v>
      </c>
      <c r="BU12" s="14"/>
      <c r="BV12" s="14">
        <v>0.29930508121997701</v>
      </c>
      <c r="BW12" s="14">
        <v>0.25837036545682601</v>
      </c>
      <c r="BX12" s="14"/>
      <c r="BY12" s="14">
        <v>0.23413286168167299</v>
      </c>
      <c r="BZ12" s="14"/>
      <c r="CA12" s="14">
        <v>0.241740774804791</v>
      </c>
      <c r="CB12" s="14">
        <v>0.31756191327359101</v>
      </c>
      <c r="CC12" s="14">
        <v>0.26120310219412002</v>
      </c>
      <c r="CD12" s="14">
        <v>0.260242999587041</v>
      </c>
      <c r="CE12" s="14">
        <v>0.30713864746259201</v>
      </c>
    </row>
    <row r="13" spans="2:83" x14ac:dyDescent="0.3">
      <c r="B13" s="15" t="s">
        <v>170</v>
      </c>
      <c r="C13" s="14">
        <v>0.17112940383647701</v>
      </c>
      <c r="D13" s="14">
        <v>0.18014924972612401</v>
      </c>
      <c r="E13" s="14">
        <v>0.162657593710336</v>
      </c>
      <c r="F13" s="14"/>
      <c r="G13" s="14">
        <v>0.10663737626877499</v>
      </c>
      <c r="H13" s="14">
        <v>0.125713899615471</v>
      </c>
      <c r="I13" s="14">
        <v>0.141743663792991</v>
      </c>
      <c r="J13" s="14">
        <v>0.146167701189513</v>
      </c>
      <c r="K13" s="14">
        <v>0.192269316028192</v>
      </c>
      <c r="L13" s="14">
        <v>0.280663840874534</v>
      </c>
      <c r="M13" s="14"/>
      <c r="N13" s="14">
        <v>0.16959194268223199</v>
      </c>
      <c r="O13" s="14">
        <v>0.148096504727003</v>
      </c>
      <c r="P13" s="14">
        <v>0.18466144987136901</v>
      </c>
      <c r="Q13" s="14">
        <v>0.184610022976819</v>
      </c>
      <c r="R13" s="14"/>
      <c r="S13" s="14">
        <v>0.14235772612335701</v>
      </c>
      <c r="T13" s="14">
        <v>0.15386219433028001</v>
      </c>
      <c r="U13" s="14">
        <v>0.17591953040161901</v>
      </c>
      <c r="V13" s="14">
        <v>0.19243252690875701</v>
      </c>
      <c r="W13" s="14">
        <v>0.14607475016591401</v>
      </c>
      <c r="X13" s="14">
        <v>0.170108836408422</v>
      </c>
      <c r="Y13" s="14">
        <v>0.18124431333365301</v>
      </c>
      <c r="Z13" s="14">
        <v>0.17245596443425401</v>
      </c>
      <c r="AA13" s="14">
        <v>0.143257809774605</v>
      </c>
      <c r="AB13" s="14">
        <v>0.23070607819206501</v>
      </c>
      <c r="AC13" s="14">
        <v>0.179268845907709</v>
      </c>
      <c r="AD13" s="14">
        <v>0.24553693716111599</v>
      </c>
      <c r="AE13" s="14"/>
      <c r="AF13" s="14">
        <v>0.202984064920914</v>
      </c>
      <c r="AG13" s="14">
        <v>0.14054642222739</v>
      </c>
      <c r="AH13" s="14">
        <v>0.19780403089815901</v>
      </c>
      <c r="AI13" s="14">
        <v>8.2042136774769597E-2</v>
      </c>
      <c r="AJ13" s="14">
        <v>0.119769866158541</v>
      </c>
      <c r="AK13" s="14"/>
      <c r="AL13" s="14">
        <v>0.17563874277772501</v>
      </c>
      <c r="AM13" s="14">
        <v>0.154447261967989</v>
      </c>
      <c r="AN13" s="14">
        <v>0.196866594544816</v>
      </c>
      <c r="AO13" s="14">
        <v>0.17436773496504401</v>
      </c>
      <c r="AP13" s="14">
        <v>0.254307564243342</v>
      </c>
      <c r="AQ13" s="14"/>
      <c r="AR13" s="14">
        <v>0.13120426553921299</v>
      </c>
      <c r="AS13" s="14">
        <v>0.14712608588519299</v>
      </c>
      <c r="AT13" s="14">
        <v>0.24151209373282001</v>
      </c>
      <c r="AU13" s="14">
        <v>0.19843199343910101</v>
      </c>
      <c r="AV13" s="14">
        <v>0.19783490694882999</v>
      </c>
      <c r="AW13" s="14">
        <v>0.13112645581905999</v>
      </c>
      <c r="AX13" s="14"/>
      <c r="AY13" s="14">
        <v>0.20718064379807499</v>
      </c>
      <c r="AZ13" s="14">
        <v>0.16571087162119899</v>
      </c>
      <c r="BA13" s="14">
        <v>0.136838336558714</v>
      </c>
      <c r="BB13" s="14">
        <v>0.16576546512328699</v>
      </c>
      <c r="BC13" s="14">
        <v>0.161773763165068</v>
      </c>
      <c r="BD13" s="14"/>
      <c r="BE13" s="14">
        <v>0</v>
      </c>
      <c r="BF13" s="14">
        <v>0.10109124455558099</v>
      </c>
      <c r="BG13" s="14">
        <v>0.21037965376130099</v>
      </c>
      <c r="BH13" s="14">
        <v>0.17746049781948001</v>
      </c>
      <c r="BI13" s="14">
        <v>0.18366586511563299</v>
      </c>
      <c r="BJ13" s="14">
        <v>0.18883894947554</v>
      </c>
      <c r="BK13" s="14">
        <v>0.16651133160510501</v>
      </c>
      <c r="BL13" s="14">
        <v>0.16184102044088</v>
      </c>
      <c r="BM13" s="14">
        <v>0.21301038905294201</v>
      </c>
      <c r="BN13" s="14">
        <v>0.16250419088836501</v>
      </c>
      <c r="BO13" s="14">
        <v>0.14260873331585899</v>
      </c>
      <c r="BP13" s="14">
        <v>0.17907071628014901</v>
      </c>
      <c r="BQ13" s="14">
        <v>0.22537594069025699</v>
      </c>
      <c r="BR13" s="14">
        <v>0.131289955152358</v>
      </c>
      <c r="BS13" s="14">
        <v>0.22404189883136799</v>
      </c>
      <c r="BT13" s="14">
        <v>0.14855418861226499</v>
      </c>
      <c r="BU13" s="14"/>
      <c r="BV13" s="14">
        <v>0.141414070798175</v>
      </c>
      <c r="BW13" s="14">
        <v>0.17380467897635199</v>
      </c>
      <c r="BX13" s="14"/>
      <c r="BY13" s="14">
        <v>0.142764663972964</v>
      </c>
      <c r="BZ13" s="14"/>
      <c r="CA13" s="14">
        <v>0.17726435796617901</v>
      </c>
      <c r="CB13" s="14">
        <v>0.16478386960274</v>
      </c>
      <c r="CC13" s="14">
        <v>0.177221473680099</v>
      </c>
      <c r="CD13" s="14">
        <v>0.14823066179744501</v>
      </c>
      <c r="CE13" s="14">
        <v>0.15120860529299901</v>
      </c>
    </row>
    <row r="14" spans="2:83" x14ac:dyDescent="0.3">
      <c r="B14" s="15" t="s">
        <v>169</v>
      </c>
      <c r="C14" s="14">
        <v>0.14615997833527</v>
      </c>
      <c r="D14" s="14">
        <v>0.14639267082239699</v>
      </c>
      <c r="E14" s="14">
        <v>0.146219356347847</v>
      </c>
      <c r="F14" s="14"/>
      <c r="G14" s="14">
        <v>8.0608799661265301E-2</v>
      </c>
      <c r="H14" s="14">
        <v>0.111050639514153</v>
      </c>
      <c r="I14" s="14">
        <v>0.137082696544052</v>
      </c>
      <c r="J14" s="14">
        <v>0.125342982800554</v>
      </c>
      <c r="K14" s="14">
        <v>0.118666370813276</v>
      </c>
      <c r="L14" s="14">
        <v>0.26091707405382603</v>
      </c>
      <c r="M14" s="14"/>
      <c r="N14" s="14">
        <v>0.118945222320333</v>
      </c>
      <c r="O14" s="14">
        <v>0.138687325590126</v>
      </c>
      <c r="P14" s="14">
        <v>0.17247014111162801</v>
      </c>
      <c r="Q14" s="14">
        <v>0.159457022367305</v>
      </c>
      <c r="R14" s="14"/>
      <c r="S14" s="14">
        <v>9.6908382241225499E-2</v>
      </c>
      <c r="T14" s="14">
        <v>0.18337525271351199</v>
      </c>
      <c r="U14" s="14">
        <v>0.131681504681712</v>
      </c>
      <c r="V14" s="14">
        <v>0.12613670112535</v>
      </c>
      <c r="W14" s="14">
        <v>0.177437066748421</v>
      </c>
      <c r="X14" s="14">
        <v>0.15214021554909701</v>
      </c>
      <c r="Y14" s="14">
        <v>0.15369988211303001</v>
      </c>
      <c r="Z14" s="14">
        <v>0.167930604489403</v>
      </c>
      <c r="AA14" s="14">
        <v>0.113678327303134</v>
      </c>
      <c r="AB14" s="14">
        <v>0.20292782754542901</v>
      </c>
      <c r="AC14" s="14">
        <v>0.144373402199582</v>
      </c>
      <c r="AD14" s="14">
        <v>0.124960452364899</v>
      </c>
      <c r="AE14" s="14"/>
      <c r="AF14" s="14">
        <v>0.18146785325034701</v>
      </c>
      <c r="AG14" s="14">
        <v>0.11224616570003799</v>
      </c>
      <c r="AH14" s="14">
        <v>0.137825112686425</v>
      </c>
      <c r="AI14" s="14">
        <v>0.23057824490981199</v>
      </c>
      <c r="AJ14" s="14">
        <v>0.122909647565868</v>
      </c>
      <c r="AK14" s="14"/>
      <c r="AL14" s="14">
        <v>0.17324101659269001</v>
      </c>
      <c r="AM14" s="14">
        <v>0.11925503229814199</v>
      </c>
      <c r="AN14" s="14">
        <v>0.15044960129215801</v>
      </c>
      <c r="AO14" s="14">
        <v>0.247503432178209</v>
      </c>
      <c r="AP14" s="14">
        <v>0.134111377752414</v>
      </c>
      <c r="AQ14" s="14"/>
      <c r="AR14" s="14">
        <v>9.8917433964318194E-2</v>
      </c>
      <c r="AS14" s="14">
        <v>0.16126960878330501</v>
      </c>
      <c r="AT14" s="14">
        <v>0.157700174390137</v>
      </c>
      <c r="AU14" s="14">
        <v>0.22134227617241001</v>
      </c>
      <c r="AV14" s="14">
        <v>0.13394613988601201</v>
      </c>
      <c r="AW14" s="14">
        <v>0.107738768859526</v>
      </c>
      <c r="AX14" s="14"/>
      <c r="AY14" s="14">
        <v>0.18891200234167599</v>
      </c>
      <c r="AZ14" s="14">
        <v>0.11352520063212</v>
      </c>
      <c r="BA14" s="14">
        <v>0.12202033048473999</v>
      </c>
      <c r="BB14" s="14">
        <v>0.12540816186564199</v>
      </c>
      <c r="BC14" s="14">
        <v>0.18015368068683299</v>
      </c>
      <c r="BD14" s="14"/>
      <c r="BE14" s="14">
        <v>0</v>
      </c>
      <c r="BF14" s="14">
        <v>0.145238294942274</v>
      </c>
      <c r="BG14" s="14">
        <v>0.19631379051046899</v>
      </c>
      <c r="BH14" s="14">
        <v>0.195140871452334</v>
      </c>
      <c r="BI14" s="14">
        <v>0.17345537450714199</v>
      </c>
      <c r="BJ14" s="14">
        <v>0.18832519659962799</v>
      </c>
      <c r="BK14" s="14">
        <v>0.16225666471464401</v>
      </c>
      <c r="BL14" s="14">
        <v>0.139313163106455</v>
      </c>
      <c r="BM14" s="14">
        <v>0.16918177121242001</v>
      </c>
      <c r="BN14" s="14">
        <v>0.196771172851571</v>
      </c>
      <c r="BO14" s="14">
        <v>6.8666596956156095E-2</v>
      </c>
      <c r="BP14" s="14">
        <v>0.14062798041208399</v>
      </c>
      <c r="BQ14" s="14">
        <v>0.15694710305199699</v>
      </c>
      <c r="BR14" s="14">
        <v>5.2262696342865199E-2</v>
      </c>
      <c r="BS14" s="14">
        <v>8.0708363979817704E-2</v>
      </c>
      <c r="BT14" s="14">
        <v>7.9422248821651095E-2</v>
      </c>
      <c r="BU14" s="14"/>
      <c r="BV14" s="14">
        <v>0.101769331665267</v>
      </c>
      <c r="BW14" s="14">
        <v>0.145225494514481</v>
      </c>
      <c r="BX14" s="14"/>
      <c r="BY14" s="14">
        <v>0.100002392164696</v>
      </c>
      <c r="BZ14" s="14"/>
      <c r="CA14" s="14">
        <v>0.172708260975001</v>
      </c>
      <c r="CB14" s="14">
        <v>0.15939921764973999</v>
      </c>
      <c r="CC14" s="14">
        <v>0.13307324255317399</v>
      </c>
      <c r="CD14" s="14">
        <v>9.9391826881747303E-2</v>
      </c>
      <c r="CE14" s="14">
        <v>5.6864816192183497E-2</v>
      </c>
    </row>
    <row r="15" spans="2:83" x14ac:dyDescent="0.3">
      <c r="B15" s="15" t="s">
        <v>175</v>
      </c>
      <c r="C15" s="14">
        <v>0.106742963813494</v>
      </c>
      <c r="D15" s="14">
        <v>0.119293676482307</v>
      </c>
      <c r="E15" s="14">
        <v>9.4697217976693102E-2</v>
      </c>
      <c r="F15" s="14"/>
      <c r="G15" s="14">
        <v>0.104774330021247</v>
      </c>
      <c r="H15" s="14">
        <v>0.145265170988299</v>
      </c>
      <c r="I15" s="14">
        <v>8.6509871059484003E-2</v>
      </c>
      <c r="J15" s="14">
        <v>9.7598318802452594E-2</v>
      </c>
      <c r="K15" s="14">
        <v>9.9998112593347704E-2</v>
      </c>
      <c r="L15" s="14">
        <v>0.105017712791034</v>
      </c>
      <c r="M15" s="14"/>
      <c r="N15" s="14">
        <v>0.128546129294311</v>
      </c>
      <c r="O15" s="14">
        <v>0.11560357045372099</v>
      </c>
      <c r="P15" s="14">
        <v>0.100347322737023</v>
      </c>
      <c r="Q15" s="14">
        <v>8.0181575911774994E-2</v>
      </c>
      <c r="R15" s="14"/>
      <c r="S15" s="14">
        <v>0.10474234933781</v>
      </c>
      <c r="T15" s="14">
        <v>8.6074580758646796E-2</v>
      </c>
      <c r="U15" s="14">
        <v>0.126879103048992</v>
      </c>
      <c r="V15" s="14">
        <v>0.128153623444277</v>
      </c>
      <c r="W15" s="14">
        <v>0.106339960713581</v>
      </c>
      <c r="X15" s="14">
        <v>0.14178516662847701</v>
      </c>
      <c r="Y15" s="14">
        <v>8.1587561619792998E-2</v>
      </c>
      <c r="Z15" s="14">
        <v>0.12703078903586701</v>
      </c>
      <c r="AA15" s="14">
        <v>0.113259642531465</v>
      </c>
      <c r="AB15" s="14">
        <v>8.5832868019125402E-2</v>
      </c>
      <c r="AC15" s="14">
        <v>9.7807577965765904E-2</v>
      </c>
      <c r="AD15" s="14">
        <v>7.7412439714657499E-2</v>
      </c>
      <c r="AE15" s="14"/>
      <c r="AF15" s="14">
        <v>0.11868676101275</v>
      </c>
      <c r="AG15" s="14">
        <v>0.112493991074943</v>
      </c>
      <c r="AH15" s="14">
        <v>0.124970907604791</v>
      </c>
      <c r="AI15" s="14">
        <v>2.67089233319362E-2</v>
      </c>
      <c r="AJ15" s="14">
        <v>9.8731221308413497E-2</v>
      </c>
      <c r="AK15" s="14"/>
      <c r="AL15" s="14">
        <v>0.101763792048985</v>
      </c>
      <c r="AM15" s="14">
        <v>0.110905740058015</v>
      </c>
      <c r="AN15" s="14">
        <v>0.116740850803594</v>
      </c>
      <c r="AO15" s="14">
        <v>0.10865064099703001</v>
      </c>
      <c r="AP15" s="14">
        <v>0.10833600564538</v>
      </c>
      <c r="AQ15" s="14"/>
      <c r="AR15" s="14">
        <v>0.11153155130209499</v>
      </c>
      <c r="AS15" s="14">
        <v>9.1545104626270704E-2</v>
      </c>
      <c r="AT15" s="14">
        <v>0.140627640479281</v>
      </c>
      <c r="AU15" s="14">
        <v>0.123085138011524</v>
      </c>
      <c r="AV15" s="14">
        <v>0.103805322577964</v>
      </c>
      <c r="AW15" s="14">
        <v>0.12575438325039001</v>
      </c>
      <c r="AX15" s="14"/>
      <c r="AY15" s="14">
        <v>7.6148686311416997E-2</v>
      </c>
      <c r="AZ15" s="14">
        <v>0.11029790749818801</v>
      </c>
      <c r="BA15" s="14">
        <v>0.126923801396053</v>
      </c>
      <c r="BB15" s="14">
        <v>0.112045523185596</v>
      </c>
      <c r="BC15" s="14">
        <v>7.8983980852919106E-2</v>
      </c>
      <c r="BD15" s="14"/>
      <c r="BE15" s="14">
        <v>8.9584936644870106E-2</v>
      </c>
      <c r="BF15" s="14">
        <v>0.113464155386617</v>
      </c>
      <c r="BG15" s="14">
        <v>9.2673019217951E-2</v>
      </c>
      <c r="BH15" s="14">
        <v>0.13051427411885499</v>
      </c>
      <c r="BI15" s="14">
        <v>9.3629907512222194E-2</v>
      </c>
      <c r="BJ15" s="14">
        <v>0.106994102725831</v>
      </c>
      <c r="BK15" s="14">
        <v>6.8138669867187099E-2</v>
      </c>
      <c r="BL15" s="14">
        <v>0.10682790960305701</v>
      </c>
      <c r="BM15" s="14">
        <v>0.12397492040347199</v>
      </c>
      <c r="BN15" s="14">
        <v>0.13895338442824001</v>
      </c>
      <c r="BO15" s="14">
        <v>9.2654197807903599E-2</v>
      </c>
      <c r="BP15" s="14">
        <v>0.141766713410615</v>
      </c>
      <c r="BQ15" s="14">
        <v>7.8650293550545106E-2</v>
      </c>
      <c r="BR15" s="14">
        <v>0.133007496540366</v>
      </c>
      <c r="BS15" s="14">
        <v>3.3816795234814803E-2</v>
      </c>
      <c r="BT15" s="14">
        <v>0.133061878494839</v>
      </c>
      <c r="BU15" s="14"/>
      <c r="BV15" s="14">
        <v>0.115053961984539</v>
      </c>
      <c r="BW15" s="14">
        <v>0.104744634874432</v>
      </c>
      <c r="BX15" s="14"/>
      <c r="BY15" s="14">
        <v>0.11311975732140001</v>
      </c>
      <c r="BZ15" s="14"/>
      <c r="CA15" s="14">
        <v>9.0635993251577299E-2</v>
      </c>
      <c r="CB15" s="14">
        <v>0.13521472436404999</v>
      </c>
      <c r="CC15" s="14">
        <v>9.0644852387358699E-2</v>
      </c>
      <c r="CD15" s="14">
        <v>0.130489646797847</v>
      </c>
      <c r="CE15" s="14">
        <v>0.172772504636933</v>
      </c>
    </row>
    <row r="16" spans="2:83" x14ac:dyDescent="0.3">
      <c r="B16" s="15" t="s">
        <v>174</v>
      </c>
      <c r="C16" s="14">
        <v>0.105515463352397</v>
      </c>
      <c r="D16" s="14">
        <v>0.11437504545737601</v>
      </c>
      <c r="E16" s="14">
        <v>9.7071486504553106E-2</v>
      </c>
      <c r="F16" s="14"/>
      <c r="G16" s="14">
        <v>0.12822550675328301</v>
      </c>
      <c r="H16" s="14">
        <v>8.8239138126619404E-2</v>
      </c>
      <c r="I16" s="14">
        <v>7.5153525895990295E-2</v>
      </c>
      <c r="J16" s="14">
        <v>9.9383238961950796E-2</v>
      </c>
      <c r="K16" s="14">
        <v>0.12746170352758801</v>
      </c>
      <c r="L16" s="14">
        <v>0.11938002140747001</v>
      </c>
      <c r="M16" s="14"/>
      <c r="N16" s="14">
        <v>0.128142110915129</v>
      </c>
      <c r="O16" s="14">
        <v>8.9259299430802297E-2</v>
      </c>
      <c r="P16" s="14">
        <v>7.8887869486914106E-2</v>
      </c>
      <c r="Q16" s="14">
        <v>0.121868465738357</v>
      </c>
      <c r="R16" s="14"/>
      <c r="S16" s="14">
        <v>0.130443587316146</v>
      </c>
      <c r="T16" s="14">
        <v>8.5594822436568796E-2</v>
      </c>
      <c r="U16" s="14">
        <v>0.15960879427722799</v>
      </c>
      <c r="V16" s="14">
        <v>0.100482461694046</v>
      </c>
      <c r="W16" s="14">
        <v>0.13144491718971099</v>
      </c>
      <c r="X16" s="14">
        <v>0.12481134507409</v>
      </c>
      <c r="Y16" s="14">
        <v>0.123531764006867</v>
      </c>
      <c r="Z16" s="14">
        <v>5.4026258342082099E-2</v>
      </c>
      <c r="AA16" s="14">
        <v>0.10245252690312499</v>
      </c>
      <c r="AB16" s="14">
        <v>6.2371786189661702E-2</v>
      </c>
      <c r="AC16" s="14">
        <v>4.5175022028976601E-2</v>
      </c>
      <c r="AD16" s="14">
        <v>9.1093672520030894E-2</v>
      </c>
      <c r="AE16" s="14"/>
      <c r="AF16" s="14">
        <v>0.12255496789214899</v>
      </c>
      <c r="AG16" s="14">
        <v>0.113187329509704</v>
      </c>
      <c r="AH16" s="14">
        <v>0.107188082996711</v>
      </c>
      <c r="AI16" s="14">
        <v>6.1093147518004001E-2</v>
      </c>
      <c r="AJ16" s="14">
        <v>8.4614008657743503E-2</v>
      </c>
      <c r="AK16" s="14"/>
      <c r="AL16" s="14">
        <v>0.12733534467371899</v>
      </c>
      <c r="AM16" s="14">
        <v>0.105548482044796</v>
      </c>
      <c r="AN16" s="14">
        <v>0.101538669349571</v>
      </c>
      <c r="AO16" s="14">
        <v>8.9474776782801496E-2</v>
      </c>
      <c r="AP16" s="14">
        <v>0.10703184479665299</v>
      </c>
      <c r="AQ16" s="14"/>
      <c r="AR16" s="14">
        <v>0.108800197799316</v>
      </c>
      <c r="AS16" s="14">
        <v>9.2820597676709193E-2</v>
      </c>
      <c r="AT16" s="14">
        <v>0.103814360074585</v>
      </c>
      <c r="AU16" s="14">
        <v>0.114198822894216</v>
      </c>
      <c r="AV16" s="14">
        <v>0.111368676251872</v>
      </c>
      <c r="AW16" s="14">
        <v>9.2942146828292799E-2</v>
      </c>
      <c r="AX16" s="14"/>
      <c r="AY16" s="14">
        <v>8.2091699320968006E-2</v>
      </c>
      <c r="AZ16" s="14">
        <v>0.11920160733137899</v>
      </c>
      <c r="BA16" s="14">
        <v>0.121912770829966</v>
      </c>
      <c r="BB16" s="14">
        <v>0.118931506001325</v>
      </c>
      <c r="BC16" s="14">
        <v>7.2900010563888104E-2</v>
      </c>
      <c r="BD16" s="14"/>
      <c r="BE16" s="14">
        <v>0.27730086796563502</v>
      </c>
      <c r="BF16" s="14">
        <v>0.17763424534998801</v>
      </c>
      <c r="BG16" s="14">
        <v>0.12940341249682899</v>
      </c>
      <c r="BH16" s="14">
        <v>4.0192240148294603E-2</v>
      </c>
      <c r="BI16" s="14">
        <v>0.123338861991488</v>
      </c>
      <c r="BJ16" s="14">
        <v>0.130963790055209</v>
      </c>
      <c r="BK16" s="14">
        <v>9.3648434486982193E-2</v>
      </c>
      <c r="BL16" s="14">
        <v>0.13241045796690601</v>
      </c>
      <c r="BM16" s="14">
        <v>0.10929811484751201</v>
      </c>
      <c r="BN16" s="14">
        <v>0.114164352536332</v>
      </c>
      <c r="BO16" s="14">
        <v>8.7518669904959795E-2</v>
      </c>
      <c r="BP16" s="14">
        <v>0.103532086462583</v>
      </c>
      <c r="BQ16" s="14">
        <v>0.105798204418044</v>
      </c>
      <c r="BR16" s="14">
        <v>8.2869460818408E-2</v>
      </c>
      <c r="BS16" s="14">
        <v>5.8579910042460701E-2</v>
      </c>
      <c r="BT16" s="14">
        <v>7.2333057947981103E-2</v>
      </c>
      <c r="BU16" s="14"/>
      <c r="BV16" s="14">
        <v>0.102800326183013</v>
      </c>
      <c r="BW16" s="14">
        <v>0.10963015308969799</v>
      </c>
      <c r="BX16" s="14"/>
      <c r="BY16" s="14">
        <v>0.103166812564085</v>
      </c>
      <c r="BZ16" s="14"/>
      <c r="CA16" s="14">
        <v>8.6672691884533901E-2</v>
      </c>
      <c r="CB16" s="14">
        <v>0.11853140010099</v>
      </c>
      <c r="CC16" s="14">
        <v>0.119535352422648</v>
      </c>
      <c r="CD16" s="14">
        <v>0.115250901917714</v>
      </c>
      <c r="CE16" s="14">
        <v>6.18003228840453E-2</v>
      </c>
    </row>
    <row r="17" spans="2:83" x14ac:dyDescent="0.3">
      <c r="B17" s="15" t="s">
        <v>171</v>
      </c>
      <c r="C17" s="14">
        <v>0.10267215761274399</v>
      </c>
      <c r="D17" s="14">
        <v>0.10175335991762301</v>
      </c>
      <c r="E17" s="14">
        <v>0.103770628883131</v>
      </c>
      <c r="F17" s="14"/>
      <c r="G17" s="14">
        <v>9.5272427811778193E-2</v>
      </c>
      <c r="H17" s="14">
        <v>8.4679480517279596E-2</v>
      </c>
      <c r="I17" s="14">
        <v>0.10225903585806299</v>
      </c>
      <c r="J17" s="14">
        <v>0.110183476768184</v>
      </c>
      <c r="K17" s="14">
        <v>0.100004434476688</v>
      </c>
      <c r="L17" s="14">
        <v>0.118256879395526</v>
      </c>
      <c r="M17" s="14"/>
      <c r="N17" s="14">
        <v>7.9076329483993305E-2</v>
      </c>
      <c r="O17" s="14">
        <v>0.120249698892366</v>
      </c>
      <c r="P17" s="14">
        <v>0.11458894081085901</v>
      </c>
      <c r="Q17" s="14">
        <v>9.96863615841109E-2</v>
      </c>
      <c r="R17" s="14"/>
      <c r="S17" s="14">
        <v>4.60619332416351E-2</v>
      </c>
      <c r="T17" s="14">
        <v>7.1899473082320295E-2</v>
      </c>
      <c r="U17" s="14">
        <v>8.8825124010889406E-2</v>
      </c>
      <c r="V17" s="14">
        <v>0.13813891302578901</v>
      </c>
      <c r="W17" s="14">
        <v>0.104953006116389</v>
      </c>
      <c r="X17" s="14">
        <v>9.8969655227811801E-2</v>
      </c>
      <c r="Y17" s="14">
        <v>0.12574371330972101</v>
      </c>
      <c r="Z17" s="14">
        <v>7.5601182048684296E-2</v>
      </c>
      <c r="AA17" s="14">
        <v>0.112850329817647</v>
      </c>
      <c r="AB17" s="14">
        <v>0.14924100766630199</v>
      </c>
      <c r="AC17" s="14">
        <v>0.131872062065089</v>
      </c>
      <c r="AD17" s="14">
        <v>0.185177782305529</v>
      </c>
      <c r="AE17" s="14"/>
      <c r="AF17" s="14">
        <v>9.06591850930797E-2</v>
      </c>
      <c r="AG17" s="14">
        <v>0.11902346664754999</v>
      </c>
      <c r="AH17" s="14">
        <v>9.8812475673754493E-2</v>
      </c>
      <c r="AI17" s="14">
        <v>0.117163548410656</v>
      </c>
      <c r="AJ17" s="14">
        <v>6.0499082313049603E-2</v>
      </c>
      <c r="AK17" s="14"/>
      <c r="AL17" s="14">
        <v>9.0246741603275102E-2</v>
      </c>
      <c r="AM17" s="14">
        <v>0.106658797335036</v>
      </c>
      <c r="AN17" s="14">
        <v>0.113430347863546</v>
      </c>
      <c r="AO17" s="14">
        <v>9.1066639202157601E-2</v>
      </c>
      <c r="AP17" s="14">
        <v>0.15348683828134399</v>
      </c>
      <c r="AQ17" s="14"/>
      <c r="AR17" s="14">
        <v>0.11259028529962101</v>
      </c>
      <c r="AS17" s="14">
        <v>0.100357296368821</v>
      </c>
      <c r="AT17" s="14">
        <v>0.115414620461523</v>
      </c>
      <c r="AU17" s="14">
        <v>9.3117050753582301E-2</v>
      </c>
      <c r="AV17" s="14">
        <v>0.148145180752425</v>
      </c>
      <c r="AW17" s="14">
        <v>4.6393632926408697E-2</v>
      </c>
      <c r="AX17" s="14"/>
      <c r="AY17" s="14">
        <v>9.09211356044414E-2</v>
      </c>
      <c r="AZ17" s="14">
        <v>0.11241979817964699</v>
      </c>
      <c r="BA17" s="14">
        <v>0.106018350654088</v>
      </c>
      <c r="BB17" s="14">
        <v>0.10138914098021</v>
      </c>
      <c r="BC17" s="14">
        <v>0</v>
      </c>
      <c r="BD17" s="14"/>
      <c r="BE17" s="14">
        <v>0.14408446671619299</v>
      </c>
      <c r="BF17" s="14">
        <v>6.4179572737079804E-2</v>
      </c>
      <c r="BG17" s="14">
        <v>8.6803424079776995E-2</v>
      </c>
      <c r="BH17" s="14">
        <v>0.12596801562649701</v>
      </c>
      <c r="BI17" s="14">
        <v>0.119803590469481</v>
      </c>
      <c r="BJ17" s="14">
        <v>8.9229980544666507E-2</v>
      </c>
      <c r="BK17" s="14">
        <v>0.13584597686056499</v>
      </c>
      <c r="BL17" s="14">
        <v>0.15392311422048799</v>
      </c>
      <c r="BM17" s="14">
        <v>0.114012621425589</v>
      </c>
      <c r="BN17" s="14">
        <v>8.4608860432885402E-2</v>
      </c>
      <c r="BO17" s="14">
        <v>8.5419159284148602E-2</v>
      </c>
      <c r="BP17" s="14">
        <v>0.101688306339224</v>
      </c>
      <c r="BQ17" s="14">
        <v>8.3079128188745799E-2</v>
      </c>
      <c r="BR17" s="14">
        <v>0.12847304403169299</v>
      </c>
      <c r="BS17" s="14">
        <v>6.01332441482565E-2</v>
      </c>
      <c r="BT17" s="14">
        <v>5.4991746639977301E-2</v>
      </c>
      <c r="BU17" s="14"/>
      <c r="BV17" s="14">
        <v>0.11260208125733299</v>
      </c>
      <c r="BW17" s="14">
        <v>9.7831594251462095E-2</v>
      </c>
      <c r="BX17" s="14"/>
      <c r="BY17" s="14">
        <v>6.7359880828638696E-2</v>
      </c>
      <c r="BZ17" s="14"/>
      <c r="CA17" s="14">
        <v>0.11510035543812901</v>
      </c>
      <c r="CB17" s="14">
        <v>0.12553198740306701</v>
      </c>
      <c r="CC17" s="14">
        <v>8.2791622917209498E-2</v>
      </c>
      <c r="CD17" s="14">
        <v>6.8211655224608203E-2</v>
      </c>
      <c r="CE17" s="14">
        <v>0.141163090423716</v>
      </c>
    </row>
    <row r="18" spans="2:83" x14ac:dyDescent="0.3">
      <c r="B18" s="15" t="s">
        <v>173</v>
      </c>
      <c r="C18" s="14">
        <v>6.8896748674908206E-2</v>
      </c>
      <c r="D18" s="14">
        <v>6.0918978585974302E-2</v>
      </c>
      <c r="E18" s="14">
        <v>7.5889964728368203E-2</v>
      </c>
      <c r="F18" s="14"/>
      <c r="G18" s="14">
        <v>8.5553027021098502E-2</v>
      </c>
      <c r="H18" s="14">
        <v>8.6546368623292597E-2</v>
      </c>
      <c r="I18" s="14">
        <v>7.8696077105926507E-2</v>
      </c>
      <c r="J18" s="14">
        <v>5.1048265044083802E-2</v>
      </c>
      <c r="K18" s="14">
        <v>7.3281256385752405E-2</v>
      </c>
      <c r="L18" s="14">
        <v>4.7108174312640499E-2</v>
      </c>
      <c r="M18" s="14"/>
      <c r="N18" s="14">
        <v>7.4979861461942104E-2</v>
      </c>
      <c r="O18" s="14">
        <v>8.3225433403679799E-2</v>
      </c>
      <c r="P18" s="14">
        <v>8.2057877751994301E-2</v>
      </c>
      <c r="Q18" s="14">
        <v>3.7413696238249701E-2</v>
      </c>
      <c r="R18" s="14"/>
      <c r="S18" s="14">
        <v>6.7002078855104896E-2</v>
      </c>
      <c r="T18" s="14">
        <v>5.4269494093613202E-2</v>
      </c>
      <c r="U18" s="14">
        <v>6.7244933072408905E-2</v>
      </c>
      <c r="V18" s="14">
        <v>5.8966134003550302E-2</v>
      </c>
      <c r="W18" s="14">
        <v>8.7205382428968206E-2</v>
      </c>
      <c r="X18" s="14">
        <v>5.2781066708373001E-2</v>
      </c>
      <c r="Y18" s="14">
        <v>4.7661963350674297E-2</v>
      </c>
      <c r="Z18" s="14">
        <v>8.1250476348433798E-2</v>
      </c>
      <c r="AA18" s="14">
        <v>8.2575379481059599E-2</v>
      </c>
      <c r="AB18" s="14">
        <v>9.1117454341118995E-2</v>
      </c>
      <c r="AC18" s="14">
        <v>9.2868399179365194E-2</v>
      </c>
      <c r="AD18" s="14">
        <v>6.4378385967441998E-2</v>
      </c>
      <c r="AE18" s="14"/>
      <c r="AF18" s="14">
        <v>5.4092411791818201E-2</v>
      </c>
      <c r="AG18" s="14">
        <v>8.2369065617374906E-2</v>
      </c>
      <c r="AH18" s="14">
        <v>8.3224640016649698E-2</v>
      </c>
      <c r="AI18" s="14">
        <v>9.1674598925917797E-2</v>
      </c>
      <c r="AJ18" s="14">
        <v>6.2612465214278795E-2</v>
      </c>
      <c r="AK18" s="14"/>
      <c r="AL18" s="14">
        <v>5.3646114592106102E-2</v>
      </c>
      <c r="AM18" s="14">
        <v>7.6905741493491997E-2</v>
      </c>
      <c r="AN18" s="14">
        <v>9.0016173064937297E-2</v>
      </c>
      <c r="AO18" s="14">
        <v>6.8338473106824296E-2</v>
      </c>
      <c r="AP18" s="14">
        <v>8.7909251130600496E-2</v>
      </c>
      <c r="AQ18" s="14"/>
      <c r="AR18" s="14">
        <v>8.5257214443152707E-2</v>
      </c>
      <c r="AS18" s="14">
        <v>7.1317017246577505E-2</v>
      </c>
      <c r="AT18" s="14">
        <v>8.1240660139986598E-2</v>
      </c>
      <c r="AU18" s="14">
        <v>5.1051165180959202E-2</v>
      </c>
      <c r="AV18" s="14">
        <v>8.5049971178543696E-2</v>
      </c>
      <c r="AW18" s="14">
        <v>4.3830646206843502E-2</v>
      </c>
      <c r="AX18" s="14"/>
      <c r="AY18" s="14">
        <v>4.9857813667585502E-2</v>
      </c>
      <c r="AZ18" s="14">
        <v>6.6484043613247501E-2</v>
      </c>
      <c r="BA18" s="14">
        <v>7.2840729536484003E-2</v>
      </c>
      <c r="BB18" s="14">
        <v>5.8707878250831798E-2</v>
      </c>
      <c r="BC18" s="14">
        <v>0.16403183343779301</v>
      </c>
      <c r="BD18" s="14"/>
      <c r="BE18" s="14">
        <v>6.9504149576444907E-2</v>
      </c>
      <c r="BF18" s="14">
        <v>3.3296676131702202E-2</v>
      </c>
      <c r="BG18" s="14">
        <v>5.77655491024529E-2</v>
      </c>
      <c r="BH18" s="14">
        <v>6.0886163925023301E-2</v>
      </c>
      <c r="BI18" s="14">
        <v>7.5791666265109706E-2</v>
      </c>
      <c r="BJ18" s="14">
        <v>6.1826968038300303E-2</v>
      </c>
      <c r="BK18" s="14">
        <v>6.7702258726724002E-2</v>
      </c>
      <c r="BL18" s="14">
        <v>7.2545997432628004E-2</v>
      </c>
      <c r="BM18" s="14">
        <v>8.08412591271567E-2</v>
      </c>
      <c r="BN18" s="14">
        <v>7.9035729023060899E-2</v>
      </c>
      <c r="BO18" s="14">
        <v>5.6588083404454197E-2</v>
      </c>
      <c r="BP18" s="14">
        <v>5.85525457865805E-2</v>
      </c>
      <c r="BQ18" s="14">
        <v>3.9687461029001198E-2</v>
      </c>
      <c r="BR18" s="14">
        <v>0.104611286813567</v>
      </c>
      <c r="BS18" s="14">
        <v>4.92846961990029E-2</v>
      </c>
      <c r="BT18" s="14">
        <v>0.107659685646391</v>
      </c>
      <c r="BU18" s="14"/>
      <c r="BV18" s="14">
        <v>7.9889659226641194E-2</v>
      </c>
      <c r="BW18" s="14">
        <v>7.2473907483951897E-2</v>
      </c>
      <c r="BX18" s="14"/>
      <c r="BY18" s="14">
        <v>6.8841627491371196E-2</v>
      </c>
      <c r="BZ18" s="14"/>
      <c r="CA18" s="14">
        <v>8.0237027141190603E-2</v>
      </c>
      <c r="CB18" s="14">
        <v>7.0019142579029803E-2</v>
      </c>
      <c r="CC18" s="14">
        <v>5.7897908567585997E-2</v>
      </c>
      <c r="CD18" s="14">
        <v>9.0374061243204795E-2</v>
      </c>
      <c r="CE18" s="14">
        <v>0.11347387534525299</v>
      </c>
    </row>
    <row r="19" spans="2:83" x14ac:dyDescent="0.3">
      <c r="B19" s="15" t="s">
        <v>176</v>
      </c>
      <c r="C19" s="14">
        <v>4.9646012531249999E-2</v>
      </c>
      <c r="D19" s="14">
        <v>4.9767745566493202E-2</v>
      </c>
      <c r="E19" s="14">
        <v>4.9624492576997602E-2</v>
      </c>
      <c r="F19" s="14"/>
      <c r="G19" s="14">
        <v>0.11259238829375</v>
      </c>
      <c r="H19" s="14">
        <v>6.9378278912851199E-2</v>
      </c>
      <c r="I19" s="14">
        <v>5.4669979630146401E-2</v>
      </c>
      <c r="J19" s="14">
        <v>3.6048923527133403E-2</v>
      </c>
      <c r="K19" s="14">
        <v>3.7518874370719199E-2</v>
      </c>
      <c r="L19" s="14">
        <v>7.0706204562768797E-3</v>
      </c>
      <c r="M19" s="14"/>
      <c r="N19" s="14">
        <v>6.0453237829203699E-2</v>
      </c>
      <c r="O19" s="14">
        <v>5.3834181553990897E-2</v>
      </c>
      <c r="P19" s="14">
        <v>4.6910141136054503E-2</v>
      </c>
      <c r="Q19" s="14">
        <v>3.5122133646302497E-2</v>
      </c>
      <c r="R19" s="14"/>
      <c r="S19" s="14">
        <v>6.8433799958906694E-2</v>
      </c>
      <c r="T19" s="14">
        <v>5.6706517762636403E-2</v>
      </c>
      <c r="U19" s="14">
        <v>5.0033878700844699E-2</v>
      </c>
      <c r="V19" s="14">
        <v>7.5973910758654797E-2</v>
      </c>
      <c r="W19" s="14">
        <v>2.7706197736269599E-2</v>
      </c>
      <c r="X19" s="14">
        <v>5.3094244651548002E-2</v>
      </c>
      <c r="Y19" s="14">
        <v>3.3368792152604097E-2</v>
      </c>
      <c r="Z19" s="14">
        <v>5.0325558956000702E-2</v>
      </c>
      <c r="AA19" s="14">
        <v>4.89920779834353E-2</v>
      </c>
      <c r="AB19" s="14">
        <v>2.6428706579883599E-2</v>
      </c>
      <c r="AC19" s="14">
        <v>2.4923688868875801E-2</v>
      </c>
      <c r="AD19" s="14">
        <v>4.7544432499183602E-2</v>
      </c>
      <c r="AE19" s="14"/>
      <c r="AF19" s="14">
        <v>3.1391042300962103E-2</v>
      </c>
      <c r="AG19" s="14">
        <v>6.2033489889677697E-2</v>
      </c>
      <c r="AH19" s="14">
        <v>5.0545577146392399E-2</v>
      </c>
      <c r="AI19" s="14">
        <v>9.8187881737928404E-2</v>
      </c>
      <c r="AJ19" s="14">
        <v>5.2762180339478701E-2</v>
      </c>
      <c r="AK19" s="14"/>
      <c r="AL19" s="14">
        <v>4.0567690260171999E-2</v>
      </c>
      <c r="AM19" s="14">
        <v>5.5873868331422397E-2</v>
      </c>
      <c r="AN19" s="14">
        <v>2.55044585437415E-2</v>
      </c>
      <c r="AO19" s="14">
        <v>4.9693201598246403E-2</v>
      </c>
      <c r="AP19" s="14">
        <v>4.63447543072186E-2</v>
      </c>
      <c r="AQ19" s="14"/>
      <c r="AR19" s="14">
        <v>6.1779926905414798E-2</v>
      </c>
      <c r="AS19" s="14">
        <v>4.40921606904476E-2</v>
      </c>
      <c r="AT19" s="14">
        <v>2.7681389401639701E-2</v>
      </c>
      <c r="AU19" s="14">
        <v>6.2535128553571295E-2</v>
      </c>
      <c r="AV19" s="14">
        <v>4.7606889375652599E-2</v>
      </c>
      <c r="AW19" s="14">
        <v>4.2748080890994702E-2</v>
      </c>
      <c r="AX19" s="14"/>
      <c r="AY19" s="14">
        <v>4.2301526928608099E-2</v>
      </c>
      <c r="AZ19" s="14">
        <v>4.3163869268262302E-2</v>
      </c>
      <c r="BA19" s="14">
        <v>6.5421126372125896E-2</v>
      </c>
      <c r="BB19" s="14">
        <v>6.4394934568088202E-2</v>
      </c>
      <c r="BC19" s="14">
        <v>3.2094804316804497E-2</v>
      </c>
      <c r="BD19" s="14"/>
      <c r="BE19" s="14">
        <v>6.7794701126496104E-2</v>
      </c>
      <c r="BF19" s="14">
        <v>7.2475376636875699E-2</v>
      </c>
      <c r="BG19" s="14">
        <v>3.7956043799358699E-2</v>
      </c>
      <c r="BH19" s="14">
        <v>4.5360965189765602E-2</v>
      </c>
      <c r="BI19" s="14">
        <v>3.8720083887214901E-2</v>
      </c>
      <c r="BJ19" s="14">
        <v>5.81001868044684E-2</v>
      </c>
      <c r="BK19" s="14">
        <v>4.1863552619612103E-2</v>
      </c>
      <c r="BL19" s="14">
        <v>3.16917564795186E-2</v>
      </c>
      <c r="BM19" s="14">
        <v>1.6615686166134701E-2</v>
      </c>
      <c r="BN19" s="14">
        <v>5.5504084513236497E-2</v>
      </c>
      <c r="BO19" s="14">
        <v>5.2532105161698303E-2</v>
      </c>
      <c r="BP19" s="14">
        <v>7.0909555268521898E-2</v>
      </c>
      <c r="BQ19" s="14">
        <v>7.7152820620645296E-2</v>
      </c>
      <c r="BR19" s="14">
        <v>4.2258492302954399E-2</v>
      </c>
      <c r="BS19" s="14">
        <v>8.6394888587409804E-2</v>
      </c>
      <c r="BT19" s="14">
        <v>8.4879136983612005E-2</v>
      </c>
      <c r="BU19" s="14"/>
      <c r="BV19" s="14">
        <v>5.7605015895741699E-2</v>
      </c>
      <c r="BW19" s="14">
        <v>5.3302698702363503E-2</v>
      </c>
      <c r="BX19" s="14"/>
      <c r="BY19" s="14">
        <v>9.4179295998396903E-2</v>
      </c>
      <c r="BZ19" s="14"/>
      <c r="CA19" s="14">
        <v>4.3162697962328501E-2</v>
      </c>
      <c r="CB19" s="14">
        <v>3.7908999269624898E-2</v>
      </c>
      <c r="CC19" s="14">
        <v>5.8175506139671103E-2</v>
      </c>
      <c r="CD19" s="14">
        <v>7.3520030101982006E-2</v>
      </c>
      <c r="CE19" s="14">
        <v>4.9491234298089701E-2</v>
      </c>
    </row>
    <row r="20" spans="2:83" x14ac:dyDescent="0.3">
      <c r="B20" s="15" t="s">
        <v>177</v>
      </c>
      <c r="C20" s="14">
        <v>4.3505193043783003E-2</v>
      </c>
      <c r="D20" s="14">
        <v>3.88918326991411E-2</v>
      </c>
      <c r="E20" s="14">
        <v>4.8095177507587399E-2</v>
      </c>
      <c r="F20" s="14"/>
      <c r="G20" s="14">
        <v>4.4604690715933898E-2</v>
      </c>
      <c r="H20" s="14">
        <v>7.30210940932247E-2</v>
      </c>
      <c r="I20" s="14">
        <v>4.9023341457202101E-2</v>
      </c>
      <c r="J20" s="14">
        <v>3.8508355329063701E-2</v>
      </c>
      <c r="K20" s="14">
        <v>3.6538562503937402E-2</v>
      </c>
      <c r="L20" s="14">
        <v>2.30040875039987E-2</v>
      </c>
      <c r="M20" s="14"/>
      <c r="N20" s="14">
        <v>4.06101098006088E-2</v>
      </c>
      <c r="O20" s="14">
        <v>5.1417543570975298E-2</v>
      </c>
      <c r="P20" s="14">
        <v>3.9578775346664402E-2</v>
      </c>
      <c r="Q20" s="14">
        <v>4.0795110774571597E-2</v>
      </c>
      <c r="R20" s="14"/>
      <c r="S20" s="14">
        <v>5.0847651164934303E-2</v>
      </c>
      <c r="T20" s="14">
        <v>4.8828052347635001E-2</v>
      </c>
      <c r="U20" s="14">
        <v>2.46570412235118E-2</v>
      </c>
      <c r="V20" s="14">
        <v>4.7717936669072501E-2</v>
      </c>
      <c r="W20" s="14">
        <v>5.1958886397682397E-2</v>
      </c>
      <c r="X20" s="14">
        <v>4.8313196479469002E-2</v>
      </c>
      <c r="Y20" s="14">
        <v>2.5620535731981801E-2</v>
      </c>
      <c r="Z20" s="14">
        <v>6.5295077325577003E-2</v>
      </c>
      <c r="AA20" s="14">
        <v>5.1130770559549302E-2</v>
      </c>
      <c r="AB20" s="14">
        <v>4.6123575414267197E-2</v>
      </c>
      <c r="AC20" s="14">
        <v>2.6893900967223501E-2</v>
      </c>
      <c r="AD20" s="14">
        <v>0</v>
      </c>
      <c r="AE20" s="14"/>
      <c r="AF20" s="14">
        <v>3.2764354333698703E-2</v>
      </c>
      <c r="AG20" s="14">
        <v>6.0902714465421802E-2</v>
      </c>
      <c r="AH20" s="14">
        <v>7.7335742639757094E-2</v>
      </c>
      <c r="AI20" s="14">
        <v>0</v>
      </c>
      <c r="AJ20" s="14">
        <v>5.3000501137771598E-2</v>
      </c>
      <c r="AK20" s="14"/>
      <c r="AL20" s="14">
        <v>4.2579007036226899E-2</v>
      </c>
      <c r="AM20" s="14">
        <v>6.1848551208133602E-2</v>
      </c>
      <c r="AN20" s="14">
        <v>3.6858391153732399E-2</v>
      </c>
      <c r="AO20" s="14">
        <v>1.6905179897342301E-2</v>
      </c>
      <c r="AP20" s="14">
        <v>2.7693706324521099E-2</v>
      </c>
      <c r="AQ20" s="14"/>
      <c r="AR20" s="14">
        <v>6.3230118832256696E-2</v>
      </c>
      <c r="AS20" s="14">
        <v>4.9900481967560903E-2</v>
      </c>
      <c r="AT20" s="14">
        <v>6.3671693757026596E-2</v>
      </c>
      <c r="AU20" s="14">
        <v>1.54050364488114E-2</v>
      </c>
      <c r="AV20" s="14">
        <v>4.6136729992440798E-2</v>
      </c>
      <c r="AW20" s="14">
        <v>4.81496132629326E-2</v>
      </c>
      <c r="AX20" s="14"/>
      <c r="AY20" s="14">
        <v>3.0780680094641098E-2</v>
      </c>
      <c r="AZ20" s="14">
        <v>4.1553897077959999E-2</v>
      </c>
      <c r="BA20" s="14">
        <v>5.5673164587716803E-2</v>
      </c>
      <c r="BB20" s="14">
        <v>4.7388896113633998E-2</v>
      </c>
      <c r="BC20" s="14">
        <v>0.11549314620011</v>
      </c>
      <c r="BD20" s="14"/>
      <c r="BE20" s="14">
        <v>0</v>
      </c>
      <c r="BF20" s="14">
        <v>3.2731330677754598E-2</v>
      </c>
      <c r="BG20" s="14">
        <v>1.5949500598644702E-2</v>
      </c>
      <c r="BH20" s="14">
        <v>5.96190020738568E-2</v>
      </c>
      <c r="BI20" s="14">
        <v>3.8809981982220097E-2</v>
      </c>
      <c r="BJ20" s="14">
        <v>5.4629461974787602E-2</v>
      </c>
      <c r="BK20" s="14">
        <v>3.7346651351207398E-2</v>
      </c>
      <c r="BL20" s="14">
        <v>7.0506203637345E-2</v>
      </c>
      <c r="BM20" s="14">
        <v>8.3592368433124103E-3</v>
      </c>
      <c r="BN20" s="14">
        <v>5.9849758652582699E-2</v>
      </c>
      <c r="BO20" s="14">
        <v>6.1091962068010403E-2</v>
      </c>
      <c r="BP20" s="14">
        <v>5.91464214091727E-2</v>
      </c>
      <c r="BQ20" s="14">
        <v>1.04236407965617E-2</v>
      </c>
      <c r="BR20" s="14">
        <v>6.4034095898809401E-2</v>
      </c>
      <c r="BS20" s="14">
        <v>0</v>
      </c>
      <c r="BT20" s="14">
        <v>5.8258311997603097E-2</v>
      </c>
      <c r="BU20" s="14"/>
      <c r="BV20" s="14">
        <v>6.07929062712734E-2</v>
      </c>
      <c r="BW20" s="14">
        <v>6.3416437306735296E-2</v>
      </c>
      <c r="BX20" s="14"/>
      <c r="BY20" s="14">
        <v>8.3501740834392699E-2</v>
      </c>
      <c r="BZ20" s="14"/>
      <c r="CA20" s="14">
        <v>3.7567489517875002E-2</v>
      </c>
      <c r="CB20" s="14">
        <v>5.1213645488756697E-2</v>
      </c>
      <c r="CC20" s="14">
        <v>2.97219317985137E-2</v>
      </c>
      <c r="CD20" s="14">
        <v>0.11388814124789599</v>
      </c>
      <c r="CE20" s="14">
        <v>7.94723139871127E-2</v>
      </c>
    </row>
    <row r="21" spans="2:83" x14ac:dyDescent="0.3">
      <c r="B21" s="15" t="s">
        <v>181</v>
      </c>
      <c r="C21" s="14">
        <v>2.33040165117307E-2</v>
      </c>
      <c r="D21" s="14">
        <v>2.6187085000918198E-2</v>
      </c>
      <c r="E21" s="14">
        <v>2.05345608550647E-2</v>
      </c>
      <c r="F21" s="14"/>
      <c r="G21" s="14">
        <v>4.2127861407667902E-2</v>
      </c>
      <c r="H21" s="14">
        <v>3.9375472951309998E-2</v>
      </c>
      <c r="I21" s="14">
        <v>1.9077805290067099E-2</v>
      </c>
      <c r="J21" s="14">
        <v>1.7492944429964501E-2</v>
      </c>
      <c r="K21" s="14">
        <v>1.02675858436797E-2</v>
      </c>
      <c r="L21" s="14">
        <v>1.4678487795798599E-2</v>
      </c>
      <c r="M21" s="14"/>
      <c r="N21" s="14">
        <v>2.3665382764027201E-2</v>
      </c>
      <c r="O21" s="14">
        <v>2.6680051123474199E-2</v>
      </c>
      <c r="P21" s="14">
        <v>2.9151030391245999E-2</v>
      </c>
      <c r="Q21" s="14">
        <v>1.28104333461771E-2</v>
      </c>
      <c r="R21" s="14"/>
      <c r="S21" s="14">
        <v>3.5976548566046103E-2</v>
      </c>
      <c r="T21" s="14">
        <v>2.77577212742426E-2</v>
      </c>
      <c r="U21" s="14">
        <v>6.5672963610267903E-3</v>
      </c>
      <c r="V21" s="14">
        <v>2.06317864769507E-2</v>
      </c>
      <c r="W21" s="14">
        <v>5.2144548294538899E-2</v>
      </c>
      <c r="X21" s="14">
        <v>2.4075866201806899E-2</v>
      </c>
      <c r="Y21" s="14">
        <v>0</v>
      </c>
      <c r="Z21" s="14">
        <v>2.66231541123771E-2</v>
      </c>
      <c r="AA21" s="14">
        <v>2.4037757891822501E-2</v>
      </c>
      <c r="AB21" s="14">
        <v>1.6352223538519998E-2</v>
      </c>
      <c r="AC21" s="14">
        <v>1.5521501055507101E-2</v>
      </c>
      <c r="AD21" s="14">
        <v>1.6554571478755501E-2</v>
      </c>
      <c r="AE21" s="14"/>
      <c r="AF21" s="14">
        <v>2.35654727608548E-2</v>
      </c>
      <c r="AG21" s="14">
        <v>3.0475991073566501E-2</v>
      </c>
      <c r="AH21" s="14">
        <v>1.40318906386334E-2</v>
      </c>
      <c r="AI21" s="14">
        <v>0</v>
      </c>
      <c r="AJ21" s="14">
        <v>2.5237359891194199E-2</v>
      </c>
      <c r="AK21" s="14"/>
      <c r="AL21" s="14">
        <v>2.2341551515921002E-2</v>
      </c>
      <c r="AM21" s="14">
        <v>2.9368682888276199E-2</v>
      </c>
      <c r="AN21" s="14">
        <v>1.8979924621783099E-2</v>
      </c>
      <c r="AO21" s="14">
        <v>8.8624520156322002E-3</v>
      </c>
      <c r="AP21" s="14">
        <v>2.8825840916799701E-2</v>
      </c>
      <c r="AQ21" s="14"/>
      <c r="AR21" s="14">
        <v>3.22590438001506E-2</v>
      </c>
      <c r="AS21" s="14">
        <v>2.5658695791958001E-2</v>
      </c>
      <c r="AT21" s="14">
        <v>2.00391235355468E-2</v>
      </c>
      <c r="AU21" s="14">
        <v>1.0516477990562901E-2</v>
      </c>
      <c r="AV21" s="14">
        <v>1.2211825861880099E-2</v>
      </c>
      <c r="AW21" s="14">
        <v>4.4515434722855199E-2</v>
      </c>
      <c r="AX21" s="14"/>
      <c r="AY21" s="14">
        <v>2.6768887233153099E-2</v>
      </c>
      <c r="AZ21" s="14">
        <v>1.8772730159676398E-2</v>
      </c>
      <c r="BA21" s="14">
        <v>2.1642901491075998E-2</v>
      </c>
      <c r="BB21" s="14">
        <v>3.0493486573880398E-2</v>
      </c>
      <c r="BC21" s="14">
        <v>4.11974601983165E-2</v>
      </c>
      <c r="BD21" s="14"/>
      <c r="BE21" s="14">
        <v>0</v>
      </c>
      <c r="BF21" s="14">
        <v>2.0639062620843598E-2</v>
      </c>
      <c r="BG21" s="14">
        <v>3.68306975025098E-2</v>
      </c>
      <c r="BH21" s="14">
        <v>1.6707926652069899E-2</v>
      </c>
      <c r="BI21" s="14">
        <v>3.8914494909693099E-2</v>
      </c>
      <c r="BJ21" s="14">
        <v>2.5890551716727401E-2</v>
      </c>
      <c r="BK21" s="14">
        <v>1.74858914811447E-2</v>
      </c>
      <c r="BL21" s="14">
        <v>6.1365232791913702E-3</v>
      </c>
      <c r="BM21" s="14">
        <v>9.0390691315374496E-3</v>
      </c>
      <c r="BN21" s="14">
        <v>2.0069876692930699E-2</v>
      </c>
      <c r="BO21" s="14">
        <v>1.8044162469306201E-2</v>
      </c>
      <c r="BP21" s="14">
        <v>1.05521048912261E-2</v>
      </c>
      <c r="BQ21" s="14">
        <v>1.80115339925341E-2</v>
      </c>
      <c r="BR21" s="14">
        <v>4.11499761135092E-2</v>
      </c>
      <c r="BS21" s="14">
        <v>3.1809141654228899E-2</v>
      </c>
      <c r="BT21" s="14">
        <v>5.9345117758602003E-2</v>
      </c>
      <c r="BU21" s="14"/>
      <c r="BV21" s="14">
        <v>3.0157527887922201E-2</v>
      </c>
      <c r="BW21" s="14">
        <v>2.8197058731601801E-2</v>
      </c>
      <c r="BX21" s="14"/>
      <c r="BY21" s="14">
        <v>4.8875758261825802E-2</v>
      </c>
      <c r="BZ21" s="14"/>
      <c r="CA21" s="14">
        <v>2.02975475809123E-2</v>
      </c>
      <c r="CB21" s="14">
        <v>1.9892358965005099E-2</v>
      </c>
      <c r="CC21" s="14">
        <v>1.9014485524767599E-2</v>
      </c>
      <c r="CD21" s="14">
        <v>6.2850890662777104E-2</v>
      </c>
      <c r="CE21" s="14">
        <v>6.1974025952605399E-2</v>
      </c>
    </row>
    <row r="22" spans="2:83" x14ac:dyDescent="0.3">
      <c r="B22" s="15" t="s">
        <v>180</v>
      </c>
      <c r="C22" s="14">
        <v>1.6208581353838101E-2</v>
      </c>
      <c r="D22" s="14">
        <v>1.40571099910773E-2</v>
      </c>
      <c r="E22" s="14">
        <v>1.83411505048473E-2</v>
      </c>
      <c r="F22" s="14"/>
      <c r="G22" s="14">
        <v>3.0937849008808999E-2</v>
      </c>
      <c r="H22" s="14">
        <v>3.2127368331048997E-2</v>
      </c>
      <c r="I22" s="14">
        <v>1.8725980250857598E-2</v>
      </c>
      <c r="J22" s="14">
        <v>1.1751603479548E-2</v>
      </c>
      <c r="K22" s="14">
        <v>3.4406334965527601E-3</v>
      </c>
      <c r="L22" s="14">
        <v>3.6709227446728599E-3</v>
      </c>
      <c r="M22" s="14"/>
      <c r="N22" s="14">
        <v>2.5037678242134001E-2</v>
      </c>
      <c r="O22" s="14">
        <v>1.82861984373059E-2</v>
      </c>
      <c r="P22" s="14">
        <v>1.21878576731968E-2</v>
      </c>
      <c r="Q22" s="14">
        <v>8.4264096455060992E-3</v>
      </c>
      <c r="R22" s="14"/>
      <c r="S22" s="14">
        <v>2.1712660175044401E-2</v>
      </c>
      <c r="T22" s="14">
        <v>7.81126801079638E-3</v>
      </c>
      <c r="U22" s="14">
        <v>1.9361914469206699E-2</v>
      </c>
      <c r="V22" s="14">
        <v>2.28863905429986E-2</v>
      </c>
      <c r="W22" s="14">
        <v>4.76361247274254E-3</v>
      </c>
      <c r="X22" s="14">
        <v>2.0023587361264601E-2</v>
      </c>
      <c r="Y22" s="14">
        <v>3.9782619361002297E-3</v>
      </c>
      <c r="Z22" s="14">
        <v>3.5456914291210201E-2</v>
      </c>
      <c r="AA22" s="14">
        <v>2.0222994995742101E-2</v>
      </c>
      <c r="AB22" s="14">
        <v>1.62908344919508E-2</v>
      </c>
      <c r="AC22" s="14">
        <v>1.0278330565183199E-2</v>
      </c>
      <c r="AD22" s="14">
        <v>1.53946346077431E-2</v>
      </c>
      <c r="AE22" s="14"/>
      <c r="AF22" s="14">
        <v>6.6706026315165E-3</v>
      </c>
      <c r="AG22" s="14">
        <v>3.1153455378584299E-2</v>
      </c>
      <c r="AH22" s="14">
        <v>2.0904731793584399E-2</v>
      </c>
      <c r="AI22" s="14">
        <v>0</v>
      </c>
      <c r="AJ22" s="14">
        <v>1.6934813529796599E-2</v>
      </c>
      <c r="AK22" s="14"/>
      <c r="AL22" s="14">
        <v>7.2520445742126696E-3</v>
      </c>
      <c r="AM22" s="14">
        <v>2.59822848385735E-2</v>
      </c>
      <c r="AN22" s="14">
        <v>2.5020549231508701E-2</v>
      </c>
      <c r="AO22" s="14">
        <v>0</v>
      </c>
      <c r="AP22" s="14">
        <v>1.73903250905207E-2</v>
      </c>
      <c r="AQ22" s="14"/>
      <c r="AR22" s="14">
        <v>2.7251617824553299E-2</v>
      </c>
      <c r="AS22" s="14">
        <v>8.2046426266858107E-3</v>
      </c>
      <c r="AT22" s="14">
        <v>3.0886617388049199E-2</v>
      </c>
      <c r="AU22" s="14">
        <v>5.3728886269766704E-3</v>
      </c>
      <c r="AV22" s="14">
        <v>1.8798265803547001E-2</v>
      </c>
      <c r="AW22" s="14">
        <v>1.9585139541943099E-2</v>
      </c>
      <c r="AX22" s="14"/>
      <c r="AY22" s="14">
        <v>7.56135095141408E-3</v>
      </c>
      <c r="AZ22" s="14">
        <v>7.1523291032412903E-3</v>
      </c>
      <c r="BA22" s="14">
        <v>2.50700125580311E-2</v>
      </c>
      <c r="BB22" s="14">
        <v>3.7851567963279903E-2</v>
      </c>
      <c r="BC22" s="14">
        <v>0</v>
      </c>
      <c r="BD22" s="14"/>
      <c r="BE22" s="14">
        <v>0</v>
      </c>
      <c r="BF22" s="14">
        <v>2.0639062620843598E-2</v>
      </c>
      <c r="BG22" s="14">
        <v>1.33491132037528E-2</v>
      </c>
      <c r="BH22" s="14">
        <v>9.1372480696222495E-3</v>
      </c>
      <c r="BI22" s="14">
        <v>6.8540484384771502E-3</v>
      </c>
      <c r="BJ22" s="14">
        <v>5.5355592703134502E-3</v>
      </c>
      <c r="BK22" s="14">
        <v>2.8904474129400899E-2</v>
      </c>
      <c r="BL22" s="14">
        <v>1.37251846787075E-2</v>
      </c>
      <c r="BM22" s="14">
        <v>7.63756530452144E-3</v>
      </c>
      <c r="BN22" s="14">
        <v>8.8121807144737694E-3</v>
      </c>
      <c r="BO22" s="14">
        <v>4.0807650555893998E-2</v>
      </c>
      <c r="BP22" s="14">
        <v>1.2780826577899701E-2</v>
      </c>
      <c r="BQ22" s="14">
        <v>2.6815055095518001E-2</v>
      </c>
      <c r="BR22" s="14">
        <v>1.7472216447733901E-2</v>
      </c>
      <c r="BS22" s="14">
        <v>0</v>
      </c>
      <c r="BT22" s="14">
        <v>2.01855743479325E-2</v>
      </c>
      <c r="BU22" s="14"/>
      <c r="BV22" s="14">
        <v>2.8237338903004901E-2</v>
      </c>
      <c r="BW22" s="14">
        <v>2.2632988313045201E-2</v>
      </c>
      <c r="BX22" s="14"/>
      <c r="BY22" s="14">
        <v>3.1524286428789502E-2</v>
      </c>
      <c r="BZ22" s="14"/>
      <c r="CA22" s="14">
        <v>1.18116402137147E-2</v>
      </c>
      <c r="CB22" s="14">
        <v>8.6227164814808802E-3</v>
      </c>
      <c r="CC22" s="14">
        <v>1.53770148177448E-2</v>
      </c>
      <c r="CD22" s="14">
        <v>5.4788711930145298E-2</v>
      </c>
      <c r="CE22" s="14">
        <v>4.6989238807952499E-2</v>
      </c>
    </row>
    <row r="23" spans="2:83" x14ac:dyDescent="0.3">
      <c r="B23" s="15" t="s">
        <v>182</v>
      </c>
      <c r="C23" s="14">
        <v>1.42421426285348E-2</v>
      </c>
      <c r="D23" s="14">
        <v>1.9637613966198401E-2</v>
      </c>
      <c r="E23" s="14">
        <v>9.0017022475193803E-3</v>
      </c>
      <c r="F23" s="14"/>
      <c r="G23" s="14">
        <v>2.2976188747756299E-2</v>
      </c>
      <c r="H23" s="14">
        <v>1.70306924678955E-2</v>
      </c>
      <c r="I23" s="14">
        <v>1.3618309051759901E-2</v>
      </c>
      <c r="J23" s="14">
        <v>1.5901978184345598E-2</v>
      </c>
      <c r="K23" s="14">
        <v>5.8212060484787997E-3</v>
      </c>
      <c r="L23" s="14">
        <v>1.1018275552678401E-2</v>
      </c>
      <c r="M23" s="14"/>
      <c r="N23" s="14">
        <v>9.2945237058148396E-3</v>
      </c>
      <c r="O23" s="14">
        <v>1.7639358175187199E-2</v>
      </c>
      <c r="P23" s="14">
        <v>7.6178238119466602E-3</v>
      </c>
      <c r="Q23" s="14">
        <v>2.2180264749026998E-2</v>
      </c>
      <c r="R23" s="14"/>
      <c r="S23" s="14">
        <v>1.29424612260067E-2</v>
      </c>
      <c r="T23" s="14">
        <v>1.6996866163643699E-2</v>
      </c>
      <c r="U23" s="14">
        <v>1.2075006310054599E-2</v>
      </c>
      <c r="V23" s="14">
        <v>1.3803815347725399E-2</v>
      </c>
      <c r="W23" s="14">
        <v>9.6416432995088796E-3</v>
      </c>
      <c r="X23" s="14">
        <v>1.29121524837317E-2</v>
      </c>
      <c r="Y23" s="14">
        <v>1.83138808501314E-2</v>
      </c>
      <c r="Z23" s="14">
        <v>0</v>
      </c>
      <c r="AA23" s="14">
        <v>4.5272169273002198E-3</v>
      </c>
      <c r="AB23" s="14">
        <v>3.1582201716020698E-2</v>
      </c>
      <c r="AC23" s="14">
        <v>1.78560486744564E-2</v>
      </c>
      <c r="AD23" s="14">
        <v>1.5823329804479501E-2</v>
      </c>
      <c r="AE23" s="14"/>
      <c r="AF23" s="14">
        <v>1.1462222451901E-2</v>
      </c>
      <c r="AG23" s="14">
        <v>1.64154520450615E-2</v>
      </c>
      <c r="AH23" s="14">
        <v>1.15621762335801E-2</v>
      </c>
      <c r="AI23" s="14">
        <v>3.2637801227540598E-2</v>
      </c>
      <c r="AJ23" s="14">
        <v>1.4181491055162299E-2</v>
      </c>
      <c r="AK23" s="14"/>
      <c r="AL23" s="14">
        <v>8.7172278135246601E-3</v>
      </c>
      <c r="AM23" s="14">
        <v>2.01458309136761E-2</v>
      </c>
      <c r="AN23" s="14">
        <v>6.3406966497217597E-3</v>
      </c>
      <c r="AO23" s="14">
        <v>1.3656846364078301E-2</v>
      </c>
      <c r="AP23" s="14">
        <v>2.36190318452375E-2</v>
      </c>
      <c r="AQ23" s="14"/>
      <c r="AR23" s="14">
        <v>1.74586139394673E-2</v>
      </c>
      <c r="AS23" s="14">
        <v>1.7222669938306599E-2</v>
      </c>
      <c r="AT23" s="14">
        <v>1.30966964972905E-2</v>
      </c>
      <c r="AU23" s="14">
        <v>1.45281028265456E-2</v>
      </c>
      <c r="AV23" s="14">
        <v>1.71007197720001E-2</v>
      </c>
      <c r="AW23" s="14">
        <v>0</v>
      </c>
      <c r="AX23" s="14"/>
      <c r="AY23" s="14">
        <v>1.4272333645423199E-2</v>
      </c>
      <c r="AZ23" s="14">
        <v>1.12250731899231E-2</v>
      </c>
      <c r="BA23" s="14">
        <v>1.51749869955099E-2</v>
      </c>
      <c r="BB23" s="14">
        <v>1.95756287287168E-2</v>
      </c>
      <c r="BC23" s="14">
        <v>2.2326190708215701E-2</v>
      </c>
      <c r="BD23" s="14"/>
      <c r="BE23" s="14">
        <v>0</v>
      </c>
      <c r="BF23" s="14">
        <v>2.4547362927652701E-2</v>
      </c>
      <c r="BG23" s="14">
        <v>2.0078693311699199E-2</v>
      </c>
      <c r="BH23" s="14">
        <v>8.26240024545301E-3</v>
      </c>
      <c r="BI23" s="14">
        <v>1.1715488144464801E-2</v>
      </c>
      <c r="BJ23" s="14">
        <v>3.1283783413249999E-2</v>
      </c>
      <c r="BK23" s="14">
        <v>1.41000694540926E-2</v>
      </c>
      <c r="BL23" s="14">
        <v>5.91503690146538E-3</v>
      </c>
      <c r="BM23" s="14">
        <v>0</v>
      </c>
      <c r="BN23" s="14">
        <v>9.2636505722479105E-3</v>
      </c>
      <c r="BO23" s="14">
        <v>2.3944583146893302E-2</v>
      </c>
      <c r="BP23" s="14">
        <v>2.87328370251775E-2</v>
      </c>
      <c r="BQ23" s="14">
        <v>2.9396925642215702E-2</v>
      </c>
      <c r="BR23" s="14">
        <v>0</v>
      </c>
      <c r="BS23" s="14">
        <v>0</v>
      </c>
      <c r="BT23" s="14">
        <v>0</v>
      </c>
      <c r="BU23" s="14"/>
      <c r="BV23" s="14">
        <v>1.96185390137458E-2</v>
      </c>
      <c r="BW23" s="14">
        <v>2.0928985941412102E-2</v>
      </c>
      <c r="BX23" s="14"/>
      <c r="BY23" s="14">
        <v>3.1772085755659499E-2</v>
      </c>
      <c r="BZ23" s="14"/>
      <c r="CA23" s="14">
        <v>1.2074000715153001E-2</v>
      </c>
      <c r="CB23" s="14">
        <v>1.29893175393217E-2</v>
      </c>
      <c r="CC23" s="14">
        <v>1.5986647467585598E-2</v>
      </c>
      <c r="CD23" s="14">
        <v>1.13413648040136E-2</v>
      </c>
      <c r="CE23" s="14">
        <v>3.8352117809612597E-2</v>
      </c>
    </row>
    <row r="24" spans="2:83" x14ac:dyDescent="0.3">
      <c r="B24" s="15" t="s">
        <v>178</v>
      </c>
      <c r="C24" s="14">
        <v>1.3161913773459899E-2</v>
      </c>
      <c r="D24" s="14">
        <v>1.6754329850078301E-2</v>
      </c>
      <c r="E24" s="14">
        <v>9.67993464033488E-3</v>
      </c>
      <c r="F24" s="14"/>
      <c r="G24" s="14">
        <v>1.13087896695523E-2</v>
      </c>
      <c r="H24" s="14">
        <v>2.22246869115779E-2</v>
      </c>
      <c r="I24" s="14">
        <v>1.2897852539685501E-2</v>
      </c>
      <c r="J24" s="14">
        <v>1.1346207271069501E-2</v>
      </c>
      <c r="K24" s="14">
        <v>6.67762020674585E-3</v>
      </c>
      <c r="L24" s="14">
        <v>1.3057275977703999E-2</v>
      </c>
      <c r="M24" s="14"/>
      <c r="N24" s="14">
        <v>2.1403743550865901E-2</v>
      </c>
      <c r="O24" s="14">
        <v>7.6345911717975203E-3</v>
      </c>
      <c r="P24" s="14">
        <v>1.1873304046686101E-2</v>
      </c>
      <c r="Q24" s="14">
        <v>1.1437335661046001E-2</v>
      </c>
      <c r="R24" s="14"/>
      <c r="S24" s="14">
        <v>2.0369518520009001E-2</v>
      </c>
      <c r="T24" s="14">
        <v>3.89049962187234E-3</v>
      </c>
      <c r="U24" s="14">
        <v>6.0568299551713497E-3</v>
      </c>
      <c r="V24" s="14">
        <v>1.0636566738662701E-2</v>
      </c>
      <c r="W24" s="14">
        <v>2.1118913098481601E-2</v>
      </c>
      <c r="X24" s="14">
        <v>2.1882836350799101E-2</v>
      </c>
      <c r="Y24" s="14">
        <v>1.5883338247499899E-2</v>
      </c>
      <c r="Z24" s="14">
        <v>1.0774504445148001E-2</v>
      </c>
      <c r="AA24" s="14">
        <v>1.81686432675554E-2</v>
      </c>
      <c r="AB24" s="14">
        <v>8.5377543330100794E-3</v>
      </c>
      <c r="AC24" s="14">
        <v>9.0216661380700391E-3</v>
      </c>
      <c r="AD24" s="14">
        <v>0</v>
      </c>
      <c r="AE24" s="14"/>
      <c r="AF24" s="14">
        <v>1.20953535369899E-2</v>
      </c>
      <c r="AG24" s="14">
        <v>1.4247286751523499E-2</v>
      </c>
      <c r="AH24" s="14">
        <v>6.5187163516925604E-3</v>
      </c>
      <c r="AI24" s="14">
        <v>5.2965860655064499E-2</v>
      </c>
      <c r="AJ24" s="14">
        <v>2.1997459874486099E-2</v>
      </c>
      <c r="AK24" s="14"/>
      <c r="AL24" s="14">
        <v>1.2785269931787999E-2</v>
      </c>
      <c r="AM24" s="14">
        <v>1.2738725578201601E-2</v>
      </c>
      <c r="AN24" s="14">
        <v>1.2193052430354401E-2</v>
      </c>
      <c r="AO24" s="14">
        <v>1.7068200976292299E-2</v>
      </c>
      <c r="AP24" s="14">
        <v>0</v>
      </c>
      <c r="AQ24" s="14"/>
      <c r="AR24" s="14">
        <v>1.8044542037908898E-2</v>
      </c>
      <c r="AS24" s="14">
        <v>7.1117833267217703E-3</v>
      </c>
      <c r="AT24" s="14">
        <v>9.4687883328796393E-3</v>
      </c>
      <c r="AU24" s="14">
        <v>1.7466300807649701E-2</v>
      </c>
      <c r="AV24" s="14">
        <v>5.9169113742609802E-3</v>
      </c>
      <c r="AW24" s="14">
        <v>2.1612217379345301E-2</v>
      </c>
      <c r="AX24" s="14"/>
      <c r="AY24" s="14">
        <v>4.2958046493994E-3</v>
      </c>
      <c r="AZ24" s="14">
        <v>6.8793481237052001E-3</v>
      </c>
      <c r="BA24" s="14">
        <v>1.49367537662212E-2</v>
      </c>
      <c r="BB24" s="14">
        <v>3.4939649344760397E-2</v>
      </c>
      <c r="BC24" s="14">
        <v>1.5631821103168901E-2</v>
      </c>
      <c r="BD24" s="14"/>
      <c r="BE24" s="14">
        <v>6.3827843749476906E-2</v>
      </c>
      <c r="BF24" s="14">
        <v>1.64954000083532E-2</v>
      </c>
      <c r="BG24" s="14">
        <v>1.50145672953544E-2</v>
      </c>
      <c r="BH24" s="14">
        <v>9.0099243943411109E-3</v>
      </c>
      <c r="BI24" s="14">
        <v>1.86669897741275E-2</v>
      </c>
      <c r="BJ24" s="14">
        <v>8.9876472541050995E-3</v>
      </c>
      <c r="BK24" s="14">
        <v>2.02258522932851E-2</v>
      </c>
      <c r="BL24" s="14">
        <v>0</v>
      </c>
      <c r="BM24" s="14">
        <v>7.28886525032388E-3</v>
      </c>
      <c r="BN24" s="14">
        <v>0</v>
      </c>
      <c r="BO24" s="14">
        <v>6.1787846287165403E-3</v>
      </c>
      <c r="BP24" s="14">
        <v>2.8900235535354701E-2</v>
      </c>
      <c r="BQ24" s="14">
        <v>1.7373053957625801E-2</v>
      </c>
      <c r="BR24" s="14">
        <v>0</v>
      </c>
      <c r="BS24" s="14">
        <v>4.0568335912039399E-2</v>
      </c>
      <c r="BT24" s="14">
        <v>2.63698377375013E-2</v>
      </c>
      <c r="BU24" s="14"/>
      <c r="BV24" s="14">
        <v>1.8734410795483498E-2</v>
      </c>
      <c r="BW24" s="14">
        <v>3.8336939946387399E-3</v>
      </c>
      <c r="BX24" s="14"/>
      <c r="BY24" s="14">
        <v>1.9490808934024301E-2</v>
      </c>
      <c r="BZ24" s="14"/>
      <c r="CA24" s="14">
        <v>6.2387956909653996E-3</v>
      </c>
      <c r="CB24" s="14">
        <v>7.0793749160257798E-3</v>
      </c>
      <c r="CC24" s="14">
        <v>1.41916210241716E-2</v>
      </c>
      <c r="CD24" s="14">
        <v>4.1461816949082901E-2</v>
      </c>
      <c r="CE24" s="14">
        <v>0</v>
      </c>
    </row>
    <row r="25" spans="2:83" x14ac:dyDescent="0.3">
      <c r="B25" s="15" t="s">
        <v>179</v>
      </c>
      <c r="C25" s="14">
        <v>1.14432854985889E-2</v>
      </c>
      <c r="D25" s="14">
        <v>7.09224302759067E-3</v>
      </c>
      <c r="E25" s="14">
        <v>1.5714265089527502E-2</v>
      </c>
      <c r="F25" s="14"/>
      <c r="G25" s="14">
        <v>1.4126228517643599E-2</v>
      </c>
      <c r="H25" s="14">
        <v>2.05268898111335E-2</v>
      </c>
      <c r="I25" s="14">
        <v>1.7045889562584699E-2</v>
      </c>
      <c r="J25" s="14">
        <v>5.3640249877777296E-3</v>
      </c>
      <c r="K25" s="14">
        <v>6.3210337323735197E-3</v>
      </c>
      <c r="L25" s="14">
        <v>6.1155105658670297E-3</v>
      </c>
      <c r="M25" s="14"/>
      <c r="N25" s="14">
        <v>8.4966252097090703E-3</v>
      </c>
      <c r="O25" s="14">
        <v>1.1420927535760199E-2</v>
      </c>
      <c r="P25" s="14">
        <v>9.3165872785319192E-3</v>
      </c>
      <c r="Q25" s="14">
        <v>1.6760656247931199E-2</v>
      </c>
      <c r="R25" s="14"/>
      <c r="S25" s="14">
        <v>1.36162735016493E-2</v>
      </c>
      <c r="T25" s="14">
        <v>1.85314768604821E-2</v>
      </c>
      <c r="U25" s="14">
        <v>0</v>
      </c>
      <c r="V25" s="14">
        <v>6.1424570043130296E-3</v>
      </c>
      <c r="W25" s="14">
        <v>7.1180583024725904E-3</v>
      </c>
      <c r="X25" s="14">
        <v>1.39168439005149E-2</v>
      </c>
      <c r="Y25" s="14">
        <v>1.1704257062291499E-2</v>
      </c>
      <c r="Z25" s="14">
        <v>1.15528983330642E-2</v>
      </c>
      <c r="AA25" s="14">
        <v>5.1349675642316898E-3</v>
      </c>
      <c r="AB25" s="14">
        <v>2.1118184945583499E-2</v>
      </c>
      <c r="AC25" s="14">
        <v>9.1844252186869604E-3</v>
      </c>
      <c r="AD25" s="14">
        <v>1.6437944453163E-2</v>
      </c>
      <c r="AE25" s="14"/>
      <c r="AF25" s="14">
        <v>3.9284271850135201E-3</v>
      </c>
      <c r="AG25" s="14">
        <v>1.0703318635910199E-2</v>
      </c>
      <c r="AH25" s="14">
        <v>0</v>
      </c>
      <c r="AI25" s="14">
        <v>0</v>
      </c>
      <c r="AJ25" s="14">
        <v>3.0968074797459201E-2</v>
      </c>
      <c r="AK25" s="14"/>
      <c r="AL25" s="14">
        <v>6.3753547905361597E-3</v>
      </c>
      <c r="AM25" s="14">
        <v>4.0810582673167402E-3</v>
      </c>
      <c r="AN25" s="14">
        <v>1.36604325624034E-2</v>
      </c>
      <c r="AO25" s="14">
        <v>4.9365132488207904E-3</v>
      </c>
      <c r="AP25" s="14">
        <v>1.9805602022296202E-2</v>
      </c>
      <c r="AQ25" s="14"/>
      <c r="AR25" s="14">
        <v>6.0769769789494202E-3</v>
      </c>
      <c r="AS25" s="14">
        <v>4.4777850636624501E-3</v>
      </c>
      <c r="AT25" s="14">
        <v>5.6984592201887903E-3</v>
      </c>
      <c r="AU25" s="14">
        <v>7.6433456821551997E-3</v>
      </c>
      <c r="AV25" s="14">
        <v>2.6659542197329002E-2</v>
      </c>
      <c r="AW25" s="14">
        <v>1.76636818280217E-2</v>
      </c>
      <c r="AX25" s="14"/>
      <c r="AY25" s="14">
        <v>1.12697425483878E-2</v>
      </c>
      <c r="AZ25" s="14">
        <v>1.8676626164709199E-2</v>
      </c>
      <c r="BA25" s="14">
        <v>7.8527305105847208E-3</v>
      </c>
      <c r="BB25" s="14">
        <v>1.2007165526653501E-2</v>
      </c>
      <c r="BC25" s="14">
        <v>0</v>
      </c>
      <c r="BD25" s="14"/>
      <c r="BE25" s="14">
        <v>7.7982368142829994E-2</v>
      </c>
      <c r="BF25" s="14">
        <v>1.82256833922976E-2</v>
      </c>
      <c r="BG25" s="14">
        <v>0</v>
      </c>
      <c r="BH25" s="14">
        <v>1.5241284168748599E-2</v>
      </c>
      <c r="BI25" s="14">
        <v>5.0530313828305203E-3</v>
      </c>
      <c r="BJ25" s="14">
        <v>9.5278778471962998E-3</v>
      </c>
      <c r="BK25" s="14">
        <v>1.21313810044899E-2</v>
      </c>
      <c r="BL25" s="14">
        <v>1.33033351369707E-2</v>
      </c>
      <c r="BM25" s="14">
        <v>2.48072976142466E-2</v>
      </c>
      <c r="BN25" s="14">
        <v>8.5790715657784802E-3</v>
      </c>
      <c r="BO25" s="14">
        <v>1.19317641623287E-2</v>
      </c>
      <c r="BP25" s="14">
        <v>0</v>
      </c>
      <c r="BQ25" s="14">
        <v>9.7109366479232306E-3</v>
      </c>
      <c r="BR25" s="14">
        <v>1.7508322271297099E-2</v>
      </c>
      <c r="BS25" s="14">
        <v>3.2358632058126502E-2</v>
      </c>
      <c r="BT25" s="14">
        <v>8.3050571145063205E-3</v>
      </c>
      <c r="BU25" s="14"/>
      <c r="BV25" s="14">
        <v>6.8288015509432804E-3</v>
      </c>
      <c r="BW25" s="14">
        <v>0</v>
      </c>
      <c r="BX25" s="14"/>
      <c r="BY25" s="14">
        <v>3.8784097398597201E-3</v>
      </c>
      <c r="BZ25" s="14"/>
      <c r="CA25" s="14">
        <v>1.1034169129909401E-2</v>
      </c>
      <c r="CB25" s="14">
        <v>1.6008785522553699E-2</v>
      </c>
      <c r="CC25" s="14">
        <v>1.2170354111897101E-2</v>
      </c>
      <c r="CD25" s="14">
        <v>0</v>
      </c>
      <c r="CE25" s="14">
        <v>2.2856506996190101E-2</v>
      </c>
    </row>
    <row r="26" spans="2:83" x14ac:dyDescent="0.3">
      <c r="B26" s="15" t="s">
        <v>184</v>
      </c>
      <c r="C26" s="14">
        <v>1.07463048443902E-2</v>
      </c>
      <c r="D26" s="14">
        <v>6.48708847109793E-3</v>
      </c>
      <c r="E26" s="14">
        <v>1.4926254921677699E-2</v>
      </c>
      <c r="F26" s="14"/>
      <c r="G26" s="14">
        <v>2.7453797272894501E-2</v>
      </c>
      <c r="H26" s="14">
        <v>2.0519337906256499E-2</v>
      </c>
      <c r="I26" s="14">
        <v>9.6483740342558893E-3</v>
      </c>
      <c r="J26" s="14">
        <v>2.6244091855012002E-3</v>
      </c>
      <c r="K26" s="14">
        <v>3.0659212988818399E-3</v>
      </c>
      <c r="L26" s="14">
        <v>4.3908147853920698E-3</v>
      </c>
      <c r="M26" s="14"/>
      <c r="N26" s="14">
        <v>7.9754536263133297E-3</v>
      </c>
      <c r="O26" s="14">
        <v>1.09145549922793E-2</v>
      </c>
      <c r="P26" s="14">
        <v>4.6865607735500896E-3</v>
      </c>
      <c r="Q26" s="14">
        <v>1.9117261137827898E-2</v>
      </c>
      <c r="R26" s="14"/>
      <c r="S26" s="14">
        <v>1.8241355101338799E-2</v>
      </c>
      <c r="T26" s="14">
        <v>8.7560854959567707E-3</v>
      </c>
      <c r="U26" s="14">
        <v>6.3500854829987904E-3</v>
      </c>
      <c r="V26" s="14">
        <v>1.17146453823772E-2</v>
      </c>
      <c r="W26" s="14">
        <v>2.95457776026673E-2</v>
      </c>
      <c r="X26" s="14">
        <v>5.8957950001774298E-3</v>
      </c>
      <c r="Y26" s="14">
        <v>6.0386804033279503E-3</v>
      </c>
      <c r="Z26" s="14">
        <v>1.24159482953891E-2</v>
      </c>
      <c r="AA26" s="14">
        <v>1.3502280793157E-2</v>
      </c>
      <c r="AB26" s="14">
        <v>4.8003266344278702E-3</v>
      </c>
      <c r="AC26" s="14">
        <v>0</v>
      </c>
      <c r="AD26" s="14">
        <v>0</v>
      </c>
      <c r="AE26" s="14"/>
      <c r="AF26" s="14">
        <v>7.1177220117455801E-3</v>
      </c>
      <c r="AG26" s="14">
        <v>2.34838974039909E-2</v>
      </c>
      <c r="AH26" s="14">
        <v>8.0967140722254197E-3</v>
      </c>
      <c r="AI26" s="14">
        <v>0</v>
      </c>
      <c r="AJ26" s="14">
        <v>8.8449808422999092E-3</v>
      </c>
      <c r="AK26" s="14"/>
      <c r="AL26" s="14">
        <v>8.9471683588902094E-3</v>
      </c>
      <c r="AM26" s="14">
        <v>1.6150922916760398E-2</v>
      </c>
      <c r="AN26" s="14">
        <v>7.4599505742763503E-3</v>
      </c>
      <c r="AO26" s="14">
        <v>9.10890895226317E-3</v>
      </c>
      <c r="AP26" s="14">
        <v>0</v>
      </c>
      <c r="AQ26" s="14"/>
      <c r="AR26" s="14">
        <v>1.7304448064347399E-2</v>
      </c>
      <c r="AS26" s="14">
        <v>1.57409643299849E-2</v>
      </c>
      <c r="AT26" s="14">
        <v>0</v>
      </c>
      <c r="AU26" s="14">
        <v>7.9794335498449206E-3</v>
      </c>
      <c r="AV26" s="14">
        <v>1.31264908774262E-2</v>
      </c>
      <c r="AW26" s="14">
        <v>6.0696137735208001E-3</v>
      </c>
      <c r="AX26" s="14"/>
      <c r="AY26" s="14">
        <v>1.43416545437726E-2</v>
      </c>
      <c r="AZ26" s="14">
        <v>4.3926890154994298E-3</v>
      </c>
      <c r="BA26" s="14">
        <v>1.1203470850003399E-2</v>
      </c>
      <c r="BB26" s="14">
        <v>1.3923348796313999E-2</v>
      </c>
      <c r="BC26" s="14">
        <v>5.8878921937057599E-2</v>
      </c>
      <c r="BD26" s="14"/>
      <c r="BE26" s="14">
        <v>0</v>
      </c>
      <c r="BF26" s="14">
        <v>3.32748720761653E-2</v>
      </c>
      <c r="BG26" s="14">
        <v>1.5986404172360202E-2</v>
      </c>
      <c r="BH26" s="14">
        <v>1.10395254801131E-2</v>
      </c>
      <c r="BI26" s="14">
        <v>0</v>
      </c>
      <c r="BJ26" s="14">
        <v>2.4121138965859899E-2</v>
      </c>
      <c r="BK26" s="14">
        <v>2.7691180486356701E-2</v>
      </c>
      <c r="BL26" s="14">
        <v>5.9591408716074303E-3</v>
      </c>
      <c r="BM26" s="14">
        <v>7.5836937172508601E-3</v>
      </c>
      <c r="BN26" s="14">
        <v>9.6345720920227706E-3</v>
      </c>
      <c r="BO26" s="14">
        <v>0</v>
      </c>
      <c r="BP26" s="14">
        <v>8.3230669190477793E-3</v>
      </c>
      <c r="BQ26" s="14">
        <v>0</v>
      </c>
      <c r="BR26" s="14">
        <v>0</v>
      </c>
      <c r="BS26" s="14">
        <v>1.8728719119658298E-2</v>
      </c>
      <c r="BT26" s="14">
        <v>9.5885970186172492E-3</v>
      </c>
      <c r="BU26" s="14"/>
      <c r="BV26" s="14">
        <v>1.9445300219067398E-2</v>
      </c>
      <c r="BW26" s="14">
        <v>1.1257981933024699E-2</v>
      </c>
      <c r="BX26" s="14"/>
      <c r="BY26" s="14">
        <v>2.60336841862348E-2</v>
      </c>
      <c r="BZ26" s="14"/>
      <c r="CA26" s="14">
        <v>5.1063867643366904E-3</v>
      </c>
      <c r="CB26" s="14">
        <v>4.8973056165466499E-3</v>
      </c>
      <c r="CC26" s="14">
        <v>9.4763351535809906E-3</v>
      </c>
      <c r="CD26" s="14">
        <v>3.4220997205642902E-2</v>
      </c>
      <c r="CE26" s="14">
        <v>7.5849730450781694E-2</v>
      </c>
    </row>
    <row r="27" spans="2:83" x14ac:dyDescent="0.3">
      <c r="B27" s="15" t="s">
        <v>183</v>
      </c>
      <c r="C27" s="14">
        <v>7.4594773561668399E-3</v>
      </c>
      <c r="D27" s="14">
        <v>1.00940588340745E-2</v>
      </c>
      <c r="E27" s="14">
        <v>4.9015871290077201E-3</v>
      </c>
      <c r="F27" s="14"/>
      <c r="G27" s="14">
        <v>1.6080568009863499E-2</v>
      </c>
      <c r="H27" s="14">
        <v>1.7212007652966599E-2</v>
      </c>
      <c r="I27" s="14">
        <v>0</v>
      </c>
      <c r="J27" s="14">
        <v>5.3896381372824402E-3</v>
      </c>
      <c r="K27" s="14">
        <v>9.7391110692962198E-3</v>
      </c>
      <c r="L27" s="14">
        <v>0</v>
      </c>
      <c r="M27" s="14"/>
      <c r="N27" s="14">
        <v>7.2437344242333897E-3</v>
      </c>
      <c r="O27" s="14">
        <v>6.9166243637581197E-3</v>
      </c>
      <c r="P27" s="14">
        <v>1.2349428213231799E-2</v>
      </c>
      <c r="Q27" s="14">
        <v>4.1215010206606898E-3</v>
      </c>
      <c r="R27" s="14"/>
      <c r="S27" s="14">
        <v>1.84163777172167E-2</v>
      </c>
      <c r="T27" s="14">
        <v>3.9704237245571598E-3</v>
      </c>
      <c r="U27" s="14">
        <v>6.3896309451825601E-3</v>
      </c>
      <c r="V27" s="14">
        <v>1.09018192740724E-2</v>
      </c>
      <c r="W27" s="14">
        <v>0</v>
      </c>
      <c r="X27" s="14">
        <v>6.4949533317945401E-3</v>
      </c>
      <c r="Y27" s="14">
        <v>0</v>
      </c>
      <c r="Z27" s="14">
        <v>2.2120598507231901E-2</v>
      </c>
      <c r="AA27" s="14">
        <v>4.5618021887435297E-3</v>
      </c>
      <c r="AB27" s="14">
        <v>9.9618549592999806E-3</v>
      </c>
      <c r="AC27" s="14">
        <v>0</v>
      </c>
      <c r="AD27" s="14">
        <v>0</v>
      </c>
      <c r="AE27" s="14"/>
      <c r="AF27" s="14">
        <v>1.0098088075530099E-2</v>
      </c>
      <c r="AG27" s="14">
        <v>6.5181684190636999E-3</v>
      </c>
      <c r="AH27" s="14">
        <v>0</v>
      </c>
      <c r="AI27" s="14">
        <v>0</v>
      </c>
      <c r="AJ27" s="14">
        <v>9.2035316923268894E-3</v>
      </c>
      <c r="AK27" s="14"/>
      <c r="AL27" s="14">
        <v>1.18710466387092E-2</v>
      </c>
      <c r="AM27" s="14">
        <v>5.17265659127575E-3</v>
      </c>
      <c r="AN27" s="14">
        <v>0</v>
      </c>
      <c r="AO27" s="14">
        <v>4.2177887582312704E-3</v>
      </c>
      <c r="AP27" s="14">
        <v>0</v>
      </c>
      <c r="AQ27" s="14"/>
      <c r="AR27" s="14">
        <v>6.8023532346251402E-3</v>
      </c>
      <c r="AS27" s="14">
        <v>1.7794320774617001E-2</v>
      </c>
      <c r="AT27" s="14">
        <v>4.2492785868246397E-3</v>
      </c>
      <c r="AU27" s="14">
        <v>0</v>
      </c>
      <c r="AV27" s="14">
        <v>1.36350791828301E-2</v>
      </c>
      <c r="AW27" s="14">
        <v>9.5550925576305505E-3</v>
      </c>
      <c r="AX27" s="14"/>
      <c r="AY27" s="14">
        <v>2.2791155812974398E-3</v>
      </c>
      <c r="AZ27" s="14">
        <v>7.2412316897772604E-3</v>
      </c>
      <c r="BA27" s="14">
        <v>1.09443816490044E-2</v>
      </c>
      <c r="BB27" s="14">
        <v>3.40251904360311E-3</v>
      </c>
      <c r="BC27" s="14">
        <v>5.4398760840718402E-2</v>
      </c>
      <c r="BD27" s="14"/>
      <c r="BE27" s="14">
        <v>0</v>
      </c>
      <c r="BF27" s="14">
        <v>1.7663025908693099E-2</v>
      </c>
      <c r="BG27" s="14">
        <v>1.38342162060008E-2</v>
      </c>
      <c r="BH27" s="14">
        <v>0</v>
      </c>
      <c r="BI27" s="14">
        <v>5.2629978273599403E-3</v>
      </c>
      <c r="BJ27" s="14">
        <v>4.4893786294693096E-3</v>
      </c>
      <c r="BK27" s="14">
        <v>5.31670523102997E-3</v>
      </c>
      <c r="BL27" s="14">
        <v>0</v>
      </c>
      <c r="BM27" s="14">
        <v>7.3896089040407101E-3</v>
      </c>
      <c r="BN27" s="14">
        <v>0</v>
      </c>
      <c r="BO27" s="14">
        <v>1.0805141203869099E-2</v>
      </c>
      <c r="BP27" s="14">
        <v>8.3230669190477793E-3</v>
      </c>
      <c r="BQ27" s="14">
        <v>0</v>
      </c>
      <c r="BR27" s="14">
        <v>0</v>
      </c>
      <c r="BS27" s="14">
        <v>3.8600964932912103E-2</v>
      </c>
      <c r="BT27" s="14">
        <v>1.11662140612878E-2</v>
      </c>
      <c r="BU27" s="14"/>
      <c r="BV27" s="14">
        <v>2.1789514272940601E-3</v>
      </c>
      <c r="BW27" s="14">
        <v>9.6190272847021599E-3</v>
      </c>
      <c r="BX27" s="14"/>
      <c r="BY27" s="14">
        <v>1.12548955390138E-2</v>
      </c>
      <c r="BZ27" s="14"/>
      <c r="CA27" s="14">
        <v>6.2338337747704598E-3</v>
      </c>
      <c r="CB27" s="14">
        <v>0</v>
      </c>
      <c r="CC27" s="14">
        <v>9.4645475027163202E-3</v>
      </c>
      <c r="CD27" s="14">
        <v>2.068621206096E-2</v>
      </c>
      <c r="CE27" s="14">
        <v>2.3028722634114901E-2</v>
      </c>
    </row>
    <row r="28" spans="2:83" x14ac:dyDescent="0.3">
      <c r="B28" s="15" t="s">
        <v>53</v>
      </c>
      <c r="C28" s="20">
        <v>0.121365031546065</v>
      </c>
      <c r="D28" s="20">
        <v>6.8181740260701701E-2</v>
      </c>
      <c r="E28" s="20">
        <v>0.17250433497760301</v>
      </c>
      <c r="F28" s="20"/>
      <c r="G28" s="20">
        <v>0.118160949926241</v>
      </c>
      <c r="H28" s="20">
        <v>8.5903260278464705E-2</v>
      </c>
      <c r="I28" s="20">
        <v>0.14655374149175099</v>
      </c>
      <c r="J28" s="20">
        <v>0.128440762008669</v>
      </c>
      <c r="K28" s="20">
        <v>0.12864686442100401</v>
      </c>
      <c r="L28" s="20">
        <v>0.121322487562405</v>
      </c>
      <c r="M28" s="20"/>
      <c r="N28" s="20">
        <v>8.4749250564518999E-2</v>
      </c>
      <c r="O28" s="20">
        <v>0.10387558212371301</v>
      </c>
      <c r="P28" s="20">
        <v>0.118072930016679</v>
      </c>
      <c r="Q28" s="20">
        <v>0.18451686079747801</v>
      </c>
      <c r="R28" s="20"/>
      <c r="S28" s="20">
        <v>0.109337026244306</v>
      </c>
      <c r="T28" s="20">
        <v>0.13746043454720799</v>
      </c>
      <c r="U28" s="20">
        <v>0.112673805619652</v>
      </c>
      <c r="V28" s="20">
        <v>0.10659470086155499</v>
      </c>
      <c r="W28" s="20">
        <v>0.136812933351286</v>
      </c>
      <c r="X28" s="20">
        <v>0.14746324578824499</v>
      </c>
      <c r="Y28" s="20">
        <v>9.9179208901857899E-2</v>
      </c>
      <c r="Z28" s="20">
        <v>6.6749261246171407E-2</v>
      </c>
      <c r="AA28" s="20">
        <v>0.13948810504287501</v>
      </c>
      <c r="AB28" s="20">
        <v>0.110168570334017</v>
      </c>
      <c r="AC28" s="20">
        <v>0.12954918457110401</v>
      </c>
      <c r="AD28" s="20">
        <v>0.14619007398190401</v>
      </c>
      <c r="AE28" s="20"/>
      <c r="AF28" s="20">
        <v>9.0438189435278898E-2</v>
      </c>
      <c r="AG28" s="20">
        <v>8.8485992774691005E-2</v>
      </c>
      <c r="AH28" s="20">
        <v>0.11039138817607801</v>
      </c>
      <c r="AI28" s="20">
        <v>0.110712868744094</v>
      </c>
      <c r="AJ28" s="20">
        <v>0.25316318117389403</v>
      </c>
      <c r="AK28" s="20"/>
      <c r="AL28" s="20">
        <v>9.0632919008293705E-2</v>
      </c>
      <c r="AM28" s="20">
        <v>0.103188505028192</v>
      </c>
      <c r="AN28" s="20">
        <v>0.130647408947897</v>
      </c>
      <c r="AO28" s="20">
        <v>8.5761913640685805E-2</v>
      </c>
      <c r="AP28" s="20">
        <v>0.126120956607849</v>
      </c>
      <c r="AQ28" s="20"/>
      <c r="AR28" s="20">
        <v>8.7416767655825803E-2</v>
      </c>
      <c r="AS28" s="20">
        <v>7.5471766484761796E-2</v>
      </c>
      <c r="AT28" s="20">
        <v>9.5701997387549198E-2</v>
      </c>
      <c r="AU28" s="20">
        <v>7.7324274900994E-2</v>
      </c>
      <c r="AV28" s="20">
        <v>0.14677703441801199</v>
      </c>
      <c r="AW28" s="20">
        <v>0.25637654485669198</v>
      </c>
      <c r="AX28" s="20"/>
      <c r="AY28" s="20">
        <v>0.15353245155168699</v>
      </c>
      <c r="AZ28" s="20">
        <v>0.119670158995118</v>
      </c>
      <c r="BA28" s="20">
        <v>0.11190880029988</v>
      </c>
      <c r="BB28" s="20">
        <v>7.4596454922510796E-2</v>
      </c>
      <c r="BC28" s="20">
        <v>7.4251667159638102E-2</v>
      </c>
      <c r="BD28" s="20"/>
      <c r="BE28" s="20">
        <v>0.12946116559995499</v>
      </c>
      <c r="BF28" s="20">
        <v>0.18115235157862</v>
      </c>
      <c r="BG28" s="20">
        <v>0.16093927036578901</v>
      </c>
      <c r="BH28" s="20">
        <v>0.14594090000203899</v>
      </c>
      <c r="BI28" s="20">
        <v>0.109609080003308</v>
      </c>
      <c r="BJ28" s="20">
        <v>0.11043991609274099</v>
      </c>
      <c r="BK28" s="20">
        <v>0.147566971000752</v>
      </c>
      <c r="BL28" s="20">
        <v>0.100860188047515</v>
      </c>
      <c r="BM28" s="20">
        <v>7.7845034590852999E-2</v>
      </c>
      <c r="BN28" s="20">
        <v>0.12263076129315099</v>
      </c>
      <c r="BO28" s="20">
        <v>9.6578574123968794E-2</v>
      </c>
      <c r="BP28" s="20">
        <v>7.1658941231627304E-2</v>
      </c>
      <c r="BQ28" s="20">
        <v>9.1642197514588505E-2</v>
      </c>
      <c r="BR28" s="20">
        <v>8.2965786223498497E-2</v>
      </c>
      <c r="BS28" s="20">
        <v>0.14948585948337501</v>
      </c>
      <c r="BT28" s="20">
        <v>4.4881161924838903E-2</v>
      </c>
      <c r="BU28" s="20"/>
      <c r="BV28" s="20">
        <v>9.5750278275414699E-2</v>
      </c>
      <c r="BW28" s="20">
        <v>0.114236057019125</v>
      </c>
      <c r="BX28" s="20"/>
      <c r="BY28" s="20">
        <v>7.1759040252773298E-2</v>
      </c>
      <c r="BZ28" s="20"/>
      <c r="CA28" s="20">
        <v>0.14941218675354401</v>
      </c>
      <c r="CB28" s="20">
        <v>0.103989252075192</v>
      </c>
      <c r="CC28" s="20">
        <v>0.10729690796384</v>
      </c>
      <c r="CD28" s="20">
        <v>7.0621387442595301E-2</v>
      </c>
      <c r="CE28" s="20">
        <v>0</v>
      </c>
    </row>
    <row r="29" spans="2:83" x14ac:dyDescent="0.3">
      <c r="B29" s="16"/>
    </row>
    <row r="30" spans="2:83" x14ac:dyDescent="0.3">
      <c r="B30" t="s">
        <v>112</v>
      </c>
    </row>
    <row r="31" spans="2:83" x14ac:dyDescent="0.3">
      <c r="B31" t="s">
        <v>113</v>
      </c>
    </row>
    <row r="33" spans="2:2" x14ac:dyDescent="0.3">
      <c r="B33"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E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28.8" x14ac:dyDescent="0.3">
      <c r="B9" s="15" t="s">
        <v>187</v>
      </c>
      <c r="C9" s="14">
        <v>0.24749341065841399</v>
      </c>
      <c r="D9" s="14">
        <v>0.29846440490021597</v>
      </c>
      <c r="E9" s="14">
        <v>0.19820846022166999</v>
      </c>
      <c r="F9" s="14"/>
      <c r="G9" s="14">
        <v>0.228557029291304</v>
      </c>
      <c r="H9" s="14">
        <v>0.23049317769461</v>
      </c>
      <c r="I9" s="14">
        <v>0.220917027899526</v>
      </c>
      <c r="J9" s="14">
        <v>0.27347256818298099</v>
      </c>
      <c r="K9" s="14">
        <v>0.24792425353580499</v>
      </c>
      <c r="L9" s="14">
        <v>0.27400480962275298</v>
      </c>
      <c r="M9" s="14"/>
      <c r="N9" s="14">
        <v>0.235846119754827</v>
      </c>
      <c r="O9" s="14">
        <v>0.25107962206534501</v>
      </c>
      <c r="P9" s="14">
        <v>0.26607581484195397</v>
      </c>
      <c r="Q9" s="14">
        <v>0.23339711059282101</v>
      </c>
      <c r="R9" s="14"/>
      <c r="S9" s="14">
        <v>0.25570525869263799</v>
      </c>
      <c r="T9" s="14">
        <v>0.254432335780018</v>
      </c>
      <c r="U9" s="14">
        <v>0.28078374258588201</v>
      </c>
      <c r="V9" s="14">
        <v>0.23975958025382799</v>
      </c>
      <c r="W9" s="14">
        <v>0.32354580044948</v>
      </c>
      <c r="X9" s="14">
        <v>0.27410045819788698</v>
      </c>
      <c r="Y9" s="14">
        <v>0.23254120853937699</v>
      </c>
      <c r="Z9" s="14">
        <v>0.350607145144059</v>
      </c>
      <c r="AA9" s="14">
        <v>0.17904540156056101</v>
      </c>
      <c r="AB9" s="14">
        <v>0.178080894589217</v>
      </c>
      <c r="AC9" s="14">
        <v>0.24156313425148099</v>
      </c>
      <c r="AD9" s="14">
        <v>0.228050272446603</v>
      </c>
      <c r="AE9" s="14"/>
      <c r="AF9" s="14">
        <v>0.35806451276705498</v>
      </c>
      <c r="AG9" s="14">
        <v>0.21287424525519</v>
      </c>
      <c r="AH9" s="14">
        <v>0.152513276730457</v>
      </c>
      <c r="AI9" s="14">
        <v>0.39195616936118699</v>
      </c>
      <c r="AJ9" s="14">
        <v>0.18885780977056299</v>
      </c>
      <c r="AK9" s="14"/>
      <c r="AL9" s="14">
        <v>0.33316261479118497</v>
      </c>
      <c r="AM9" s="14">
        <v>0.22250458749490601</v>
      </c>
      <c r="AN9" s="14">
        <v>0.152957371223331</v>
      </c>
      <c r="AO9" s="14">
        <v>0.45404228248884498</v>
      </c>
      <c r="AP9" s="14">
        <v>0.109484173239007</v>
      </c>
      <c r="AQ9" s="14"/>
      <c r="AR9" s="14">
        <v>0.20177223134366401</v>
      </c>
      <c r="AS9" s="14">
        <v>0.30165032722671098</v>
      </c>
      <c r="AT9" s="14">
        <v>0.19805225054763601</v>
      </c>
      <c r="AU9" s="14">
        <v>0.45538095650626798</v>
      </c>
      <c r="AV9" s="14">
        <v>9.8321027582811998E-2</v>
      </c>
      <c r="AW9" s="14">
        <v>0.147546146290399</v>
      </c>
      <c r="AX9" s="14"/>
      <c r="AY9" s="14">
        <v>0.28688371092836201</v>
      </c>
      <c r="AZ9" s="14">
        <v>0.238544120285866</v>
      </c>
      <c r="BA9" s="14">
        <v>0.21718583982377901</v>
      </c>
      <c r="BB9" s="14">
        <v>0.22544315155228101</v>
      </c>
      <c r="BC9" s="14">
        <v>0.31578691011994697</v>
      </c>
      <c r="BD9" s="14"/>
      <c r="BE9" s="14">
        <v>8.9584936644870106E-2</v>
      </c>
      <c r="BF9" s="14">
        <v>0.25332539851616398</v>
      </c>
      <c r="BG9" s="14">
        <v>0.20897047895454299</v>
      </c>
      <c r="BH9" s="14">
        <v>0.272503130011512</v>
      </c>
      <c r="BI9" s="14">
        <v>0.273850255549212</v>
      </c>
      <c r="BJ9" s="14">
        <v>0.23854630197982701</v>
      </c>
      <c r="BK9" s="14">
        <v>0.20737091175823999</v>
      </c>
      <c r="BL9" s="14">
        <v>0.24465955714680801</v>
      </c>
      <c r="BM9" s="14">
        <v>0.21928540579856901</v>
      </c>
      <c r="BN9" s="14">
        <v>0.232782907355643</v>
      </c>
      <c r="BO9" s="14">
        <v>0.25464993410442199</v>
      </c>
      <c r="BP9" s="14">
        <v>0.209554017730642</v>
      </c>
      <c r="BQ9" s="14">
        <v>0.30293776444876602</v>
      </c>
      <c r="BR9" s="14">
        <v>0.28253589246979099</v>
      </c>
      <c r="BS9" s="14">
        <v>0.24671062809963701</v>
      </c>
      <c r="BT9" s="14">
        <v>0.34272042191834001</v>
      </c>
      <c r="BU9" s="14"/>
      <c r="BV9" s="14">
        <v>0.207467761272147</v>
      </c>
      <c r="BW9" s="14">
        <v>0.244837883453181</v>
      </c>
      <c r="BX9" s="14"/>
      <c r="BY9" s="14">
        <v>0.34601250295701602</v>
      </c>
      <c r="BZ9" s="14"/>
      <c r="CA9" s="14">
        <v>0.24005965444176</v>
      </c>
      <c r="CB9" s="14">
        <v>0.20267999706165199</v>
      </c>
      <c r="CC9" s="14">
        <v>0.26766373424603201</v>
      </c>
      <c r="CD9" s="14">
        <v>0.30088142418882902</v>
      </c>
      <c r="CE9" s="14">
        <v>0.33056509079494201</v>
      </c>
    </row>
    <row r="10" spans="2:83" ht="28.8" x14ac:dyDescent="0.3">
      <c r="B10" s="15" t="s">
        <v>188</v>
      </c>
      <c r="C10" s="14">
        <v>0.49257543658411401</v>
      </c>
      <c r="D10" s="14">
        <v>0.48492760181980299</v>
      </c>
      <c r="E10" s="14">
        <v>0.50007723410053195</v>
      </c>
      <c r="F10" s="14"/>
      <c r="G10" s="14">
        <v>0.48172157848851699</v>
      </c>
      <c r="H10" s="14">
        <v>0.490797473466281</v>
      </c>
      <c r="I10" s="14">
        <v>0.50777011721916299</v>
      </c>
      <c r="J10" s="14">
        <v>0.51004061756574803</v>
      </c>
      <c r="K10" s="14">
        <v>0.56359980043777202</v>
      </c>
      <c r="L10" s="14">
        <v>0.42688036150914999</v>
      </c>
      <c r="M10" s="14"/>
      <c r="N10" s="14">
        <v>0.53585744302290805</v>
      </c>
      <c r="O10" s="14">
        <v>0.558208672170457</v>
      </c>
      <c r="P10" s="14">
        <v>0.46215331747618599</v>
      </c>
      <c r="Q10" s="14">
        <v>0.40744197515618302</v>
      </c>
      <c r="R10" s="14"/>
      <c r="S10" s="14">
        <v>0.47707972989858399</v>
      </c>
      <c r="T10" s="14">
        <v>0.46389639949869699</v>
      </c>
      <c r="U10" s="14">
        <v>0.47917435597288899</v>
      </c>
      <c r="V10" s="14">
        <v>0.45364736825029101</v>
      </c>
      <c r="W10" s="14">
        <v>0.424940450212766</v>
      </c>
      <c r="X10" s="14">
        <v>0.49447410483621201</v>
      </c>
      <c r="Y10" s="14">
        <v>0.45920417005680803</v>
      </c>
      <c r="Z10" s="14">
        <v>0.43130089711919001</v>
      </c>
      <c r="AA10" s="14">
        <v>0.54437339417715302</v>
      </c>
      <c r="AB10" s="14">
        <v>0.59205478745805395</v>
      </c>
      <c r="AC10" s="14">
        <v>0.57341372173893101</v>
      </c>
      <c r="AD10" s="14">
        <v>0.54061880879160296</v>
      </c>
      <c r="AE10" s="14"/>
      <c r="AF10" s="14">
        <v>0.39864720887135702</v>
      </c>
      <c r="AG10" s="14">
        <v>0.57398978698469405</v>
      </c>
      <c r="AH10" s="14">
        <v>0.62722461528918405</v>
      </c>
      <c r="AI10" s="14">
        <v>0.26057842151984001</v>
      </c>
      <c r="AJ10" s="14">
        <v>0.47352162710163398</v>
      </c>
      <c r="AK10" s="14"/>
      <c r="AL10" s="14">
        <v>0.401696510294624</v>
      </c>
      <c r="AM10" s="14">
        <v>0.57472359096526304</v>
      </c>
      <c r="AN10" s="14">
        <v>0.62238364257179701</v>
      </c>
      <c r="AO10" s="14">
        <v>0.247715529520948</v>
      </c>
      <c r="AP10" s="14">
        <v>0.58129635764085896</v>
      </c>
      <c r="AQ10" s="14"/>
      <c r="AR10" s="14">
        <v>0.591076639809058</v>
      </c>
      <c r="AS10" s="14">
        <v>0.453700383832078</v>
      </c>
      <c r="AT10" s="14">
        <v>0.64343318244081904</v>
      </c>
      <c r="AU10" s="14">
        <v>0.28294607573417802</v>
      </c>
      <c r="AV10" s="14">
        <v>0.55559126423415806</v>
      </c>
      <c r="AW10" s="14">
        <v>0.48250999381611798</v>
      </c>
      <c r="AX10" s="14"/>
      <c r="AY10" s="14">
        <v>0.42865057254282002</v>
      </c>
      <c r="AZ10" s="14">
        <v>0.488006299357851</v>
      </c>
      <c r="BA10" s="14">
        <v>0.53688413322492801</v>
      </c>
      <c r="BB10" s="14">
        <v>0.55296292951050596</v>
      </c>
      <c r="BC10" s="14">
        <v>0.50030202202715401</v>
      </c>
      <c r="BD10" s="14"/>
      <c r="BE10" s="14">
        <v>0.42302352609649302</v>
      </c>
      <c r="BF10" s="14">
        <v>0.38648339522741598</v>
      </c>
      <c r="BG10" s="14">
        <v>0.45189861791555602</v>
      </c>
      <c r="BH10" s="14">
        <v>0.398297574688941</v>
      </c>
      <c r="BI10" s="14">
        <v>0.47351971760399503</v>
      </c>
      <c r="BJ10" s="14">
        <v>0.48420441704905498</v>
      </c>
      <c r="BK10" s="14">
        <v>0.53047376859783502</v>
      </c>
      <c r="BL10" s="14">
        <v>0.54235128411934597</v>
      </c>
      <c r="BM10" s="14">
        <v>0.50389348997498096</v>
      </c>
      <c r="BN10" s="14">
        <v>0.58233125830335997</v>
      </c>
      <c r="BO10" s="14">
        <v>0.52138698494889602</v>
      </c>
      <c r="BP10" s="14">
        <v>0.559149370990349</v>
      </c>
      <c r="BQ10" s="14">
        <v>0.54936727004060903</v>
      </c>
      <c r="BR10" s="14">
        <v>0.44207775990751902</v>
      </c>
      <c r="BS10" s="14">
        <v>0.53250848248155402</v>
      </c>
      <c r="BT10" s="14">
        <v>0.44939402934642397</v>
      </c>
      <c r="BU10" s="14"/>
      <c r="BV10" s="14">
        <v>0.59309122989632401</v>
      </c>
      <c r="BW10" s="14">
        <v>0.547443238700417</v>
      </c>
      <c r="BX10" s="14"/>
      <c r="BY10" s="14">
        <v>0.41745465074803501</v>
      </c>
      <c r="BZ10" s="14"/>
      <c r="CA10" s="14">
        <v>0.49083434725223801</v>
      </c>
      <c r="CB10" s="14">
        <v>0.58232546633079696</v>
      </c>
      <c r="CC10" s="14">
        <v>0.47820861111164997</v>
      </c>
      <c r="CD10" s="14">
        <v>0.438612064004961</v>
      </c>
      <c r="CE10" s="14">
        <v>0.40094996879539402</v>
      </c>
    </row>
    <row r="11" spans="2:83" ht="28.8" x14ac:dyDescent="0.3">
      <c r="B11" s="15" t="s">
        <v>189</v>
      </c>
      <c r="C11" s="14">
        <v>0.10186362432104699</v>
      </c>
      <c r="D11" s="14">
        <v>0.11350641642895599</v>
      </c>
      <c r="E11" s="14">
        <v>9.0694843133394903E-2</v>
      </c>
      <c r="F11" s="14"/>
      <c r="G11" s="14">
        <v>0.17420639294301801</v>
      </c>
      <c r="H11" s="14">
        <v>0.169956380275288</v>
      </c>
      <c r="I11" s="14">
        <v>9.6342864900813494E-2</v>
      </c>
      <c r="J11" s="14">
        <v>8.2125455037156597E-2</v>
      </c>
      <c r="K11" s="14">
        <v>6.1344783775039997E-2</v>
      </c>
      <c r="L11" s="14">
        <v>4.6310969017147999E-2</v>
      </c>
      <c r="M11" s="14"/>
      <c r="N11" s="14">
        <v>0.12757307193791301</v>
      </c>
      <c r="O11" s="14">
        <v>9.0652003042030402E-2</v>
      </c>
      <c r="P11" s="14">
        <v>0.10210160549981701</v>
      </c>
      <c r="Q11" s="14">
        <v>8.7814435227252602E-2</v>
      </c>
      <c r="R11" s="14"/>
      <c r="S11" s="14">
        <v>0.160625870821895</v>
      </c>
      <c r="T11" s="14">
        <v>8.6935247976934193E-2</v>
      </c>
      <c r="U11" s="14">
        <v>8.0734567051683706E-2</v>
      </c>
      <c r="V11" s="14">
        <v>0.13658948733620399</v>
      </c>
      <c r="W11" s="14">
        <v>8.7438662702567505E-2</v>
      </c>
      <c r="X11" s="14">
        <v>7.3271286411098702E-2</v>
      </c>
      <c r="Y11" s="14">
        <v>0.118384567626634</v>
      </c>
      <c r="Z11" s="14">
        <v>9.4181277807229999E-2</v>
      </c>
      <c r="AA11" s="14">
        <v>9.6050330828802905E-2</v>
      </c>
      <c r="AB11" s="14">
        <v>7.4951493695475796E-2</v>
      </c>
      <c r="AC11" s="14">
        <v>4.7615990288592001E-2</v>
      </c>
      <c r="AD11" s="14">
        <v>0.12231594887715</v>
      </c>
      <c r="AE11" s="14"/>
      <c r="AF11" s="14">
        <v>8.6064268145564393E-2</v>
      </c>
      <c r="AG11" s="14">
        <v>0.12829388296017999</v>
      </c>
      <c r="AH11" s="14">
        <v>7.3992061699678494E-2</v>
      </c>
      <c r="AI11" s="14">
        <v>8.4494840206185404E-2</v>
      </c>
      <c r="AJ11" s="14">
        <v>7.53586886653764E-2</v>
      </c>
      <c r="AK11" s="14"/>
      <c r="AL11" s="14">
        <v>8.7100428194757995E-2</v>
      </c>
      <c r="AM11" s="14">
        <v>0.12411835168126301</v>
      </c>
      <c r="AN11" s="14">
        <v>5.5213963831916998E-2</v>
      </c>
      <c r="AO11" s="14">
        <v>7.9318433203317495E-2</v>
      </c>
      <c r="AP11" s="14">
        <v>0.14216628414473101</v>
      </c>
      <c r="AQ11" s="14"/>
      <c r="AR11" s="14">
        <v>0.14678444039053801</v>
      </c>
      <c r="AS11" s="14">
        <v>0.10422588128638099</v>
      </c>
      <c r="AT11" s="14">
        <v>4.3250105264272899E-2</v>
      </c>
      <c r="AU11" s="14">
        <v>7.5248129983761999E-2</v>
      </c>
      <c r="AV11" s="14">
        <v>0.181139420094998</v>
      </c>
      <c r="AW11" s="14">
        <v>7.2917679399868096E-2</v>
      </c>
      <c r="AX11" s="14"/>
      <c r="AY11" s="14">
        <v>7.2117325515273195E-2</v>
      </c>
      <c r="AZ11" s="14">
        <v>8.8952866318282101E-2</v>
      </c>
      <c r="BA11" s="14">
        <v>0.13188897567711599</v>
      </c>
      <c r="BB11" s="14">
        <v>0.133102537966972</v>
      </c>
      <c r="BC11" s="14">
        <v>0.13112176328435299</v>
      </c>
      <c r="BD11" s="14"/>
      <c r="BE11" s="14">
        <v>0.21480043793957199</v>
      </c>
      <c r="BF11" s="14">
        <v>6.4602821566906499E-2</v>
      </c>
      <c r="BG11" s="14">
        <v>0.102018061904738</v>
      </c>
      <c r="BH11" s="14">
        <v>0.100804313404267</v>
      </c>
      <c r="BI11" s="14">
        <v>0.10668391145363899</v>
      </c>
      <c r="BJ11" s="14">
        <v>9.2050190306169802E-2</v>
      </c>
      <c r="BK11" s="14">
        <v>7.2397894783842898E-2</v>
      </c>
      <c r="BL11" s="14">
        <v>7.2289656370178507E-2</v>
      </c>
      <c r="BM11" s="14">
        <v>0.118927119989149</v>
      </c>
      <c r="BN11" s="14">
        <v>0.101410197035053</v>
      </c>
      <c r="BO11" s="14">
        <v>8.8014158327008193E-2</v>
      </c>
      <c r="BP11" s="14">
        <v>0.122962829734174</v>
      </c>
      <c r="BQ11" s="14">
        <v>0.101857981230442</v>
      </c>
      <c r="BR11" s="14">
        <v>0.17271506723955299</v>
      </c>
      <c r="BS11" s="14">
        <v>0.13691495068541101</v>
      </c>
      <c r="BT11" s="14">
        <v>0.148313037111306</v>
      </c>
      <c r="BU11" s="14"/>
      <c r="BV11" s="14">
        <v>0.138292823554718</v>
      </c>
      <c r="BW11" s="14">
        <v>0.10306585890702399</v>
      </c>
      <c r="BX11" s="14"/>
      <c r="BY11" s="14">
        <v>0.16089956686693799</v>
      </c>
      <c r="BZ11" s="14"/>
      <c r="CA11" s="14">
        <v>8.0558324196014802E-2</v>
      </c>
      <c r="CB11" s="14">
        <v>7.2147149018005605E-2</v>
      </c>
      <c r="CC11" s="14">
        <v>0.11436817772678901</v>
      </c>
      <c r="CD11" s="14">
        <v>0.18700581002982</v>
      </c>
      <c r="CE11" s="14">
        <v>0.204951325283801</v>
      </c>
    </row>
    <row r="12" spans="2:83" ht="28.8" x14ac:dyDescent="0.3">
      <c r="B12" s="15" t="s">
        <v>190</v>
      </c>
      <c r="C12" s="14">
        <v>8.3761502457863707E-2</v>
      </c>
      <c r="D12" s="14">
        <v>6.4398339704242094E-2</v>
      </c>
      <c r="E12" s="14">
        <v>0.10283275137662</v>
      </c>
      <c r="F12" s="14"/>
      <c r="G12" s="14">
        <v>4.0237418649121198E-2</v>
      </c>
      <c r="H12" s="14">
        <v>4.3975717482440703E-2</v>
      </c>
      <c r="I12" s="14">
        <v>6.2898254107976198E-2</v>
      </c>
      <c r="J12" s="14">
        <v>5.6953961143497697E-2</v>
      </c>
      <c r="K12" s="14">
        <v>7.0093595034624007E-2</v>
      </c>
      <c r="L12" s="14">
        <v>0.192867988116418</v>
      </c>
      <c r="M12" s="14"/>
      <c r="N12" s="14">
        <v>5.1762603953593597E-2</v>
      </c>
      <c r="O12" s="14">
        <v>4.0078512004925099E-2</v>
      </c>
      <c r="P12" s="14">
        <v>9.2331811370434502E-2</v>
      </c>
      <c r="Q12" s="14">
        <v>0.15787526785235401</v>
      </c>
      <c r="R12" s="14"/>
      <c r="S12" s="14">
        <v>3.8742391350895099E-2</v>
      </c>
      <c r="T12" s="14">
        <v>0.109723932991208</v>
      </c>
      <c r="U12" s="14">
        <v>0.108694823515393</v>
      </c>
      <c r="V12" s="14">
        <v>0.110967505036192</v>
      </c>
      <c r="W12" s="14">
        <v>9.5462239792276804E-2</v>
      </c>
      <c r="X12" s="14">
        <v>6.1384785703639998E-2</v>
      </c>
      <c r="Y12" s="14">
        <v>0.107692282270128</v>
      </c>
      <c r="Z12" s="14">
        <v>4.38550118221138E-2</v>
      </c>
      <c r="AA12" s="14">
        <v>8.9678796409786807E-2</v>
      </c>
      <c r="AB12" s="14">
        <v>8.3497140546765103E-2</v>
      </c>
      <c r="AC12" s="14">
        <v>9.1399617783117795E-2</v>
      </c>
      <c r="AD12" s="14">
        <v>2.9808538977144E-2</v>
      </c>
      <c r="AE12" s="14"/>
      <c r="AF12" s="14">
        <v>0.117930686866092</v>
      </c>
      <c r="AG12" s="14">
        <v>3.1982448324020599E-2</v>
      </c>
      <c r="AH12" s="14">
        <v>7.1228762852861102E-2</v>
      </c>
      <c r="AI12" s="14">
        <v>0.20706815808238599</v>
      </c>
      <c r="AJ12" s="14">
        <v>0.11070038697564299</v>
      </c>
      <c r="AK12" s="14"/>
      <c r="AL12" s="14">
        <v>0.122149946172387</v>
      </c>
      <c r="AM12" s="14">
        <v>3.72095617298853E-2</v>
      </c>
      <c r="AN12" s="14">
        <v>0.11248217266373201</v>
      </c>
      <c r="AO12" s="14">
        <v>0.13656646743989501</v>
      </c>
      <c r="AP12" s="14">
        <v>7.8721648417088494E-2</v>
      </c>
      <c r="AQ12" s="14"/>
      <c r="AR12" s="14">
        <v>2.1405823527512899E-2</v>
      </c>
      <c r="AS12" s="14">
        <v>9.2668494629367798E-2</v>
      </c>
      <c r="AT12" s="14">
        <v>7.6627858079769504E-2</v>
      </c>
      <c r="AU12" s="14">
        <v>0.13369994886876099</v>
      </c>
      <c r="AV12" s="14">
        <v>7.79472552280734E-2</v>
      </c>
      <c r="AW12" s="14">
        <v>0.111398973276901</v>
      </c>
      <c r="AX12" s="14"/>
      <c r="AY12" s="14">
        <v>0.12559218935456301</v>
      </c>
      <c r="AZ12" s="14">
        <v>8.3477954425864101E-2</v>
      </c>
      <c r="BA12" s="14">
        <v>6.0102144116685401E-2</v>
      </c>
      <c r="BB12" s="14">
        <v>2.9045925663320701E-2</v>
      </c>
      <c r="BC12" s="14">
        <v>5.2789304568545602E-2</v>
      </c>
      <c r="BD12" s="14"/>
      <c r="BE12" s="14">
        <v>0.141810211892307</v>
      </c>
      <c r="BF12" s="14">
        <v>0.117719679385669</v>
      </c>
      <c r="BG12" s="14">
        <v>0.13776383638917</v>
      </c>
      <c r="BH12" s="14">
        <v>0.18115397831975499</v>
      </c>
      <c r="BI12" s="14">
        <v>7.9887519583828601E-2</v>
      </c>
      <c r="BJ12" s="14">
        <v>9.15914285262419E-2</v>
      </c>
      <c r="BK12" s="14">
        <v>0.115397129620694</v>
      </c>
      <c r="BL12" s="14">
        <v>5.7492247183687603E-2</v>
      </c>
      <c r="BM12" s="14">
        <v>8.4663268230725203E-2</v>
      </c>
      <c r="BN12" s="14">
        <v>5.4925702790435599E-2</v>
      </c>
      <c r="BO12" s="14">
        <v>7.1222268731496299E-2</v>
      </c>
      <c r="BP12" s="14">
        <v>5.0984109183240998E-2</v>
      </c>
      <c r="BQ12" s="14">
        <v>2.7589217822979802E-2</v>
      </c>
      <c r="BR12" s="14">
        <v>1.7508322271297099E-2</v>
      </c>
      <c r="BS12" s="14">
        <v>0</v>
      </c>
      <c r="BT12" s="14">
        <v>3.0504902495119699E-2</v>
      </c>
      <c r="BU12" s="14"/>
      <c r="BV12" s="14">
        <v>1.9570348865695801E-2</v>
      </c>
      <c r="BW12" s="14">
        <v>6.3408026454490493E-2</v>
      </c>
      <c r="BX12" s="14"/>
      <c r="BY12" s="14">
        <v>5.1232592917475901E-2</v>
      </c>
      <c r="BZ12" s="14"/>
      <c r="CA12" s="14">
        <v>9.7329614790566205E-2</v>
      </c>
      <c r="CB12" s="14">
        <v>8.8348085005026097E-2</v>
      </c>
      <c r="CC12" s="14">
        <v>7.87077074400723E-2</v>
      </c>
      <c r="CD12" s="14">
        <v>3.4998652140006997E-2</v>
      </c>
      <c r="CE12" s="14">
        <v>6.3533615125863502E-2</v>
      </c>
    </row>
    <row r="13" spans="2:83" x14ac:dyDescent="0.3">
      <c r="B13" s="15" t="s">
        <v>110</v>
      </c>
      <c r="C13" s="20">
        <v>7.4306025978560897E-2</v>
      </c>
      <c r="D13" s="20">
        <v>3.8703237146782699E-2</v>
      </c>
      <c r="E13" s="20">
        <v>0.108186711167782</v>
      </c>
      <c r="F13" s="20"/>
      <c r="G13" s="20">
        <v>7.52775806280402E-2</v>
      </c>
      <c r="H13" s="20">
        <v>6.4777251081380993E-2</v>
      </c>
      <c r="I13" s="20">
        <v>0.11207173587252101</v>
      </c>
      <c r="J13" s="20">
        <v>7.7407398070616501E-2</v>
      </c>
      <c r="K13" s="20">
        <v>5.7037567216757998E-2</v>
      </c>
      <c r="L13" s="20">
        <v>5.9935871734530903E-2</v>
      </c>
      <c r="M13" s="20"/>
      <c r="N13" s="20">
        <v>4.8960761330758197E-2</v>
      </c>
      <c r="O13" s="20">
        <v>5.9981190717241999E-2</v>
      </c>
      <c r="P13" s="20">
        <v>7.7337450811609199E-2</v>
      </c>
      <c r="Q13" s="20">
        <v>0.113471211171389</v>
      </c>
      <c r="R13" s="20"/>
      <c r="S13" s="20">
        <v>6.7846749235987699E-2</v>
      </c>
      <c r="T13" s="20">
        <v>8.5012083753142606E-2</v>
      </c>
      <c r="U13" s="20">
        <v>5.0612510874152403E-2</v>
      </c>
      <c r="V13" s="20">
        <v>5.9036059123484502E-2</v>
      </c>
      <c r="W13" s="20">
        <v>6.8612846842910497E-2</v>
      </c>
      <c r="X13" s="20">
        <v>9.6769364851162498E-2</v>
      </c>
      <c r="Y13" s="20">
        <v>8.2177771507052202E-2</v>
      </c>
      <c r="Z13" s="20">
        <v>8.0055668107406497E-2</v>
      </c>
      <c r="AA13" s="20">
        <v>9.0852077023696701E-2</v>
      </c>
      <c r="AB13" s="20">
        <v>7.1415683710488204E-2</v>
      </c>
      <c r="AC13" s="20">
        <v>4.6007535937877903E-2</v>
      </c>
      <c r="AD13" s="20">
        <v>7.9206430907500805E-2</v>
      </c>
      <c r="AE13" s="20"/>
      <c r="AF13" s="20">
        <v>3.9293323349931901E-2</v>
      </c>
      <c r="AG13" s="20">
        <v>5.2859636475915399E-2</v>
      </c>
      <c r="AH13" s="20">
        <v>7.5041283427819294E-2</v>
      </c>
      <c r="AI13" s="20">
        <v>5.5902410830401802E-2</v>
      </c>
      <c r="AJ13" s="20">
        <v>0.151561487486784</v>
      </c>
      <c r="AK13" s="20"/>
      <c r="AL13" s="20">
        <v>5.5890500547046099E-2</v>
      </c>
      <c r="AM13" s="20">
        <v>4.1443908128683399E-2</v>
      </c>
      <c r="AN13" s="20">
        <v>5.6962849709222697E-2</v>
      </c>
      <c r="AO13" s="20">
        <v>8.2357287346995101E-2</v>
      </c>
      <c r="AP13" s="20">
        <v>8.8331536558314397E-2</v>
      </c>
      <c r="AQ13" s="20"/>
      <c r="AR13" s="20">
        <v>3.8960864929227498E-2</v>
      </c>
      <c r="AS13" s="20">
        <v>4.7754913025462802E-2</v>
      </c>
      <c r="AT13" s="20">
        <v>3.8636603667503003E-2</v>
      </c>
      <c r="AU13" s="20">
        <v>5.2724888907031899E-2</v>
      </c>
      <c r="AV13" s="20">
        <v>8.7001032859958694E-2</v>
      </c>
      <c r="AW13" s="20">
        <v>0.185627207216714</v>
      </c>
      <c r="AX13" s="20"/>
      <c r="AY13" s="20">
        <v>8.6756201658981E-2</v>
      </c>
      <c r="AZ13" s="20">
        <v>0.10101875961213699</v>
      </c>
      <c r="BA13" s="20">
        <v>5.3938907157491098E-2</v>
      </c>
      <c r="BB13" s="20">
        <v>5.94454553069204E-2</v>
      </c>
      <c r="BC13" s="20">
        <v>0</v>
      </c>
      <c r="BD13" s="20"/>
      <c r="BE13" s="20">
        <v>0.130780887426758</v>
      </c>
      <c r="BF13" s="20">
        <v>0.17786870530384499</v>
      </c>
      <c r="BG13" s="20">
        <v>9.9349004835993196E-2</v>
      </c>
      <c r="BH13" s="20">
        <v>4.7241003575525298E-2</v>
      </c>
      <c r="BI13" s="20">
        <v>6.6058595809324702E-2</v>
      </c>
      <c r="BJ13" s="20">
        <v>9.3607662138706499E-2</v>
      </c>
      <c r="BK13" s="20">
        <v>7.4360295239387697E-2</v>
      </c>
      <c r="BL13" s="20">
        <v>8.3207255179979706E-2</v>
      </c>
      <c r="BM13" s="20">
        <v>7.3230716006576602E-2</v>
      </c>
      <c r="BN13" s="20">
        <v>2.8549934515508298E-2</v>
      </c>
      <c r="BO13" s="20">
        <v>6.4726653888177901E-2</v>
      </c>
      <c r="BP13" s="20">
        <v>5.73496723615943E-2</v>
      </c>
      <c r="BQ13" s="20">
        <v>1.8247766457203E-2</v>
      </c>
      <c r="BR13" s="20">
        <v>8.51629581118407E-2</v>
      </c>
      <c r="BS13" s="20">
        <v>8.3865938733398496E-2</v>
      </c>
      <c r="BT13" s="20">
        <v>2.9067609128809999E-2</v>
      </c>
      <c r="BU13" s="20"/>
      <c r="BV13" s="20">
        <v>4.1577836411115399E-2</v>
      </c>
      <c r="BW13" s="20">
        <v>4.1244992484887999E-2</v>
      </c>
      <c r="BX13" s="20"/>
      <c r="BY13" s="20">
        <v>2.4400686510535299E-2</v>
      </c>
      <c r="BZ13" s="20"/>
      <c r="CA13" s="20">
        <v>9.1218059319421896E-2</v>
      </c>
      <c r="CB13" s="20">
        <v>5.44993025845198E-2</v>
      </c>
      <c r="CC13" s="20">
        <v>6.1051769475456402E-2</v>
      </c>
      <c r="CD13" s="20">
        <v>3.8502049636382603E-2</v>
      </c>
      <c r="CE13" s="20">
        <v>0</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E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28.8" x14ac:dyDescent="0.3">
      <c r="B9" s="15" t="s">
        <v>192</v>
      </c>
      <c r="C9" s="14">
        <v>0.47949563355871</v>
      </c>
      <c r="D9" s="14">
        <v>0.46871097758190799</v>
      </c>
      <c r="E9" s="14">
        <v>0.49003470913277303</v>
      </c>
      <c r="F9" s="14"/>
      <c r="G9" s="14">
        <v>0.47250533487994101</v>
      </c>
      <c r="H9" s="14">
        <v>0.50041454783361905</v>
      </c>
      <c r="I9" s="14">
        <v>0.51113995291443703</v>
      </c>
      <c r="J9" s="14">
        <v>0.51318514350642797</v>
      </c>
      <c r="K9" s="14">
        <v>0.50516191801311405</v>
      </c>
      <c r="L9" s="14">
        <v>0.39677361389855098</v>
      </c>
      <c r="M9" s="14"/>
      <c r="N9" s="14">
        <v>0.54253595410703204</v>
      </c>
      <c r="O9" s="14">
        <v>0.527171878314453</v>
      </c>
      <c r="P9" s="14">
        <v>0.42598954411369999</v>
      </c>
      <c r="Q9" s="14">
        <v>0.41182419057394598</v>
      </c>
      <c r="R9" s="14"/>
      <c r="S9" s="14">
        <v>0.45928119852251997</v>
      </c>
      <c r="T9" s="14">
        <v>0.46647863511601301</v>
      </c>
      <c r="U9" s="14">
        <v>0.489886477266474</v>
      </c>
      <c r="V9" s="14">
        <v>0.42460292708292102</v>
      </c>
      <c r="W9" s="14">
        <v>0.45616515464314999</v>
      </c>
      <c r="X9" s="14">
        <v>0.50924336860848296</v>
      </c>
      <c r="Y9" s="14">
        <v>0.46998513432609101</v>
      </c>
      <c r="Z9" s="14">
        <v>0.41610681577737402</v>
      </c>
      <c r="AA9" s="14">
        <v>0.48984232793676002</v>
      </c>
      <c r="AB9" s="14">
        <v>0.53539425521461004</v>
      </c>
      <c r="AC9" s="14">
        <v>0.55357459158730904</v>
      </c>
      <c r="AD9" s="14">
        <v>0.51312640377433305</v>
      </c>
      <c r="AE9" s="14"/>
      <c r="AF9" s="14">
        <v>0.35146710722458102</v>
      </c>
      <c r="AG9" s="14">
        <v>0.57940065335601498</v>
      </c>
      <c r="AH9" s="14">
        <v>0.69133684386358696</v>
      </c>
      <c r="AI9" s="14">
        <v>0.110832248476809</v>
      </c>
      <c r="AJ9" s="14">
        <v>0.43532298854282198</v>
      </c>
      <c r="AK9" s="14"/>
      <c r="AL9" s="14">
        <v>0.34095270235826303</v>
      </c>
      <c r="AM9" s="14">
        <v>0.57827432578572602</v>
      </c>
      <c r="AN9" s="14">
        <v>0.69444080561459398</v>
      </c>
      <c r="AO9" s="14">
        <v>0.156586930701715</v>
      </c>
      <c r="AP9" s="14">
        <v>0.64105392446328402</v>
      </c>
      <c r="AQ9" s="14"/>
      <c r="AR9" s="14">
        <v>0.62445574422001404</v>
      </c>
      <c r="AS9" s="14">
        <v>0.38156023215819701</v>
      </c>
      <c r="AT9" s="14">
        <v>0.70257735238021601</v>
      </c>
      <c r="AU9" s="14">
        <v>0.22236440997833901</v>
      </c>
      <c r="AV9" s="14">
        <v>0.61060630512576397</v>
      </c>
      <c r="AW9" s="14">
        <v>0.4587512426941</v>
      </c>
      <c r="AX9" s="14"/>
      <c r="AY9" s="14">
        <v>0.39394935576439799</v>
      </c>
      <c r="AZ9" s="14">
        <v>0.456963266116582</v>
      </c>
      <c r="BA9" s="14">
        <v>0.53680003226649897</v>
      </c>
      <c r="BB9" s="14">
        <v>0.58899526800990498</v>
      </c>
      <c r="BC9" s="14">
        <v>0.429971385807289</v>
      </c>
      <c r="BD9" s="14"/>
      <c r="BE9" s="14">
        <v>0.41713357589174699</v>
      </c>
      <c r="BF9" s="14">
        <v>0.39166948005438801</v>
      </c>
      <c r="BG9" s="14">
        <v>0.39630497353021499</v>
      </c>
      <c r="BH9" s="14">
        <v>0.42443579660933201</v>
      </c>
      <c r="BI9" s="14">
        <v>0.50066438959232495</v>
      </c>
      <c r="BJ9" s="14">
        <v>0.45496039130415</v>
      </c>
      <c r="BK9" s="14">
        <v>0.45850789196481001</v>
      </c>
      <c r="BL9" s="14">
        <v>0.52822454942361896</v>
      </c>
      <c r="BM9" s="14">
        <v>0.47779952522056102</v>
      </c>
      <c r="BN9" s="14">
        <v>0.57723735779795904</v>
      </c>
      <c r="BO9" s="14">
        <v>0.45720115328099598</v>
      </c>
      <c r="BP9" s="14">
        <v>0.59120930048145803</v>
      </c>
      <c r="BQ9" s="14">
        <v>0.550883846675714</v>
      </c>
      <c r="BR9" s="14">
        <v>0.47904595306888698</v>
      </c>
      <c r="BS9" s="14">
        <v>0.47286266723845499</v>
      </c>
      <c r="BT9" s="14">
        <v>0.47826318680806901</v>
      </c>
      <c r="BU9" s="14"/>
      <c r="BV9" s="14">
        <v>0.61333567790172905</v>
      </c>
      <c r="BW9" s="14">
        <v>0.52619980275114797</v>
      </c>
      <c r="BX9" s="14"/>
      <c r="BY9" s="14">
        <v>0.43667350648455</v>
      </c>
      <c r="BZ9" s="14"/>
      <c r="CA9" s="14">
        <v>0.47218492163872899</v>
      </c>
      <c r="CB9" s="14">
        <v>0.527619695529563</v>
      </c>
      <c r="CC9" s="14">
        <v>0.470041140183595</v>
      </c>
      <c r="CD9" s="14">
        <v>0.493935321523296</v>
      </c>
      <c r="CE9" s="14">
        <v>0.39076963794125102</v>
      </c>
    </row>
    <row r="10" spans="2:83" ht="28.8" x14ac:dyDescent="0.3">
      <c r="B10" s="15" t="s">
        <v>193</v>
      </c>
      <c r="C10" s="14">
        <v>9.0033886503891103E-2</v>
      </c>
      <c r="D10" s="14">
        <v>0.11135797454841399</v>
      </c>
      <c r="E10" s="14">
        <v>6.9388683251188896E-2</v>
      </c>
      <c r="F10" s="14"/>
      <c r="G10" s="14">
        <v>0.16679361807326601</v>
      </c>
      <c r="H10" s="14">
        <v>0.16041320447774701</v>
      </c>
      <c r="I10" s="14">
        <v>8.9009225492316393E-2</v>
      </c>
      <c r="J10" s="14">
        <v>6.9584969818513698E-2</v>
      </c>
      <c r="K10" s="14">
        <v>4.5065107755861998E-2</v>
      </c>
      <c r="L10" s="14">
        <v>2.9626745331385498E-2</v>
      </c>
      <c r="M10" s="14"/>
      <c r="N10" s="14">
        <v>0.124431994746783</v>
      </c>
      <c r="O10" s="14">
        <v>8.1687187740933601E-2</v>
      </c>
      <c r="P10" s="14">
        <v>9.3199814265072595E-2</v>
      </c>
      <c r="Q10" s="14">
        <v>5.8726796463418003E-2</v>
      </c>
      <c r="R10" s="14"/>
      <c r="S10" s="14">
        <v>0.149545217878847</v>
      </c>
      <c r="T10" s="14">
        <v>6.3320382877189593E-2</v>
      </c>
      <c r="U10" s="14">
        <v>6.0809486085876302E-2</v>
      </c>
      <c r="V10" s="14">
        <v>0.15703489250637701</v>
      </c>
      <c r="W10" s="14">
        <v>8.4831610830618104E-2</v>
      </c>
      <c r="X10" s="14">
        <v>8.7400715472612897E-2</v>
      </c>
      <c r="Y10" s="14">
        <v>6.6417880964619494E-2</v>
      </c>
      <c r="Z10" s="14">
        <v>8.4253349332184299E-2</v>
      </c>
      <c r="AA10" s="14">
        <v>9.0917678383105396E-2</v>
      </c>
      <c r="AB10" s="14">
        <v>5.4175244315163601E-2</v>
      </c>
      <c r="AC10" s="14">
        <v>2.9828599364459901E-2</v>
      </c>
      <c r="AD10" s="14">
        <v>9.9724444457258102E-2</v>
      </c>
      <c r="AE10" s="14"/>
      <c r="AF10" s="14">
        <v>7.1353404717042199E-2</v>
      </c>
      <c r="AG10" s="14">
        <v>0.132643701515683</v>
      </c>
      <c r="AH10" s="14">
        <v>3.6105007310200402E-2</v>
      </c>
      <c r="AI10" s="14">
        <v>0.124110354793075</v>
      </c>
      <c r="AJ10" s="14">
        <v>6.1259192057162903E-2</v>
      </c>
      <c r="AK10" s="14"/>
      <c r="AL10" s="14">
        <v>7.9409630759355795E-2</v>
      </c>
      <c r="AM10" s="14">
        <v>0.123647813480216</v>
      </c>
      <c r="AN10" s="14">
        <v>2.8346347063072701E-2</v>
      </c>
      <c r="AO10" s="14">
        <v>9.4886300332052198E-2</v>
      </c>
      <c r="AP10" s="14">
        <v>6.2813086738784399E-2</v>
      </c>
      <c r="AQ10" s="14"/>
      <c r="AR10" s="14">
        <v>0.14347518881827001</v>
      </c>
      <c r="AS10" s="14">
        <v>8.1069784432818204E-2</v>
      </c>
      <c r="AT10" s="14">
        <v>6.2737188546010098E-2</v>
      </c>
      <c r="AU10" s="14">
        <v>8.6166046256516804E-2</v>
      </c>
      <c r="AV10" s="14">
        <v>8.9977031489950302E-2</v>
      </c>
      <c r="AW10" s="14">
        <v>5.3898094403361199E-2</v>
      </c>
      <c r="AX10" s="14"/>
      <c r="AY10" s="14">
        <v>5.6385363266660403E-2</v>
      </c>
      <c r="AZ10" s="14">
        <v>6.83057314023785E-2</v>
      </c>
      <c r="BA10" s="14">
        <v>0.111875227116933</v>
      </c>
      <c r="BB10" s="14">
        <v>0.13955865430605199</v>
      </c>
      <c r="BC10" s="14">
        <v>0.17725795012940501</v>
      </c>
      <c r="BD10" s="14"/>
      <c r="BE10" s="14">
        <v>0.16216535956735101</v>
      </c>
      <c r="BF10" s="14">
        <v>3.1939666278694101E-2</v>
      </c>
      <c r="BG10" s="14">
        <v>8.42571160318034E-2</v>
      </c>
      <c r="BH10" s="14">
        <v>0.103409676714265</v>
      </c>
      <c r="BI10" s="14">
        <v>6.4243812958023894E-2</v>
      </c>
      <c r="BJ10" s="14">
        <v>7.4330436695344795E-2</v>
      </c>
      <c r="BK10" s="14">
        <v>6.8618368612619607E-2</v>
      </c>
      <c r="BL10" s="14">
        <v>8.8911944841351495E-2</v>
      </c>
      <c r="BM10" s="14">
        <v>8.9089649524306203E-2</v>
      </c>
      <c r="BN10" s="14">
        <v>9.2000810346039893E-2</v>
      </c>
      <c r="BO10" s="14">
        <v>9.5628006727954101E-2</v>
      </c>
      <c r="BP10" s="14">
        <v>8.1079364273108301E-2</v>
      </c>
      <c r="BQ10" s="14">
        <v>9.31535442619493E-2</v>
      </c>
      <c r="BR10" s="14">
        <v>0.184511172370493</v>
      </c>
      <c r="BS10" s="14">
        <v>0.14681431461441799</v>
      </c>
      <c r="BT10" s="14">
        <v>0.186143146346303</v>
      </c>
      <c r="BU10" s="14"/>
      <c r="BV10" s="14">
        <v>0.14722687222747899</v>
      </c>
      <c r="BW10" s="14">
        <v>8.86272519854545E-2</v>
      </c>
      <c r="BX10" s="14"/>
      <c r="BY10" s="14">
        <v>0.145391313773792</v>
      </c>
      <c r="BZ10" s="14"/>
      <c r="CA10" s="14">
        <v>6.1247814258996398E-2</v>
      </c>
      <c r="CB10" s="14">
        <v>6.6840830296570203E-2</v>
      </c>
      <c r="CC10" s="14">
        <v>9.7246117639202698E-2</v>
      </c>
      <c r="CD10" s="14">
        <v>0.20357611789694899</v>
      </c>
      <c r="CE10" s="14">
        <v>0.285497136754428</v>
      </c>
    </row>
    <row r="11" spans="2:83" ht="28.8" x14ac:dyDescent="0.3">
      <c r="B11" s="15" t="s">
        <v>194</v>
      </c>
      <c r="C11" s="14">
        <v>0.19115001890570099</v>
      </c>
      <c r="D11" s="14">
        <v>0.24461266655733399</v>
      </c>
      <c r="E11" s="14">
        <v>0.13932163532160599</v>
      </c>
      <c r="F11" s="14"/>
      <c r="G11" s="14">
        <v>0.20886706718191</v>
      </c>
      <c r="H11" s="14">
        <v>0.19102562311976601</v>
      </c>
      <c r="I11" s="14">
        <v>0.140172857929073</v>
      </c>
      <c r="J11" s="14">
        <v>0.225580066674156</v>
      </c>
      <c r="K11" s="14">
        <v>0.16017099315118</v>
      </c>
      <c r="L11" s="14">
        <v>0.21371255327212399</v>
      </c>
      <c r="M11" s="14"/>
      <c r="N11" s="14">
        <v>0.17790078709645399</v>
      </c>
      <c r="O11" s="14">
        <v>0.18986657945503399</v>
      </c>
      <c r="P11" s="14">
        <v>0.21737108105359501</v>
      </c>
      <c r="Q11" s="14">
        <v>0.17773110763208</v>
      </c>
      <c r="R11" s="14"/>
      <c r="S11" s="14">
        <v>0.21516738643029701</v>
      </c>
      <c r="T11" s="14">
        <v>0.18449414773316899</v>
      </c>
      <c r="U11" s="14">
        <v>0.25454400084962397</v>
      </c>
      <c r="V11" s="14">
        <v>0.181910552902635</v>
      </c>
      <c r="W11" s="14">
        <v>0.207292874372588</v>
      </c>
      <c r="X11" s="14">
        <v>0.1911503746623</v>
      </c>
      <c r="Y11" s="14">
        <v>0.183938148371461</v>
      </c>
      <c r="Z11" s="14">
        <v>0.176601493890228</v>
      </c>
      <c r="AA11" s="14">
        <v>0.151851105348356</v>
      </c>
      <c r="AB11" s="14">
        <v>0.17415669003049</v>
      </c>
      <c r="AC11" s="14">
        <v>0.214066925856255</v>
      </c>
      <c r="AD11" s="14">
        <v>0.12548047457742401</v>
      </c>
      <c r="AE11" s="14"/>
      <c r="AF11" s="14">
        <v>0.28419722866124297</v>
      </c>
      <c r="AG11" s="14">
        <v>0.151860944592216</v>
      </c>
      <c r="AH11" s="14">
        <v>0.12502537889909199</v>
      </c>
      <c r="AI11" s="14">
        <v>0.39662216572905301</v>
      </c>
      <c r="AJ11" s="14">
        <v>0.13336649311711099</v>
      </c>
      <c r="AK11" s="14"/>
      <c r="AL11" s="14">
        <v>0.25724652858834302</v>
      </c>
      <c r="AM11" s="14">
        <v>0.15659737027114701</v>
      </c>
      <c r="AN11" s="14">
        <v>0.115270015763764</v>
      </c>
      <c r="AO11" s="14">
        <v>0.42291910443266501</v>
      </c>
      <c r="AP11" s="14">
        <v>8.7953043377625495E-2</v>
      </c>
      <c r="AQ11" s="14"/>
      <c r="AR11" s="14">
        <v>0.142522708722958</v>
      </c>
      <c r="AS11" s="14">
        <v>0.24331815792410499</v>
      </c>
      <c r="AT11" s="14">
        <v>0.120728652412121</v>
      </c>
      <c r="AU11" s="14">
        <v>0.38672960119899102</v>
      </c>
      <c r="AV11" s="14">
        <v>9.4232726461867297E-2</v>
      </c>
      <c r="AW11" s="14">
        <v>9.1390984327500702E-2</v>
      </c>
      <c r="AX11" s="14"/>
      <c r="AY11" s="14">
        <v>0.22570141653004999</v>
      </c>
      <c r="AZ11" s="14">
        <v>0.19608407097678501</v>
      </c>
      <c r="BA11" s="14">
        <v>0.17059156724435101</v>
      </c>
      <c r="BB11" s="14">
        <v>0.14832831298438501</v>
      </c>
      <c r="BC11" s="14">
        <v>0.25835524397691001</v>
      </c>
      <c r="BD11" s="14"/>
      <c r="BE11" s="14">
        <v>0.153412780394347</v>
      </c>
      <c r="BF11" s="14">
        <v>0.281701508965852</v>
      </c>
      <c r="BG11" s="14">
        <v>0.18928071984681999</v>
      </c>
      <c r="BH11" s="14">
        <v>0.20061351005970501</v>
      </c>
      <c r="BI11" s="14">
        <v>0.19141997588950599</v>
      </c>
      <c r="BJ11" s="14">
        <v>0.19528468453293299</v>
      </c>
      <c r="BK11" s="14">
        <v>0.172408603271752</v>
      </c>
      <c r="BL11" s="14">
        <v>0.148374050517494</v>
      </c>
      <c r="BM11" s="14">
        <v>0.169731428102394</v>
      </c>
      <c r="BN11" s="14">
        <v>0.19293941941804699</v>
      </c>
      <c r="BO11" s="14">
        <v>0.197086713505151</v>
      </c>
      <c r="BP11" s="14">
        <v>0.179719934212178</v>
      </c>
      <c r="BQ11" s="14">
        <v>0.183433031777056</v>
      </c>
      <c r="BR11" s="14">
        <v>0.200650825682679</v>
      </c>
      <c r="BS11" s="14">
        <v>0.22374112866792001</v>
      </c>
      <c r="BT11" s="14">
        <v>0.252664978678386</v>
      </c>
      <c r="BU11" s="14"/>
      <c r="BV11" s="14">
        <v>0.14327654171033699</v>
      </c>
      <c r="BW11" s="14">
        <v>0.17638199784153999</v>
      </c>
      <c r="BX11" s="14"/>
      <c r="BY11" s="14">
        <v>0.24776693804526201</v>
      </c>
      <c r="BZ11" s="14"/>
      <c r="CA11" s="14">
        <v>0.180280005408257</v>
      </c>
      <c r="CB11" s="14">
        <v>0.16068026614658401</v>
      </c>
      <c r="CC11" s="14">
        <v>0.20792250220441</v>
      </c>
      <c r="CD11" s="14">
        <v>0.222901458805493</v>
      </c>
      <c r="CE11" s="14">
        <v>0.30733202659321501</v>
      </c>
    </row>
    <row r="12" spans="2:83" ht="28.8" x14ac:dyDescent="0.3">
      <c r="B12" s="15" t="s">
        <v>195</v>
      </c>
      <c r="C12" s="14">
        <v>0.13856511720991599</v>
      </c>
      <c r="D12" s="14">
        <v>0.118702031591539</v>
      </c>
      <c r="E12" s="14">
        <v>0.15823197023092</v>
      </c>
      <c r="F12" s="14"/>
      <c r="G12" s="14">
        <v>5.0911206976317402E-2</v>
      </c>
      <c r="H12" s="14">
        <v>7.6110961183954398E-2</v>
      </c>
      <c r="I12" s="14">
        <v>0.115097576154351</v>
      </c>
      <c r="J12" s="14">
        <v>0.103254376543209</v>
      </c>
      <c r="K12" s="14">
        <v>0.190759305646617</v>
      </c>
      <c r="L12" s="14">
        <v>0.26001369652774797</v>
      </c>
      <c r="M12" s="14"/>
      <c r="N12" s="14">
        <v>8.8994504529759696E-2</v>
      </c>
      <c r="O12" s="14">
        <v>0.12566481955179101</v>
      </c>
      <c r="P12" s="14">
        <v>0.15204325444151601</v>
      </c>
      <c r="Q12" s="14">
        <v>0.194711292378456</v>
      </c>
      <c r="R12" s="14"/>
      <c r="S12" s="14">
        <v>8.3645352141333396E-2</v>
      </c>
      <c r="T12" s="14">
        <v>0.164920209495519</v>
      </c>
      <c r="U12" s="14">
        <v>0.11231118646668201</v>
      </c>
      <c r="V12" s="14">
        <v>0.16564817268007601</v>
      </c>
      <c r="W12" s="14">
        <v>0.14952334914193999</v>
      </c>
      <c r="X12" s="14">
        <v>7.2416623500932795E-2</v>
      </c>
      <c r="Y12" s="14">
        <v>0.16875095066517401</v>
      </c>
      <c r="Z12" s="14">
        <v>0.22166342292806199</v>
      </c>
      <c r="AA12" s="14">
        <v>0.13676839664305601</v>
      </c>
      <c r="AB12" s="14">
        <v>0.163240268118827</v>
      </c>
      <c r="AC12" s="14">
        <v>0.15594499082258101</v>
      </c>
      <c r="AD12" s="14">
        <v>0.15431497010366799</v>
      </c>
      <c r="AE12" s="14"/>
      <c r="AF12" s="14">
        <v>0.209082439446585</v>
      </c>
      <c r="AG12" s="14">
        <v>6.5071521151638403E-2</v>
      </c>
      <c r="AH12" s="14">
        <v>8.8387943127843899E-2</v>
      </c>
      <c r="AI12" s="14">
        <v>0.28477364884478001</v>
      </c>
      <c r="AJ12" s="14">
        <v>0.15675121872025</v>
      </c>
      <c r="AK12" s="14"/>
      <c r="AL12" s="14">
        <v>0.22479346008943199</v>
      </c>
      <c r="AM12" s="14">
        <v>6.8436447011750903E-2</v>
      </c>
      <c r="AN12" s="14">
        <v>0.11217180425683899</v>
      </c>
      <c r="AO12" s="14">
        <v>0.232155974469024</v>
      </c>
      <c r="AP12" s="14">
        <v>0.12817297415753701</v>
      </c>
      <c r="AQ12" s="14"/>
      <c r="AR12" s="14">
        <v>4.1582060639999897E-2</v>
      </c>
      <c r="AS12" s="14">
        <v>0.20059541578894599</v>
      </c>
      <c r="AT12" s="14">
        <v>8.1862149801251893E-2</v>
      </c>
      <c r="AU12" s="14">
        <v>0.222948706505948</v>
      </c>
      <c r="AV12" s="14">
        <v>0.118293889455201</v>
      </c>
      <c r="AW12" s="14">
        <v>0.12816057544311599</v>
      </c>
      <c r="AX12" s="14"/>
      <c r="AY12" s="14">
        <v>0.18379191719765001</v>
      </c>
      <c r="AZ12" s="14">
        <v>0.15172246727292199</v>
      </c>
      <c r="BA12" s="14">
        <v>0.11483945463218399</v>
      </c>
      <c r="BB12" s="14">
        <v>6.6309031891797099E-2</v>
      </c>
      <c r="BC12" s="14">
        <v>5.09377099381235E-2</v>
      </c>
      <c r="BD12" s="14"/>
      <c r="BE12" s="14">
        <v>0.20165496229607699</v>
      </c>
      <c r="BF12" s="14">
        <v>0.13220338684720601</v>
      </c>
      <c r="BG12" s="14">
        <v>0.18209221581920901</v>
      </c>
      <c r="BH12" s="14">
        <v>0.176871980238404</v>
      </c>
      <c r="BI12" s="14">
        <v>0.14193556032621699</v>
      </c>
      <c r="BJ12" s="14">
        <v>0.195162176356799</v>
      </c>
      <c r="BK12" s="14">
        <v>0.17647128717177299</v>
      </c>
      <c r="BL12" s="14">
        <v>0.107345835405632</v>
      </c>
      <c r="BM12" s="14">
        <v>0.15209915700794599</v>
      </c>
      <c r="BN12" s="14">
        <v>8.1705094677725104E-2</v>
      </c>
      <c r="BO12" s="14">
        <v>0.16559260492422301</v>
      </c>
      <c r="BP12" s="14">
        <v>6.7903569950128098E-2</v>
      </c>
      <c r="BQ12" s="14">
        <v>8.8363948744332094E-2</v>
      </c>
      <c r="BR12" s="14">
        <v>0.100487765775611</v>
      </c>
      <c r="BS12" s="14">
        <v>5.5228898749524101E-2</v>
      </c>
      <c r="BT12" s="14">
        <v>6.50350340341182E-2</v>
      </c>
      <c r="BU12" s="14"/>
      <c r="BV12" s="14">
        <v>4.4493664725718599E-2</v>
      </c>
      <c r="BW12" s="14">
        <v>0.10399722525957</v>
      </c>
      <c r="BX12" s="14"/>
      <c r="BY12" s="14">
        <v>8.3192726026255201E-2</v>
      </c>
      <c r="BZ12" s="14"/>
      <c r="CA12" s="14">
        <v>0.16011332849386201</v>
      </c>
      <c r="CB12" s="14">
        <v>0.161147550779942</v>
      </c>
      <c r="CC12" s="14">
        <v>0.13944115363951601</v>
      </c>
      <c r="CD12" s="14">
        <v>1.9241109988823901E-2</v>
      </c>
      <c r="CE12" s="14">
        <v>1.64011987111055E-2</v>
      </c>
    </row>
    <row r="13" spans="2:83" x14ac:dyDescent="0.3">
      <c r="B13" s="15" t="s">
        <v>110</v>
      </c>
      <c r="C13" s="20">
        <v>0.100755343821782</v>
      </c>
      <c r="D13" s="20">
        <v>5.6616349720804197E-2</v>
      </c>
      <c r="E13" s="20">
        <v>0.14302300206351201</v>
      </c>
      <c r="F13" s="20"/>
      <c r="G13" s="20">
        <v>0.10092277288856499</v>
      </c>
      <c r="H13" s="20">
        <v>7.2035663384913698E-2</v>
      </c>
      <c r="I13" s="20">
        <v>0.14458038750982299</v>
      </c>
      <c r="J13" s="20">
        <v>8.8395443457692693E-2</v>
      </c>
      <c r="K13" s="20">
        <v>9.8842675433227098E-2</v>
      </c>
      <c r="L13" s="20">
        <v>9.9873390970191295E-2</v>
      </c>
      <c r="M13" s="20"/>
      <c r="N13" s="20">
        <v>6.6136759519971694E-2</v>
      </c>
      <c r="O13" s="20">
        <v>7.5609534937788297E-2</v>
      </c>
      <c r="P13" s="20">
        <v>0.11139630612611599</v>
      </c>
      <c r="Q13" s="20">
        <v>0.1570066129521</v>
      </c>
      <c r="R13" s="20"/>
      <c r="S13" s="20">
        <v>9.2360845027002397E-2</v>
      </c>
      <c r="T13" s="20">
        <v>0.120786624778109</v>
      </c>
      <c r="U13" s="20">
        <v>8.2448849331343499E-2</v>
      </c>
      <c r="V13" s="20">
        <v>7.0803454827990803E-2</v>
      </c>
      <c r="W13" s="20">
        <v>0.10218701101170399</v>
      </c>
      <c r="X13" s="20">
        <v>0.13978891775567101</v>
      </c>
      <c r="Y13" s="20">
        <v>0.110907885672655</v>
      </c>
      <c r="Z13" s="20">
        <v>0.101374918072152</v>
      </c>
      <c r="AA13" s="20">
        <v>0.130620491688723</v>
      </c>
      <c r="AB13" s="20">
        <v>7.30335423209095E-2</v>
      </c>
      <c r="AC13" s="20">
        <v>4.6584892369395302E-2</v>
      </c>
      <c r="AD13" s="20">
        <v>0.10735370708731699</v>
      </c>
      <c r="AE13" s="20"/>
      <c r="AF13" s="20">
        <v>8.3899819950549903E-2</v>
      </c>
      <c r="AG13" s="20">
        <v>7.1023179384447299E-2</v>
      </c>
      <c r="AH13" s="20">
        <v>5.9144826799277302E-2</v>
      </c>
      <c r="AI13" s="20">
        <v>8.3661582156282402E-2</v>
      </c>
      <c r="AJ13" s="20">
        <v>0.213300107562653</v>
      </c>
      <c r="AK13" s="20"/>
      <c r="AL13" s="20">
        <v>9.7597678204606797E-2</v>
      </c>
      <c r="AM13" s="20">
        <v>7.3044043451160001E-2</v>
      </c>
      <c r="AN13" s="20">
        <v>4.9771027301729998E-2</v>
      </c>
      <c r="AO13" s="20">
        <v>9.3451690064543999E-2</v>
      </c>
      <c r="AP13" s="20">
        <v>8.0006971262769205E-2</v>
      </c>
      <c r="AQ13" s="20"/>
      <c r="AR13" s="20">
        <v>4.79642975987579E-2</v>
      </c>
      <c r="AS13" s="20">
        <v>9.3456409695933398E-2</v>
      </c>
      <c r="AT13" s="20">
        <v>3.2094656860400202E-2</v>
      </c>
      <c r="AU13" s="20">
        <v>8.1791236060204803E-2</v>
      </c>
      <c r="AV13" s="20">
        <v>8.6890047467217305E-2</v>
      </c>
      <c r="AW13" s="20">
        <v>0.26779910313192201</v>
      </c>
      <c r="AX13" s="20"/>
      <c r="AY13" s="20">
        <v>0.14017194724124099</v>
      </c>
      <c r="AZ13" s="20">
        <v>0.126924464231333</v>
      </c>
      <c r="BA13" s="20">
        <v>6.5893718740032095E-2</v>
      </c>
      <c r="BB13" s="20">
        <v>5.6808732807861403E-2</v>
      </c>
      <c r="BC13" s="20">
        <v>8.3477710148273099E-2</v>
      </c>
      <c r="BD13" s="20"/>
      <c r="BE13" s="20">
        <v>6.5633321850478196E-2</v>
      </c>
      <c r="BF13" s="20">
        <v>0.162485957853859</v>
      </c>
      <c r="BG13" s="20">
        <v>0.14806497477195199</v>
      </c>
      <c r="BH13" s="20">
        <v>9.4669036378293894E-2</v>
      </c>
      <c r="BI13" s="20">
        <v>0.101736261233927</v>
      </c>
      <c r="BJ13" s="20">
        <v>8.0262311110772894E-2</v>
      </c>
      <c r="BK13" s="20">
        <v>0.123993848979045</v>
      </c>
      <c r="BL13" s="20">
        <v>0.127143619811903</v>
      </c>
      <c r="BM13" s="20">
        <v>0.111280240144793</v>
      </c>
      <c r="BN13" s="20">
        <v>5.6117317760229699E-2</v>
      </c>
      <c r="BO13" s="20">
        <v>8.4491521561675803E-2</v>
      </c>
      <c r="BP13" s="20">
        <v>8.0087831083127697E-2</v>
      </c>
      <c r="BQ13" s="20">
        <v>8.4165628540948903E-2</v>
      </c>
      <c r="BR13" s="20">
        <v>3.5304283102329997E-2</v>
      </c>
      <c r="BS13" s="20">
        <v>0.101352990729683</v>
      </c>
      <c r="BT13" s="20">
        <v>1.7893654133123601E-2</v>
      </c>
      <c r="BU13" s="20"/>
      <c r="BV13" s="20">
        <v>5.1667243434735999E-2</v>
      </c>
      <c r="BW13" s="20">
        <v>0.10479372216228799</v>
      </c>
      <c r="BX13" s="20"/>
      <c r="BY13" s="20">
        <v>8.6975515670140405E-2</v>
      </c>
      <c r="BZ13" s="20"/>
      <c r="CA13" s="20">
        <v>0.12617393020015499</v>
      </c>
      <c r="CB13" s="20">
        <v>8.3711657247340698E-2</v>
      </c>
      <c r="CC13" s="20">
        <v>8.53490863332768E-2</v>
      </c>
      <c r="CD13" s="20">
        <v>6.03459917854373E-2</v>
      </c>
      <c r="CE13" s="20">
        <v>0</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E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57.6" x14ac:dyDescent="0.3">
      <c r="B9" s="15" t="s">
        <v>197</v>
      </c>
      <c r="C9" s="14">
        <v>0.246596957791998</v>
      </c>
      <c r="D9" s="14">
        <v>0.30788236030616201</v>
      </c>
      <c r="E9" s="14">
        <v>0.18723882551061299</v>
      </c>
      <c r="F9" s="14"/>
      <c r="G9" s="14">
        <v>0.261937339208478</v>
      </c>
      <c r="H9" s="14">
        <v>0.26914212348470001</v>
      </c>
      <c r="I9" s="14">
        <v>0.20437249299587601</v>
      </c>
      <c r="J9" s="14">
        <v>0.233755571519107</v>
      </c>
      <c r="K9" s="14">
        <v>0.234696818596901</v>
      </c>
      <c r="L9" s="14">
        <v>0.27073571100194699</v>
      </c>
      <c r="M9" s="14"/>
      <c r="N9" s="14">
        <v>0.22215132272864399</v>
      </c>
      <c r="O9" s="14">
        <v>0.25169935190435799</v>
      </c>
      <c r="P9" s="14">
        <v>0.268739533885129</v>
      </c>
      <c r="Q9" s="14">
        <v>0.24363297818190399</v>
      </c>
      <c r="R9" s="14"/>
      <c r="S9" s="14">
        <v>0.25810855364673202</v>
      </c>
      <c r="T9" s="14">
        <v>0.256621537905389</v>
      </c>
      <c r="U9" s="14">
        <v>0.252911589273355</v>
      </c>
      <c r="V9" s="14">
        <v>0.28901203635916001</v>
      </c>
      <c r="W9" s="14">
        <v>0.32062064381802402</v>
      </c>
      <c r="X9" s="14">
        <v>0.22285431773162301</v>
      </c>
      <c r="Y9" s="14">
        <v>0.21447792000257801</v>
      </c>
      <c r="Z9" s="14">
        <v>0.34095654045555301</v>
      </c>
      <c r="AA9" s="14">
        <v>0.18684915615012601</v>
      </c>
      <c r="AB9" s="14">
        <v>0.21424295429965201</v>
      </c>
      <c r="AC9" s="14">
        <v>0.242846131010722</v>
      </c>
      <c r="AD9" s="14">
        <v>0.18611278403020601</v>
      </c>
      <c r="AE9" s="14"/>
      <c r="AF9" s="14">
        <v>0.345683998298561</v>
      </c>
      <c r="AG9" s="14">
        <v>0.21999115204667899</v>
      </c>
      <c r="AH9" s="14">
        <v>0.12855241005905099</v>
      </c>
      <c r="AI9" s="14">
        <v>0.56409788985516895</v>
      </c>
      <c r="AJ9" s="14">
        <v>0.18002218055639799</v>
      </c>
      <c r="AK9" s="14"/>
      <c r="AL9" s="14">
        <v>0.32834771615573199</v>
      </c>
      <c r="AM9" s="14">
        <v>0.20727307223538799</v>
      </c>
      <c r="AN9" s="14">
        <v>0.14369449073757201</v>
      </c>
      <c r="AO9" s="14">
        <v>0.51287706020605295</v>
      </c>
      <c r="AP9" s="14">
        <v>8.4307548465322096E-2</v>
      </c>
      <c r="AQ9" s="14"/>
      <c r="AR9" s="14">
        <v>0.21471739742339899</v>
      </c>
      <c r="AS9" s="14">
        <v>0.29013765084881399</v>
      </c>
      <c r="AT9" s="14">
        <v>0.14498082427185399</v>
      </c>
      <c r="AU9" s="14">
        <v>0.49819014719985899</v>
      </c>
      <c r="AV9" s="14">
        <v>9.4046531526645896E-2</v>
      </c>
      <c r="AW9" s="14">
        <v>0.13799565515019099</v>
      </c>
      <c r="AX9" s="14"/>
      <c r="AY9" s="14">
        <v>0.27798617006102999</v>
      </c>
      <c r="AZ9" s="14">
        <v>0.21442630430510601</v>
      </c>
      <c r="BA9" s="14">
        <v>0.249822854244524</v>
      </c>
      <c r="BB9" s="14">
        <v>0.20333178964601401</v>
      </c>
      <c r="BC9" s="14">
        <v>0.28042623150093399</v>
      </c>
      <c r="BD9" s="14"/>
      <c r="BE9" s="14">
        <v>0.400874900731855</v>
      </c>
      <c r="BF9" s="14">
        <v>0.30512171184970099</v>
      </c>
      <c r="BG9" s="14">
        <v>0.22148967787771401</v>
      </c>
      <c r="BH9" s="14">
        <v>0.31010318491677702</v>
      </c>
      <c r="BI9" s="14">
        <v>0.26239205296922402</v>
      </c>
      <c r="BJ9" s="14">
        <v>0.27484041835120898</v>
      </c>
      <c r="BK9" s="14">
        <v>0.20565228051068099</v>
      </c>
      <c r="BL9" s="14">
        <v>0.23227888574189301</v>
      </c>
      <c r="BM9" s="14">
        <v>0.217289223880028</v>
      </c>
      <c r="BN9" s="14">
        <v>0.25564047841217702</v>
      </c>
      <c r="BO9" s="14">
        <v>0.234551862069692</v>
      </c>
      <c r="BP9" s="14">
        <v>0.18908086592704401</v>
      </c>
      <c r="BQ9" s="14">
        <v>0.24581360248570699</v>
      </c>
      <c r="BR9" s="14">
        <v>0.31146889282422202</v>
      </c>
      <c r="BS9" s="14">
        <v>0.24830113173148399</v>
      </c>
      <c r="BT9" s="14">
        <v>0.31753052470198601</v>
      </c>
      <c r="BU9" s="14"/>
      <c r="BV9" s="14">
        <v>0.20912606350114599</v>
      </c>
      <c r="BW9" s="14">
        <v>0.20452093546575201</v>
      </c>
      <c r="BX9" s="14"/>
      <c r="BY9" s="14">
        <v>0.33054269504400202</v>
      </c>
      <c r="BZ9" s="14"/>
      <c r="CA9" s="14">
        <v>0.22993984004658199</v>
      </c>
      <c r="CB9" s="14">
        <v>0.205217023523183</v>
      </c>
      <c r="CC9" s="14">
        <v>0.284557261587846</v>
      </c>
      <c r="CD9" s="14">
        <v>0.247304479243244</v>
      </c>
      <c r="CE9" s="14">
        <v>0.34780635446553299</v>
      </c>
    </row>
    <row r="10" spans="2:83" ht="57.6" x14ac:dyDescent="0.3">
      <c r="B10" s="15" t="s">
        <v>198</v>
      </c>
      <c r="C10" s="14">
        <v>0.53146822957123796</v>
      </c>
      <c r="D10" s="14">
        <v>0.53217888655965295</v>
      </c>
      <c r="E10" s="14">
        <v>0.53088470307506697</v>
      </c>
      <c r="F10" s="14"/>
      <c r="G10" s="14">
        <v>0.51988197139885794</v>
      </c>
      <c r="H10" s="14">
        <v>0.57062907762547899</v>
      </c>
      <c r="I10" s="14">
        <v>0.54944273911390795</v>
      </c>
      <c r="J10" s="14">
        <v>0.57236850066316403</v>
      </c>
      <c r="K10" s="14">
        <v>0.51924816577076205</v>
      </c>
      <c r="L10" s="14">
        <v>0.46764403333134902</v>
      </c>
      <c r="M10" s="14"/>
      <c r="N10" s="14">
        <v>0.60650959570804697</v>
      </c>
      <c r="O10" s="14">
        <v>0.56776000513802405</v>
      </c>
      <c r="P10" s="14">
        <v>0.48733206611443503</v>
      </c>
      <c r="Q10" s="14">
        <v>0.45755504360457999</v>
      </c>
      <c r="R10" s="14"/>
      <c r="S10" s="14">
        <v>0.54709181388934902</v>
      </c>
      <c r="T10" s="14">
        <v>0.51102103125355203</v>
      </c>
      <c r="U10" s="14">
        <v>0.55034274760958402</v>
      </c>
      <c r="V10" s="14">
        <v>0.49758831926147601</v>
      </c>
      <c r="W10" s="14">
        <v>0.49573868749726002</v>
      </c>
      <c r="X10" s="14">
        <v>0.48738094206350902</v>
      </c>
      <c r="Y10" s="14">
        <v>0.55234841978877602</v>
      </c>
      <c r="Z10" s="14">
        <v>0.50114873469212595</v>
      </c>
      <c r="AA10" s="14">
        <v>0.53865185813211203</v>
      </c>
      <c r="AB10" s="14">
        <v>0.57660384969192402</v>
      </c>
      <c r="AC10" s="14">
        <v>0.58240129333526502</v>
      </c>
      <c r="AD10" s="14">
        <v>0.55256070995362305</v>
      </c>
      <c r="AE10" s="14"/>
      <c r="AF10" s="14">
        <v>0.431076375764261</v>
      </c>
      <c r="AG10" s="14">
        <v>0.62403136969512896</v>
      </c>
      <c r="AH10" s="14">
        <v>0.72063677283634497</v>
      </c>
      <c r="AI10" s="14">
        <v>0.236592053488204</v>
      </c>
      <c r="AJ10" s="14">
        <v>0.43904289201736701</v>
      </c>
      <c r="AK10" s="14"/>
      <c r="AL10" s="14">
        <v>0.409293303184667</v>
      </c>
      <c r="AM10" s="14">
        <v>0.63120230978741199</v>
      </c>
      <c r="AN10" s="14">
        <v>0.68891471636066903</v>
      </c>
      <c r="AO10" s="14">
        <v>0.27207846326489898</v>
      </c>
      <c r="AP10" s="14">
        <v>0.73325349100308101</v>
      </c>
      <c r="AQ10" s="14"/>
      <c r="AR10" s="14">
        <v>0.65737750681694596</v>
      </c>
      <c r="AS10" s="14">
        <v>0.45536045945417303</v>
      </c>
      <c r="AT10" s="14">
        <v>0.72369491676056397</v>
      </c>
      <c r="AU10" s="14">
        <v>0.30795142523035701</v>
      </c>
      <c r="AV10" s="14">
        <v>0.71673992803936604</v>
      </c>
      <c r="AW10" s="14">
        <v>0.44712982815359698</v>
      </c>
      <c r="AX10" s="14"/>
      <c r="AY10" s="14">
        <v>0.451323361057412</v>
      </c>
      <c r="AZ10" s="14">
        <v>0.53336232353559898</v>
      </c>
      <c r="BA10" s="14">
        <v>0.57260019644054205</v>
      </c>
      <c r="BB10" s="14">
        <v>0.653617189894805</v>
      </c>
      <c r="BC10" s="14">
        <v>0.54680440513505502</v>
      </c>
      <c r="BD10" s="14"/>
      <c r="BE10" s="14">
        <v>0.53349177741766696</v>
      </c>
      <c r="BF10" s="14">
        <v>0.32904656257704301</v>
      </c>
      <c r="BG10" s="14">
        <v>0.46765865856875699</v>
      </c>
      <c r="BH10" s="14">
        <v>0.49269727364796501</v>
      </c>
      <c r="BI10" s="14">
        <v>0.51686239452618599</v>
      </c>
      <c r="BJ10" s="14">
        <v>0.49420885271598203</v>
      </c>
      <c r="BK10" s="14">
        <v>0.51619950362817302</v>
      </c>
      <c r="BL10" s="14">
        <v>0.58467517340580299</v>
      </c>
      <c r="BM10" s="14">
        <v>0.59218469413511798</v>
      </c>
      <c r="BN10" s="14">
        <v>0.63792010607538996</v>
      </c>
      <c r="BO10" s="14">
        <v>0.58308519624993205</v>
      </c>
      <c r="BP10" s="14">
        <v>0.636149934268606</v>
      </c>
      <c r="BQ10" s="14">
        <v>0.58043655982398801</v>
      </c>
      <c r="BR10" s="14">
        <v>0.52682547393062396</v>
      </c>
      <c r="BS10" s="14">
        <v>0.60194985682561997</v>
      </c>
      <c r="BT10" s="14">
        <v>0.54487026312814602</v>
      </c>
      <c r="BU10" s="14"/>
      <c r="BV10" s="14">
        <v>0.65672325392572095</v>
      </c>
      <c r="BW10" s="14">
        <v>0.59329758241131203</v>
      </c>
      <c r="BX10" s="14"/>
      <c r="BY10" s="14">
        <v>0.482887501626872</v>
      </c>
      <c r="BZ10" s="14"/>
      <c r="CA10" s="14">
        <v>0.51861004994430504</v>
      </c>
      <c r="CB10" s="14">
        <v>0.59695695227374101</v>
      </c>
      <c r="CC10" s="14">
        <v>0.51713478999706097</v>
      </c>
      <c r="CD10" s="14">
        <v>0.57344248314077895</v>
      </c>
      <c r="CE10" s="14">
        <v>0.55487044958659204</v>
      </c>
    </row>
    <row r="11" spans="2:83" x14ac:dyDescent="0.3">
      <c r="B11" s="15" t="s">
        <v>110</v>
      </c>
      <c r="C11" s="20">
        <v>0.22193481263676401</v>
      </c>
      <c r="D11" s="20">
        <v>0.15993875313418601</v>
      </c>
      <c r="E11" s="20">
        <v>0.28187647141431899</v>
      </c>
      <c r="F11" s="20"/>
      <c r="G11" s="20">
        <v>0.218180689392664</v>
      </c>
      <c r="H11" s="20">
        <v>0.160228798889821</v>
      </c>
      <c r="I11" s="20">
        <v>0.24618476789021601</v>
      </c>
      <c r="J11" s="20">
        <v>0.193875927817729</v>
      </c>
      <c r="K11" s="20">
        <v>0.246055015632337</v>
      </c>
      <c r="L11" s="20">
        <v>0.26162025566670399</v>
      </c>
      <c r="M11" s="20"/>
      <c r="N11" s="20">
        <v>0.17133908156330899</v>
      </c>
      <c r="O11" s="20">
        <v>0.18054064295761801</v>
      </c>
      <c r="P11" s="20">
        <v>0.243928400000436</v>
      </c>
      <c r="Q11" s="20">
        <v>0.29881197821351602</v>
      </c>
      <c r="R11" s="20"/>
      <c r="S11" s="20">
        <v>0.19479963246391799</v>
      </c>
      <c r="T11" s="20">
        <v>0.23235743084106</v>
      </c>
      <c r="U11" s="20">
        <v>0.19674566311705999</v>
      </c>
      <c r="V11" s="20">
        <v>0.21339964437936501</v>
      </c>
      <c r="W11" s="20">
        <v>0.18364066868471601</v>
      </c>
      <c r="X11" s="20">
        <v>0.28976474020486798</v>
      </c>
      <c r="Y11" s="20">
        <v>0.23317366020864699</v>
      </c>
      <c r="Z11" s="20">
        <v>0.15789472485232101</v>
      </c>
      <c r="AA11" s="20">
        <v>0.27449898571776099</v>
      </c>
      <c r="AB11" s="20">
        <v>0.209153196008424</v>
      </c>
      <c r="AC11" s="20">
        <v>0.174752575654012</v>
      </c>
      <c r="AD11" s="20">
        <v>0.26132650601617102</v>
      </c>
      <c r="AE11" s="20"/>
      <c r="AF11" s="20">
        <v>0.223239625937178</v>
      </c>
      <c r="AG11" s="20">
        <v>0.155977478258192</v>
      </c>
      <c r="AH11" s="20">
        <v>0.15081081710460301</v>
      </c>
      <c r="AI11" s="20">
        <v>0.19931005665662699</v>
      </c>
      <c r="AJ11" s="20">
        <v>0.38093492742623603</v>
      </c>
      <c r="AK11" s="20"/>
      <c r="AL11" s="20">
        <v>0.262358980659601</v>
      </c>
      <c r="AM11" s="20">
        <v>0.1615246179772</v>
      </c>
      <c r="AN11" s="20">
        <v>0.16739079290176001</v>
      </c>
      <c r="AO11" s="20">
        <v>0.21504447652904801</v>
      </c>
      <c r="AP11" s="20">
        <v>0.182438960531597</v>
      </c>
      <c r="AQ11" s="20"/>
      <c r="AR11" s="20">
        <v>0.127905095759654</v>
      </c>
      <c r="AS11" s="20">
        <v>0.25450188969701298</v>
      </c>
      <c r="AT11" s="20">
        <v>0.13132425896758201</v>
      </c>
      <c r="AU11" s="20">
        <v>0.193858427569784</v>
      </c>
      <c r="AV11" s="20">
        <v>0.189213540433988</v>
      </c>
      <c r="AW11" s="20">
        <v>0.414874516696212</v>
      </c>
      <c r="AX11" s="20"/>
      <c r="AY11" s="20">
        <v>0.27069046888155801</v>
      </c>
      <c r="AZ11" s="20">
        <v>0.25221137215929401</v>
      </c>
      <c r="BA11" s="20">
        <v>0.17757694931493401</v>
      </c>
      <c r="BB11" s="20">
        <v>0.143051020459181</v>
      </c>
      <c r="BC11" s="20">
        <v>0.17276936336401</v>
      </c>
      <c r="BD11" s="20"/>
      <c r="BE11" s="20">
        <v>6.5633321850478196E-2</v>
      </c>
      <c r="BF11" s="20">
        <v>0.36583172557325599</v>
      </c>
      <c r="BG11" s="20">
        <v>0.310851663553529</v>
      </c>
      <c r="BH11" s="20">
        <v>0.197199541435258</v>
      </c>
      <c r="BI11" s="20">
        <v>0.22074555250458999</v>
      </c>
      <c r="BJ11" s="20">
        <v>0.23095072893280899</v>
      </c>
      <c r="BK11" s="20">
        <v>0.27814821586114502</v>
      </c>
      <c r="BL11" s="20">
        <v>0.183045940852304</v>
      </c>
      <c r="BM11" s="20">
        <v>0.19052608198485399</v>
      </c>
      <c r="BN11" s="20">
        <v>0.10643941551243399</v>
      </c>
      <c r="BO11" s="20">
        <v>0.18236294168037701</v>
      </c>
      <c r="BP11" s="20">
        <v>0.17476919980434999</v>
      </c>
      <c r="BQ11" s="20">
        <v>0.173749837690306</v>
      </c>
      <c r="BR11" s="20">
        <v>0.161705633245154</v>
      </c>
      <c r="BS11" s="20">
        <v>0.14974901144289601</v>
      </c>
      <c r="BT11" s="20">
        <v>0.13759921216986801</v>
      </c>
      <c r="BU11" s="20"/>
      <c r="BV11" s="20">
        <v>0.13415068257313301</v>
      </c>
      <c r="BW11" s="20">
        <v>0.20218148212293499</v>
      </c>
      <c r="BX11" s="20"/>
      <c r="BY11" s="20">
        <v>0.18656980332912601</v>
      </c>
      <c r="BZ11" s="20"/>
      <c r="CA11" s="20">
        <v>0.25145011000911299</v>
      </c>
      <c r="CB11" s="20">
        <v>0.19782602420307699</v>
      </c>
      <c r="CC11" s="20">
        <v>0.198307948415094</v>
      </c>
      <c r="CD11" s="20">
        <v>0.17925303761597799</v>
      </c>
      <c r="CE11" s="20">
        <v>9.7323195947875196E-2</v>
      </c>
    </row>
    <row r="12" spans="2:83" x14ac:dyDescent="0.3">
      <c r="B12" s="16"/>
    </row>
    <row r="13" spans="2:83" x14ac:dyDescent="0.3">
      <c r="B13" t="s">
        <v>112</v>
      </c>
    </row>
    <row r="14" spans="2:83" x14ac:dyDescent="0.3">
      <c r="B14" t="s">
        <v>113</v>
      </c>
    </row>
    <row r="16" spans="2:83" x14ac:dyDescent="0.3">
      <c r="B16"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E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199</v>
      </c>
      <c r="C9" s="14">
        <v>0.18914111931316899</v>
      </c>
      <c r="D9" s="14">
        <v>0.20174540957419301</v>
      </c>
      <c r="E9" s="14">
        <v>0.176272915677363</v>
      </c>
      <c r="F9" s="14"/>
      <c r="G9" s="14">
        <v>0.23654894565530199</v>
      </c>
      <c r="H9" s="14">
        <v>0.27270644421864598</v>
      </c>
      <c r="I9" s="14">
        <v>0.188581897949991</v>
      </c>
      <c r="J9" s="14">
        <v>0.183736078997181</v>
      </c>
      <c r="K9" s="14">
        <v>0.159760343098869</v>
      </c>
      <c r="L9" s="14">
        <v>0.114306368100221</v>
      </c>
      <c r="M9" s="14"/>
      <c r="N9" s="14">
        <v>0.226478655572035</v>
      </c>
      <c r="O9" s="14">
        <v>0.20966433711728499</v>
      </c>
      <c r="P9" s="14">
        <v>0.177128600404552</v>
      </c>
      <c r="Q9" s="14">
        <v>0.13187756113390101</v>
      </c>
      <c r="R9" s="14"/>
      <c r="S9" s="14">
        <v>0.209237532675592</v>
      </c>
      <c r="T9" s="14">
        <v>0.19390194546759501</v>
      </c>
      <c r="U9" s="14">
        <v>0.17594603084282501</v>
      </c>
      <c r="V9" s="14">
        <v>0.17535460119686699</v>
      </c>
      <c r="W9" s="14">
        <v>0.16358452764728801</v>
      </c>
      <c r="X9" s="14">
        <v>0.167905162322879</v>
      </c>
      <c r="Y9" s="14">
        <v>0.192614672188411</v>
      </c>
      <c r="Z9" s="14">
        <v>0.153399031263033</v>
      </c>
      <c r="AA9" s="14">
        <v>0.19483004326783099</v>
      </c>
      <c r="AB9" s="14">
        <v>0.16860756780327599</v>
      </c>
      <c r="AC9" s="14">
        <v>0.23020482046117899</v>
      </c>
      <c r="AD9" s="14">
        <v>0.28466027346224798</v>
      </c>
      <c r="AE9" s="14"/>
      <c r="AF9" s="14">
        <v>0.169434220059447</v>
      </c>
      <c r="AG9" s="14">
        <v>0.21075486355202999</v>
      </c>
      <c r="AH9" s="14">
        <v>0.17920889491807199</v>
      </c>
      <c r="AI9" s="14">
        <v>0.25203333909305198</v>
      </c>
      <c r="AJ9" s="14">
        <v>0.12001304342115</v>
      </c>
      <c r="AK9" s="14"/>
      <c r="AL9" s="14">
        <v>0.14824040682355399</v>
      </c>
      <c r="AM9" s="14">
        <v>0.19399916842887199</v>
      </c>
      <c r="AN9" s="14">
        <v>0.237603200643415</v>
      </c>
      <c r="AO9" s="14">
        <v>0.21428188254734501</v>
      </c>
      <c r="AP9" s="14">
        <v>0.23552162152679201</v>
      </c>
      <c r="AQ9" s="14"/>
      <c r="AR9" s="14">
        <v>0.21079520766839399</v>
      </c>
      <c r="AS9" s="14">
        <v>0.169586986850945</v>
      </c>
      <c r="AT9" s="14">
        <v>0.20730054833044301</v>
      </c>
      <c r="AU9" s="14">
        <v>0.18337356419526399</v>
      </c>
      <c r="AV9" s="14">
        <v>0.24566396426971401</v>
      </c>
      <c r="AW9" s="14">
        <v>0.14323649806734301</v>
      </c>
      <c r="AX9" s="14"/>
      <c r="AY9" s="14">
        <v>0.12227340920063599</v>
      </c>
      <c r="AZ9" s="14">
        <v>0.16479877062353199</v>
      </c>
      <c r="BA9" s="14">
        <v>0.25237620547327499</v>
      </c>
      <c r="BB9" s="14">
        <v>0.202054953484713</v>
      </c>
      <c r="BC9" s="14">
        <v>0.238685400075309</v>
      </c>
      <c r="BD9" s="14"/>
      <c r="BE9" s="14">
        <v>0.19608655664897701</v>
      </c>
      <c r="BF9" s="14">
        <v>9.4416191906254499E-2</v>
      </c>
      <c r="BG9" s="14">
        <v>0.17451249835775001</v>
      </c>
      <c r="BH9" s="14">
        <v>0.19091970618306101</v>
      </c>
      <c r="BI9" s="14">
        <v>0.16050913622980101</v>
      </c>
      <c r="BJ9" s="14">
        <v>0.16949354173342299</v>
      </c>
      <c r="BK9" s="14">
        <v>0.14733787825490499</v>
      </c>
      <c r="BL9" s="14">
        <v>0.142854932358743</v>
      </c>
      <c r="BM9" s="14">
        <v>0.185982348990443</v>
      </c>
      <c r="BN9" s="14">
        <v>0.282657750335854</v>
      </c>
      <c r="BO9" s="14">
        <v>0.17402268036919799</v>
      </c>
      <c r="BP9" s="14">
        <v>0.17249376020242799</v>
      </c>
      <c r="BQ9" s="14">
        <v>0.248186267280217</v>
      </c>
      <c r="BR9" s="14">
        <v>0.263509827544819</v>
      </c>
      <c r="BS9" s="14">
        <v>0.26824403494874999</v>
      </c>
      <c r="BT9" s="14">
        <v>0.32259053192693599</v>
      </c>
      <c r="BU9" s="14"/>
      <c r="BV9" s="14">
        <v>0.21177286838272599</v>
      </c>
      <c r="BW9" s="14">
        <v>0.167600958097609</v>
      </c>
      <c r="BX9" s="14"/>
      <c r="BY9" s="14">
        <v>0.175661234516789</v>
      </c>
      <c r="BZ9" s="14"/>
      <c r="CA9" s="14">
        <v>0.17323765270407299</v>
      </c>
      <c r="CB9" s="14">
        <v>0.189749773320051</v>
      </c>
      <c r="CC9" s="14">
        <v>0.207979169311865</v>
      </c>
      <c r="CD9" s="14">
        <v>0.20685049416156101</v>
      </c>
      <c r="CE9" s="14">
        <v>0.214878785461531</v>
      </c>
    </row>
    <row r="10" spans="2:83" ht="28.8" x14ac:dyDescent="0.3">
      <c r="B10" s="15" t="s">
        <v>200</v>
      </c>
      <c r="C10" s="14">
        <v>0.39475566682353402</v>
      </c>
      <c r="D10" s="14">
        <v>0.41241207314499001</v>
      </c>
      <c r="E10" s="14">
        <v>0.37828923792105101</v>
      </c>
      <c r="F10" s="14"/>
      <c r="G10" s="14">
        <v>0.46193082325871898</v>
      </c>
      <c r="H10" s="14">
        <v>0.46288686260920497</v>
      </c>
      <c r="I10" s="14">
        <v>0.40078380763735699</v>
      </c>
      <c r="J10" s="14">
        <v>0.40335942694667298</v>
      </c>
      <c r="K10" s="14">
        <v>0.348470122504005</v>
      </c>
      <c r="L10" s="14">
        <v>0.31408284163086397</v>
      </c>
      <c r="M10" s="14"/>
      <c r="N10" s="14">
        <v>0.430614267846538</v>
      </c>
      <c r="O10" s="14">
        <v>0.40931127050998101</v>
      </c>
      <c r="P10" s="14">
        <v>0.388445153992026</v>
      </c>
      <c r="Q10" s="14">
        <v>0.34753069157445698</v>
      </c>
      <c r="R10" s="14"/>
      <c r="S10" s="14">
        <v>0.42425599473374898</v>
      </c>
      <c r="T10" s="14">
        <v>0.351788305327007</v>
      </c>
      <c r="U10" s="14">
        <v>0.42384605076194598</v>
      </c>
      <c r="V10" s="14">
        <v>0.42628675198015797</v>
      </c>
      <c r="W10" s="14">
        <v>0.34379537419235301</v>
      </c>
      <c r="X10" s="14">
        <v>0.43784654421033098</v>
      </c>
      <c r="Y10" s="14">
        <v>0.37106974625169098</v>
      </c>
      <c r="Z10" s="14">
        <v>0.46770735440397698</v>
      </c>
      <c r="AA10" s="14">
        <v>0.40835430047243698</v>
      </c>
      <c r="AB10" s="14">
        <v>0.37141213243771898</v>
      </c>
      <c r="AC10" s="14">
        <v>0.329077837294176</v>
      </c>
      <c r="AD10" s="14">
        <v>0.35609498334081702</v>
      </c>
      <c r="AE10" s="14"/>
      <c r="AF10" s="14">
        <v>0.36064339310968102</v>
      </c>
      <c r="AG10" s="14">
        <v>0.46619954902837302</v>
      </c>
      <c r="AH10" s="14">
        <v>0.43630688814778801</v>
      </c>
      <c r="AI10" s="14">
        <v>0.31040465499101599</v>
      </c>
      <c r="AJ10" s="14">
        <v>0.30886573644675303</v>
      </c>
      <c r="AK10" s="14"/>
      <c r="AL10" s="14">
        <v>0.36671924246624299</v>
      </c>
      <c r="AM10" s="14">
        <v>0.468849207573722</v>
      </c>
      <c r="AN10" s="14">
        <v>0.35755710243698402</v>
      </c>
      <c r="AO10" s="14">
        <v>0.30680060574526602</v>
      </c>
      <c r="AP10" s="14">
        <v>0.443507130991597</v>
      </c>
      <c r="AQ10" s="14"/>
      <c r="AR10" s="14">
        <v>0.48389423753090399</v>
      </c>
      <c r="AS10" s="14">
        <v>0.40254528748177199</v>
      </c>
      <c r="AT10" s="14">
        <v>0.44379569570029997</v>
      </c>
      <c r="AU10" s="14">
        <v>0.34597829085384801</v>
      </c>
      <c r="AV10" s="14">
        <v>0.42016040113802899</v>
      </c>
      <c r="AW10" s="14">
        <v>0.26644471462985297</v>
      </c>
      <c r="AX10" s="14"/>
      <c r="AY10" s="14">
        <v>0.36427551208685099</v>
      </c>
      <c r="AZ10" s="14">
        <v>0.40364130736367498</v>
      </c>
      <c r="BA10" s="14">
        <v>0.38888609246483802</v>
      </c>
      <c r="BB10" s="14">
        <v>0.44895549959914199</v>
      </c>
      <c r="BC10" s="14">
        <v>0.51287663631229896</v>
      </c>
      <c r="BD10" s="14"/>
      <c r="BE10" s="14">
        <v>0.45324479623022501</v>
      </c>
      <c r="BF10" s="14">
        <v>0.44210279529977198</v>
      </c>
      <c r="BG10" s="14">
        <v>0.33838293193673702</v>
      </c>
      <c r="BH10" s="14">
        <v>0.35687781961217102</v>
      </c>
      <c r="BI10" s="14">
        <v>0.35334311363480198</v>
      </c>
      <c r="BJ10" s="14">
        <v>0.40329289959641001</v>
      </c>
      <c r="BK10" s="14">
        <v>0.38292575902119402</v>
      </c>
      <c r="BL10" s="14">
        <v>0.38156112750784899</v>
      </c>
      <c r="BM10" s="14">
        <v>0.36623828003511399</v>
      </c>
      <c r="BN10" s="14">
        <v>0.38932554227916899</v>
      </c>
      <c r="BO10" s="14">
        <v>0.400795036577548</v>
      </c>
      <c r="BP10" s="14">
        <v>0.50206281032218303</v>
      </c>
      <c r="BQ10" s="14">
        <v>0.45131689988198398</v>
      </c>
      <c r="BR10" s="14">
        <v>0.36994737406637301</v>
      </c>
      <c r="BS10" s="14">
        <v>0.40300124176273799</v>
      </c>
      <c r="BT10" s="14">
        <v>0.49479130164754498</v>
      </c>
      <c r="BU10" s="14"/>
      <c r="BV10" s="14">
        <v>0.48908694781906598</v>
      </c>
      <c r="BW10" s="14">
        <v>0.43879130601056499</v>
      </c>
      <c r="BX10" s="14"/>
      <c r="BY10" s="14">
        <v>0.47823043710212298</v>
      </c>
      <c r="BZ10" s="14"/>
      <c r="CA10" s="14">
        <v>0.369549911811349</v>
      </c>
      <c r="CB10" s="14">
        <v>0.38742502665948902</v>
      </c>
      <c r="CC10" s="14">
        <v>0.40374325088623197</v>
      </c>
      <c r="CD10" s="14">
        <v>0.49763371339676898</v>
      </c>
      <c r="CE10" s="14">
        <v>0.44986144939302602</v>
      </c>
    </row>
    <row r="11" spans="2:83" ht="43.2" x14ac:dyDescent="0.3">
      <c r="B11" s="15" t="s">
        <v>201</v>
      </c>
      <c r="C11" s="14">
        <v>0.209636583925457</v>
      </c>
      <c r="D11" s="14">
        <v>0.25385958811861398</v>
      </c>
      <c r="E11" s="14">
        <v>0.16686642689351999</v>
      </c>
      <c r="F11" s="14"/>
      <c r="G11" s="14">
        <v>0.14077373035891</v>
      </c>
      <c r="H11" s="14">
        <v>0.159022284783635</v>
      </c>
      <c r="I11" s="14">
        <v>0.16135233160878901</v>
      </c>
      <c r="J11" s="14">
        <v>0.19810198008257099</v>
      </c>
      <c r="K11" s="14">
        <v>0.276920646140416</v>
      </c>
      <c r="L11" s="14">
        <v>0.29963167978431399</v>
      </c>
      <c r="M11" s="14"/>
      <c r="N11" s="14">
        <v>0.21482494688680101</v>
      </c>
      <c r="O11" s="14">
        <v>0.19529983790761599</v>
      </c>
      <c r="P11" s="14">
        <v>0.223637069594919</v>
      </c>
      <c r="Q11" s="14">
        <v>0.20936401032742399</v>
      </c>
      <c r="R11" s="14"/>
      <c r="S11" s="14">
        <v>0.198393871625797</v>
      </c>
      <c r="T11" s="14">
        <v>0.231437305908129</v>
      </c>
      <c r="U11" s="14">
        <v>0.19168344303766999</v>
      </c>
      <c r="V11" s="14">
        <v>0.22251054550124</v>
      </c>
      <c r="W11" s="14">
        <v>0.27671739918789201</v>
      </c>
      <c r="X11" s="14">
        <v>0.16545953367104799</v>
      </c>
      <c r="Y11" s="14">
        <v>0.229492643191442</v>
      </c>
      <c r="Z11" s="14">
        <v>0.23132769914526199</v>
      </c>
      <c r="AA11" s="14">
        <v>0.179644562047655</v>
      </c>
      <c r="AB11" s="14">
        <v>0.23921689887542499</v>
      </c>
      <c r="AC11" s="14">
        <v>0.19085413372482299</v>
      </c>
      <c r="AD11" s="14">
        <v>0.124268401636016</v>
      </c>
      <c r="AE11" s="14"/>
      <c r="AF11" s="14">
        <v>0.28589008123265702</v>
      </c>
      <c r="AG11" s="14">
        <v>0.17692841461957801</v>
      </c>
      <c r="AH11" s="14">
        <v>0.19676910766186401</v>
      </c>
      <c r="AI11" s="14">
        <v>0.27423162461727701</v>
      </c>
      <c r="AJ11" s="14">
        <v>0.19957391748289299</v>
      </c>
      <c r="AK11" s="14"/>
      <c r="AL11" s="14">
        <v>0.29376538127644197</v>
      </c>
      <c r="AM11" s="14">
        <v>0.18255146885465401</v>
      </c>
      <c r="AN11" s="14">
        <v>0.223674748904507</v>
      </c>
      <c r="AO11" s="14">
        <v>0.266820914067816</v>
      </c>
      <c r="AP11" s="14">
        <v>0.106011378750481</v>
      </c>
      <c r="AQ11" s="14"/>
      <c r="AR11" s="14">
        <v>0.18261307220842399</v>
      </c>
      <c r="AS11" s="14">
        <v>0.246604369050581</v>
      </c>
      <c r="AT11" s="14">
        <v>0.21300657772426301</v>
      </c>
      <c r="AU11" s="14">
        <v>0.29257810578829502</v>
      </c>
      <c r="AV11" s="14">
        <v>0.129280439571512</v>
      </c>
      <c r="AW11" s="14">
        <v>0.18247957501509199</v>
      </c>
      <c r="AX11" s="14"/>
      <c r="AY11" s="14">
        <v>0.27024913830963099</v>
      </c>
      <c r="AZ11" s="14">
        <v>0.18023253285546101</v>
      </c>
      <c r="BA11" s="14">
        <v>0.19965479965438601</v>
      </c>
      <c r="BB11" s="14">
        <v>0.21099523374123499</v>
      </c>
      <c r="BC11" s="14">
        <v>0.14813363216019901</v>
      </c>
      <c r="BD11" s="14"/>
      <c r="BE11" s="14">
        <v>6.7794701126496104E-2</v>
      </c>
      <c r="BF11" s="14">
        <v>0.162092854669669</v>
      </c>
      <c r="BG11" s="14">
        <v>0.211536120771082</v>
      </c>
      <c r="BH11" s="14">
        <v>0.21160499806619101</v>
      </c>
      <c r="BI11" s="14">
        <v>0.243763469512492</v>
      </c>
      <c r="BJ11" s="14">
        <v>0.220373511554703</v>
      </c>
      <c r="BK11" s="14">
        <v>0.23901334575902899</v>
      </c>
      <c r="BL11" s="14">
        <v>0.26102798134344801</v>
      </c>
      <c r="BM11" s="14">
        <v>0.27807425284154902</v>
      </c>
      <c r="BN11" s="14">
        <v>0.141031366110732</v>
      </c>
      <c r="BO11" s="14">
        <v>0.25504304864122401</v>
      </c>
      <c r="BP11" s="14">
        <v>0.17573382533286</v>
      </c>
      <c r="BQ11" s="14">
        <v>0.20390952865210701</v>
      </c>
      <c r="BR11" s="14">
        <v>0.21104388967554999</v>
      </c>
      <c r="BS11" s="14">
        <v>0.14784704351966399</v>
      </c>
      <c r="BT11" s="14">
        <v>0.13277154597858201</v>
      </c>
      <c r="BU11" s="14"/>
      <c r="BV11" s="14">
        <v>0.17513656304995401</v>
      </c>
      <c r="BW11" s="14">
        <v>0.193564383640384</v>
      </c>
      <c r="BX11" s="14"/>
      <c r="BY11" s="14">
        <v>0.220489158467924</v>
      </c>
      <c r="BZ11" s="14"/>
      <c r="CA11" s="14">
        <v>0.186313912537416</v>
      </c>
      <c r="CB11" s="14">
        <v>0.24218521284685501</v>
      </c>
      <c r="CC11" s="14">
        <v>0.21791551795795999</v>
      </c>
      <c r="CD11" s="14">
        <v>0.19226039462671199</v>
      </c>
      <c r="CE11" s="14">
        <v>0.319963523223322</v>
      </c>
    </row>
    <row r="12" spans="2:83" x14ac:dyDescent="0.3">
      <c r="B12" s="15" t="s">
        <v>110</v>
      </c>
      <c r="C12" s="20">
        <v>0.20646662993783901</v>
      </c>
      <c r="D12" s="20">
        <v>0.131982929162203</v>
      </c>
      <c r="E12" s="20">
        <v>0.27857141950806702</v>
      </c>
      <c r="F12" s="20"/>
      <c r="G12" s="20">
        <v>0.16074650072707</v>
      </c>
      <c r="H12" s="20">
        <v>0.105384408388515</v>
      </c>
      <c r="I12" s="20">
        <v>0.249281962803864</v>
      </c>
      <c r="J12" s="20">
        <v>0.214802513973575</v>
      </c>
      <c r="K12" s="20">
        <v>0.214848888256709</v>
      </c>
      <c r="L12" s="20">
        <v>0.27197911048460099</v>
      </c>
      <c r="M12" s="20"/>
      <c r="N12" s="20">
        <v>0.12808212969462601</v>
      </c>
      <c r="O12" s="20">
        <v>0.18572455446511801</v>
      </c>
      <c r="P12" s="20">
        <v>0.210789176008503</v>
      </c>
      <c r="Q12" s="20">
        <v>0.31122773696421802</v>
      </c>
      <c r="R12" s="20"/>
      <c r="S12" s="20">
        <v>0.168112600964861</v>
      </c>
      <c r="T12" s="20">
        <v>0.22287244329726799</v>
      </c>
      <c r="U12" s="20">
        <v>0.208524475357558</v>
      </c>
      <c r="V12" s="20">
        <v>0.17584810132173501</v>
      </c>
      <c r="W12" s="20">
        <v>0.215902698972467</v>
      </c>
      <c r="X12" s="20">
        <v>0.22878875979574301</v>
      </c>
      <c r="Y12" s="20">
        <v>0.206822938368456</v>
      </c>
      <c r="Z12" s="20">
        <v>0.14756591518772699</v>
      </c>
      <c r="AA12" s="20">
        <v>0.217171094212076</v>
      </c>
      <c r="AB12" s="20">
        <v>0.22076340088358001</v>
      </c>
      <c r="AC12" s="20">
        <v>0.24986320851982199</v>
      </c>
      <c r="AD12" s="20">
        <v>0.23497634156091901</v>
      </c>
      <c r="AE12" s="20"/>
      <c r="AF12" s="20">
        <v>0.18403230559821401</v>
      </c>
      <c r="AG12" s="20">
        <v>0.14611717280001801</v>
      </c>
      <c r="AH12" s="20">
        <v>0.187715109272276</v>
      </c>
      <c r="AI12" s="20">
        <v>0.16333038129865499</v>
      </c>
      <c r="AJ12" s="20">
        <v>0.37154730264920299</v>
      </c>
      <c r="AK12" s="20"/>
      <c r="AL12" s="20">
        <v>0.19127496943376199</v>
      </c>
      <c r="AM12" s="20">
        <v>0.15460015514275299</v>
      </c>
      <c r="AN12" s="20">
        <v>0.181164948015095</v>
      </c>
      <c r="AO12" s="20">
        <v>0.212096597639573</v>
      </c>
      <c r="AP12" s="20">
        <v>0.21495986873112999</v>
      </c>
      <c r="AQ12" s="20"/>
      <c r="AR12" s="20">
        <v>0.122697482592278</v>
      </c>
      <c r="AS12" s="20">
        <v>0.18126335661670201</v>
      </c>
      <c r="AT12" s="20">
        <v>0.135897178244995</v>
      </c>
      <c r="AU12" s="20">
        <v>0.17807003916259401</v>
      </c>
      <c r="AV12" s="20">
        <v>0.20489519502074499</v>
      </c>
      <c r="AW12" s="20">
        <v>0.40783921228771203</v>
      </c>
      <c r="AX12" s="20"/>
      <c r="AY12" s="20">
        <v>0.24320194040288201</v>
      </c>
      <c r="AZ12" s="20">
        <v>0.25132738915733199</v>
      </c>
      <c r="BA12" s="20">
        <v>0.159082902407501</v>
      </c>
      <c r="BB12" s="20">
        <v>0.13799431317490901</v>
      </c>
      <c r="BC12" s="20">
        <v>0.100304331452193</v>
      </c>
      <c r="BD12" s="20"/>
      <c r="BE12" s="20">
        <v>0.28287394599430199</v>
      </c>
      <c r="BF12" s="20">
        <v>0.30138815812430397</v>
      </c>
      <c r="BG12" s="20">
        <v>0.275568448934431</v>
      </c>
      <c r="BH12" s="20">
        <v>0.24059747613857699</v>
      </c>
      <c r="BI12" s="20">
        <v>0.24238428062290501</v>
      </c>
      <c r="BJ12" s="20">
        <v>0.206840047115465</v>
      </c>
      <c r="BK12" s="20">
        <v>0.23072301696487099</v>
      </c>
      <c r="BL12" s="20">
        <v>0.21455595878996001</v>
      </c>
      <c r="BM12" s="20">
        <v>0.16970511813289399</v>
      </c>
      <c r="BN12" s="20">
        <v>0.18698534127424499</v>
      </c>
      <c r="BO12" s="20">
        <v>0.17013923441202999</v>
      </c>
      <c r="BP12" s="20">
        <v>0.14970960414252901</v>
      </c>
      <c r="BQ12" s="20">
        <v>9.6587304185692904E-2</v>
      </c>
      <c r="BR12" s="20">
        <v>0.155498908713258</v>
      </c>
      <c r="BS12" s="20">
        <v>0.180907679768848</v>
      </c>
      <c r="BT12" s="20">
        <v>4.98466204469366E-2</v>
      </c>
      <c r="BU12" s="20"/>
      <c r="BV12" s="20">
        <v>0.124003620748253</v>
      </c>
      <c r="BW12" s="20">
        <v>0.20004335225144099</v>
      </c>
      <c r="BX12" s="20"/>
      <c r="BY12" s="20">
        <v>0.12561916991316399</v>
      </c>
      <c r="BZ12" s="20"/>
      <c r="CA12" s="20">
        <v>0.27089852294716299</v>
      </c>
      <c r="CB12" s="20">
        <v>0.18063998717360599</v>
      </c>
      <c r="CC12" s="20">
        <v>0.17036206184394301</v>
      </c>
      <c r="CD12" s="20">
        <v>0.103255397814958</v>
      </c>
      <c r="CE12" s="20">
        <v>1.5296241922120399E-2</v>
      </c>
    </row>
    <row r="13" spans="2:83" x14ac:dyDescent="0.3">
      <c r="B13" s="16"/>
    </row>
    <row r="14" spans="2:83" x14ac:dyDescent="0.3">
      <c r="B14" t="s">
        <v>112</v>
      </c>
    </row>
    <row r="15" spans="2:83" x14ac:dyDescent="0.3">
      <c r="B15" t="s">
        <v>113</v>
      </c>
    </row>
    <row r="17" spans="2:2" x14ac:dyDescent="0.3">
      <c r="B17"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E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202</v>
      </c>
      <c r="C9" s="14">
        <v>0.18411721609829801</v>
      </c>
      <c r="D9" s="14">
        <v>0.192362214801892</v>
      </c>
      <c r="E9" s="14">
        <v>0.175495758137417</v>
      </c>
      <c r="F9" s="14"/>
      <c r="G9" s="14">
        <v>0.257759150022979</v>
      </c>
      <c r="H9" s="14">
        <v>0.26031050118430399</v>
      </c>
      <c r="I9" s="14">
        <v>0.184605212163091</v>
      </c>
      <c r="J9" s="14">
        <v>0.15534150926919099</v>
      </c>
      <c r="K9" s="14">
        <v>0.134686988221039</v>
      </c>
      <c r="L9" s="14">
        <v>0.12957946303422699</v>
      </c>
      <c r="M9" s="14"/>
      <c r="N9" s="14">
        <v>0.21515383202871399</v>
      </c>
      <c r="O9" s="14">
        <v>0.21763541450658699</v>
      </c>
      <c r="P9" s="14">
        <v>0.127606929571977</v>
      </c>
      <c r="Q9" s="14">
        <v>0.16169113426480899</v>
      </c>
      <c r="R9" s="14"/>
      <c r="S9" s="14">
        <v>0.17438525640139499</v>
      </c>
      <c r="T9" s="14">
        <v>0.16637583003390699</v>
      </c>
      <c r="U9" s="14">
        <v>0.199297476920762</v>
      </c>
      <c r="V9" s="14">
        <v>0.21783532564805899</v>
      </c>
      <c r="W9" s="14">
        <v>0.16171529945854601</v>
      </c>
      <c r="X9" s="14">
        <v>0.19809138945185101</v>
      </c>
      <c r="Y9" s="14">
        <v>0.20004830599307599</v>
      </c>
      <c r="Z9" s="14">
        <v>0.14047056068059099</v>
      </c>
      <c r="AA9" s="14">
        <v>0.210159747729701</v>
      </c>
      <c r="AB9" s="14">
        <v>0.14050733455639999</v>
      </c>
      <c r="AC9" s="14">
        <v>0.182616478376566</v>
      </c>
      <c r="AD9" s="14">
        <v>0.22891439431227301</v>
      </c>
      <c r="AE9" s="14"/>
      <c r="AF9" s="14">
        <v>0.14298711312819001</v>
      </c>
      <c r="AG9" s="14">
        <v>0.21439916625800401</v>
      </c>
      <c r="AH9" s="14">
        <v>0.22612553976959099</v>
      </c>
      <c r="AI9" s="14">
        <v>5.5506632878274897E-2</v>
      </c>
      <c r="AJ9" s="14">
        <v>0.155850944061172</v>
      </c>
      <c r="AK9" s="14"/>
      <c r="AL9" s="14">
        <v>0.130098315451987</v>
      </c>
      <c r="AM9" s="14">
        <v>0.21945901308937299</v>
      </c>
      <c r="AN9" s="14">
        <v>0.23229980025364999</v>
      </c>
      <c r="AO9" s="14">
        <v>9.1874245277084404E-2</v>
      </c>
      <c r="AP9" s="14">
        <v>0.29310098916104099</v>
      </c>
      <c r="AQ9" s="14"/>
      <c r="AR9" s="14">
        <v>0.246837303371332</v>
      </c>
      <c r="AS9" s="14">
        <v>0.15744977069029401</v>
      </c>
      <c r="AT9" s="14">
        <v>0.184564993443842</v>
      </c>
      <c r="AU9" s="14">
        <v>0.119164527297039</v>
      </c>
      <c r="AV9" s="14">
        <v>0.27210405839641399</v>
      </c>
      <c r="AW9" s="14">
        <v>0.15701291325973901</v>
      </c>
      <c r="AX9" s="14"/>
      <c r="AY9" s="14">
        <v>0.13388492320773199</v>
      </c>
      <c r="AZ9" s="14">
        <v>0.15550466695349699</v>
      </c>
      <c r="BA9" s="14">
        <v>0.23965707255044899</v>
      </c>
      <c r="BB9" s="14">
        <v>0.23623697566225299</v>
      </c>
      <c r="BC9" s="14">
        <v>0.165003689661785</v>
      </c>
      <c r="BD9" s="14"/>
      <c r="BE9" s="14">
        <v>0.224236651797595</v>
      </c>
      <c r="BF9" s="14">
        <v>0.20420270858506401</v>
      </c>
      <c r="BG9" s="14">
        <v>0.165290686941575</v>
      </c>
      <c r="BH9" s="14">
        <v>0.167316910205555</v>
      </c>
      <c r="BI9" s="14">
        <v>0.16762312136524399</v>
      </c>
      <c r="BJ9" s="14">
        <v>0.16624154523669399</v>
      </c>
      <c r="BK9" s="14">
        <v>0.147635438475991</v>
      </c>
      <c r="BL9" s="14">
        <v>0.19180655946595801</v>
      </c>
      <c r="BM9" s="14">
        <v>0.118609420652268</v>
      </c>
      <c r="BN9" s="14">
        <v>0.26914982376160701</v>
      </c>
      <c r="BO9" s="14">
        <v>0.18307793640925499</v>
      </c>
      <c r="BP9" s="14">
        <v>0.124427620573695</v>
      </c>
      <c r="BQ9" s="14">
        <v>0.237177343611396</v>
      </c>
      <c r="BR9" s="14">
        <v>0.21618628792109701</v>
      </c>
      <c r="BS9" s="14">
        <v>0.22995475209512301</v>
      </c>
      <c r="BT9" s="14">
        <v>0.27561484641911799</v>
      </c>
      <c r="BU9" s="14"/>
      <c r="BV9" s="14">
        <v>0.25598682688160601</v>
      </c>
      <c r="BW9" s="14">
        <v>0.165206442497315</v>
      </c>
      <c r="BX9" s="14"/>
      <c r="BY9" s="14">
        <v>0.22055952470069801</v>
      </c>
      <c r="BZ9" s="14"/>
      <c r="CA9" s="14">
        <v>0.166666789601364</v>
      </c>
      <c r="CB9" s="14">
        <v>0.181870583545893</v>
      </c>
      <c r="CC9" s="14">
        <v>0.188116850186826</v>
      </c>
      <c r="CD9" s="14">
        <v>0.227725944658969</v>
      </c>
      <c r="CE9" s="14">
        <v>0.30227533002555601</v>
      </c>
    </row>
    <row r="10" spans="2:83" ht="28.8" x14ac:dyDescent="0.3">
      <c r="B10" s="15" t="s">
        <v>203</v>
      </c>
      <c r="C10" s="14">
        <v>0.519964920005207</v>
      </c>
      <c r="D10" s="14">
        <v>0.53112594124714596</v>
      </c>
      <c r="E10" s="14">
        <v>0.51008636841908495</v>
      </c>
      <c r="F10" s="14"/>
      <c r="G10" s="14">
        <v>0.46912176680534101</v>
      </c>
      <c r="H10" s="14">
        <v>0.48805995718375</v>
      </c>
      <c r="I10" s="14">
        <v>0.51358344333260098</v>
      </c>
      <c r="J10" s="14">
        <v>0.56314991556646099</v>
      </c>
      <c r="K10" s="14">
        <v>0.56159074762538697</v>
      </c>
      <c r="L10" s="14">
        <v>0.52164824647375296</v>
      </c>
      <c r="M10" s="14"/>
      <c r="N10" s="14">
        <v>0.55498045149844599</v>
      </c>
      <c r="O10" s="14">
        <v>0.53365191547037005</v>
      </c>
      <c r="P10" s="14">
        <v>0.52961640153960299</v>
      </c>
      <c r="Q10" s="14">
        <v>0.46313370884470301</v>
      </c>
      <c r="R10" s="14"/>
      <c r="S10" s="14">
        <v>0.55326544919779796</v>
      </c>
      <c r="T10" s="14">
        <v>0.54171621063287201</v>
      </c>
      <c r="U10" s="14">
        <v>0.50336119747373198</v>
      </c>
      <c r="V10" s="14">
        <v>0.49178451526647499</v>
      </c>
      <c r="W10" s="14">
        <v>0.47637961919426203</v>
      </c>
      <c r="X10" s="14">
        <v>0.40956549101888301</v>
      </c>
      <c r="Y10" s="14">
        <v>0.48514116469344498</v>
      </c>
      <c r="Z10" s="14">
        <v>0.64426131720323399</v>
      </c>
      <c r="AA10" s="14">
        <v>0.50235104310137901</v>
      </c>
      <c r="AB10" s="14">
        <v>0.59529060769604702</v>
      </c>
      <c r="AC10" s="14">
        <v>0.55180031680814301</v>
      </c>
      <c r="AD10" s="14">
        <v>0.54324201449892695</v>
      </c>
      <c r="AE10" s="14"/>
      <c r="AF10" s="14">
        <v>0.52691615673801995</v>
      </c>
      <c r="AG10" s="14">
        <v>0.56529002518444604</v>
      </c>
      <c r="AH10" s="14">
        <v>0.58662815808133695</v>
      </c>
      <c r="AI10" s="14">
        <v>0.39261461607542703</v>
      </c>
      <c r="AJ10" s="14">
        <v>0.43930137844492301</v>
      </c>
      <c r="AK10" s="14"/>
      <c r="AL10" s="14">
        <v>0.50653421992423597</v>
      </c>
      <c r="AM10" s="14">
        <v>0.58246053294279199</v>
      </c>
      <c r="AN10" s="14">
        <v>0.57258907336927301</v>
      </c>
      <c r="AO10" s="14">
        <v>0.42726154983855702</v>
      </c>
      <c r="AP10" s="14">
        <v>0.47347843367796699</v>
      </c>
      <c r="AQ10" s="14"/>
      <c r="AR10" s="14">
        <v>0.58824913998549999</v>
      </c>
      <c r="AS10" s="14">
        <v>0.53489836475505803</v>
      </c>
      <c r="AT10" s="14">
        <v>0.61523432056342497</v>
      </c>
      <c r="AU10" s="14">
        <v>0.44971908935215499</v>
      </c>
      <c r="AV10" s="14">
        <v>0.52211295572996497</v>
      </c>
      <c r="AW10" s="14">
        <v>0.43250356567958997</v>
      </c>
      <c r="AX10" s="14"/>
      <c r="AY10" s="14">
        <v>0.53717821985149306</v>
      </c>
      <c r="AZ10" s="14">
        <v>0.49866174483145398</v>
      </c>
      <c r="BA10" s="14">
        <v>0.50409953658172701</v>
      </c>
      <c r="BB10" s="14">
        <v>0.56524690960283297</v>
      </c>
      <c r="BC10" s="14">
        <v>0.60576590874223701</v>
      </c>
      <c r="BD10" s="14"/>
      <c r="BE10" s="14">
        <v>0.42026849036640801</v>
      </c>
      <c r="BF10" s="14">
        <v>0.42047411454235101</v>
      </c>
      <c r="BG10" s="14">
        <v>0.458470063812913</v>
      </c>
      <c r="BH10" s="14">
        <v>0.51922763534361005</v>
      </c>
      <c r="BI10" s="14">
        <v>0.45354280319532603</v>
      </c>
      <c r="BJ10" s="14">
        <v>0.51828304364917599</v>
      </c>
      <c r="BK10" s="14">
        <v>0.53213812736539601</v>
      </c>
      <c r="BL10" s="14">
        <v>0.54946782190536503</v>
      </c>
      <c r="BM10" s="14">
        <v>0.60243128842303695</v>
      </c>
      <c r="BN10" s="14">
        <v>0.53988194818704804</v>
      </c>
      <c r="BO10" s="14">
        <v>0.55145695006179596</v>
      </c>
      <c r="BP10" s="14">
        <v>0.65504778236832994</v>
      </c>
      <c r="BQ10" s="14">
        <v>0.54145395692452902</v>
      </c>
      <c r="BR10" s="14">
        <v>0.52062408236033297</v>
      </c>
      <c r="BS10" s="14">
        <v>0.49907685299343901</v>
      </c>
      <c r="BT10" s="14">
        <v>0.58255710076302203</v>
      </c>
      <c r="BU10" s="14"/>
      <c r="BV10" s="14">
        <v>0.58191960587305702</v>
      </c>
      <c r="BW10" s="14">
        <v>0.58326393947029098</v>
      </c>
      <c r="BX10" s="14"/>
      <c r="BY10" s="14">
        <v>0.53296070798373096</v>
      </c>
      <c r="BZ10" s="14"/>
      <c r="CA10" s="14">
        <v>0.50473433634494302</v>
      </c>
      <c r="CB10" s="14">
        <v>0.54198496902652904</v>
      </c>
      <c r="CC10" s="14">
        <v>0.54399325075696903</v>
      </c>
      <c r="CD10" s="14">
        <v>0.49426387187766901</v>
      </c>
      <c r="CE10" s="14">
        <v>0.47520811260894702</v>
      </c>
    </row>
    <row r="11" spans="2:83" ht="43.2" x14ac:dyDescent="0.3">
      <c r="B11" s="15" t="s">
        <v>204</v>
      </c>
      <c r="C11" s="14">
        <v>0.150346482403903</v>
      </c>
      <c r="D11" s="14">
        <v>0.17768679663256001</v>
      </c>
      <c r="E11" s="14">
        <v>0.123945041917308</v>
      </c>
      <c r="F11" s="14"/>
      <c r="G11" s="14">
        <v>0.13507173817177701</v>
      </c>
      <c r="H11" s="14">
        <v>0.14100494112213499</v>
      </c>
      <c r="I11" s="14">
        <v>0.117263557172857</v>
      </c>
      <c r="J11" s="14">
        <v>0.14699206798459499</v>
      </c>
      <c r="K11" s="14">
        <v>0.152375198109309</v>
      </c>
      <c r="L11" s="14">
        <v>0.19622862326351401</v>
      </c>
      <c r="M11" s="14"/>
      <c r="N11" s="14">
        <v>0.14419066315974699</v>
      </c>
      <c r="O11" s="14">
        <v>0.12757213696863001</v>
      </c>
      <c r="P11" s="14">
        <v>0.18329015588560199</v>
      </c>
      <c r="Q11" s="14">
        <v>0.153010253208436</v>
      </c>
      <c r="R11" s="14"/>
      <c r="S11" s="14">
        <v>0.15965472362686001</v>
      </c>
      <c r="T11" s="14">
        <v>0.14769446765964001</v>
      </c>
      <c r="U11" s="14">
        <v>0.15462892249416099</v>
      </c>
      <c r="V11" s="14">
        <v>0.171023901549193</v>
      </c>
      <c r="W11" s="14">
        <v>0.20386856447972199</v>
      </c>
      <c r="X11" s="14">
        <v>0.19607432235397201</v>
      </c>
      <c r="Y11" s="14">
        <v>0.153954503853545</v>
      </c>
      <c r="Z11" s="14">
        <v>0.124106600284627</v>
      </c>
      <c r="AA11" s="14">
        <v>0.11258202473810799</v>
      </c>
      <c r="AB11" s="14">
        <v>0.121954025862682</v>
      </c>
      <c r="AC11" s="14">
        <v>0.145142528056251</v>
      </c>
      <c r="AD11" s="14">
        <v>4.1532195298504701E-2</v>
      </c>
      <c r="AE11" s="14"/>
      <c r="AF11" s="14">
        <v>0.220881789810387</v>
      </c>
      <c r="AG11" s="14">
        <v>0.117428478984444</v>
      </c>
      <c r="AH11" s="14">
        <v>8.3784093912823196E-2</v>
      </c>
      <c r="AI11" s="14">
        <v>0.37949982308068703</v>
      </c>
      <c r="AJ11" s="14">
        <v>0.113948781214807</v>
      </c>
      <c r="AK11" s="14"/>
      <c r="AL11" s="14">
        <v>0.221101925152383</v>
      </c>
      <c r="AM11" s="14">
        <v>0.106110179772596</v>
      </c>
      <c r="AN11" s="14">
        <v>6.3790178906975095E-2</v>
      </c>
      <c r="AO11" s="14">
        <v>0.32113893598091098</v>
      </c>
      <c r="AP11" s="14">
        <v>0.13617595415050801</v>
      </c>
      <c r="AQ11" s="14"/>
      <c r="AR11" s="14">
        <v>9.2204164297219102E-2</v>
      </c>
      <c r="AS11" s="14">
        <v>0.187345964566899</v>
      </c>
      <c r="AT11" s="14">
        <v>0.103026938309179</v>
      </c>
      <c r="AU11" s="14">
        <v>0.29779663239565202</v>
      </c>
      <c r="AV11" s="14">
        <v>0.100625680341034</v>
      </c>
      <c r="AW11" s="14">
        <v>9.3243379749164704E-2</v>
      </c>
      <c r="AX11" s="14"/>
      <c r="AY11" s="14">
        <v>0.16001827123878301</v>
      </c>
      <c r="AZ11" s="14">
        <v>0.16098751803158901</v>
      </c>
      <c r="BA11" s="14">
        <v>0.141759517537902</v>
      </c>
      <c r="BB11" s="14">
        <v>0.121672659934159</v>
      </c>
      <c r="BC11" s="14">
        <v>0.150649438576613</v>
      </c>
      <c r="BD11" s="14"/>
      <c r="BE11" s="14">
        <v>0.21187916784268901</v>
      </c>
      <c r="BF11" s="14">
        <v>8.8650119602089406E-2</v>
      </c>
      <c r="BG11" s="14">
        <v>0.182967873127274</v>
      </c>
      <c r="BH11" s="14">
        <v>0.16828118504737299</v>
      </c>
      <c r="BI11" s="14">
        <v>0.204615481443542</v>
      </c>
      <c r="BJ11" s="14">
        <v>0.16626609046097801</v>
      </c>
      <c r="BK11" s="14">
        <v>0.156773567733171</v>
      </c>
      <c r="BL11" s="14">
        <v>0.136465462694564</v>
      </c>
      <c r="BM11" s="14">
        <v>0.148449767639908</v>
      </c>
      <c r="BN11" s="14">
        <v>9.9221954163052295E-2</v>
      </c>
      <c r="BO11" s="14">
        <v>0.115606326451922</v>
      </c>
      <c r="BP11" s="14">
        <v>0.14242593717260801</v>
      </c>
      <c r="BQ11" s="14">
        <v>0.17501826818854599</v>
      </c>
      <c r="BR11" s="14">
        <v>0.194595788176394</v>
      </c>
      <c r="BS11" s="14">
        <v>8.4245702220860794E-2</v>
      </c>
      <c r="BT11" s="14">
        <v>0.106107856377821</v>
      </c>
      <c r="BU11" s="14"/>
      <c r="BV11" s="14">
        <v>8.7471229350398999E-2</v>
      </c>
      <c r="BW11" s="14">
        <v>0.13379349471976901</v>
      </c>
      <c r="BX11" s="14"/>
      <c r="BY11" s="14">
        <v>0.172052466215803</v>
      </c>
      <c r="BZ11" s="14"/>
      <c r="CA11" s="14">
        <v>0.13459506632127299</v>
      </c>
      <c r="CB11" s="14">
        <v>0.16846129585429501</v>
      </c>
      <c r="CC11" s="14">
        <v>0.141070585262667</v>
      </c>
      <c r="CD11" s="14">
        <v>0.18774585094151</v>
      </c>
      <c r="CE11" s="14">
        <v>0.222516557365497</v>
      </c>
    </row>
    <row r="12" spans="2:83" x14ac:dyDescent="0.3">
      <c r="B12" s="15" t="s">
        <v>110</v>
      </c>
      <c r="C12" s="20">
        <v>0.14557138149259199</v>
      </c>
      <c r="D12" s="20">
        <v>9.8825047318402304E-2</v>
      </c>
      <c r="E12" s="20">
        <v>0.19047283152618999</v>
      </c>
      <c r="F12" s="20"/>
      <c r="G12" s="20">
        <v>0.13804734499990201</v>
      </c>
      <c r="H12" s="20">
        <v>0.110624600509811</v>
      </c>
      <c r="I12" s="20">
        <v>0.184547787331451</v>
      </c>
      <c r="J12" s="20">
        <v>0.134516507179753</v>
      </c>
      <c r="K12" s="20">
        <v>0.15134706604426601</v>
      </c>
      <c r="L12" s="20">
        <v>0.15254366722850601</v>
      </c>
      <c r="M12" s="20"/>
      <c r="N12" s="20">
        <v>8.5675053313093302E-2</v>
      </c>
      <c r="O12" s="20">
        <v>0.121140533054413</v>
      </c>
      <c r="P12" s="20">
        <v>0.15948651300281799</v>
      </c>
      <c r="Q12" s="20">
        <v>0.222164903682052</v>
      </c>
      <c r="R12" s="20"/>
      <c r="S12" s="20">
        <v>0.112694570773947</v>
      </c>
      <c r="T12" s="20">
        <v>0.144213491673581</v>
      </c>
      <c r="U12" s="20">
        <v>0.142712403111346</v>
      </c>
      <c r="V12" s="20">
        <v>0.11935625753627301</v>
      </c>
      <c r="W12" s="20">
        <v>0.15803651686747</v>
      </c>
      <c r="X12" s="20">
        <v>0.196268797175294</v>
      </c>
      <c r="Y12" s="20">
        <v>0.16085602545993399</v>
      </c>
      <c r="Z12" s="20">
        <v>9.1161521831548797E-2</v>
      </c>
      <c r="AA12" s="20">
        <v>0.17490718443081199</v>
      </c>
      <c r="AB12" s="20">
        <v>0.14224803188487101</v>
      </c>
      <c r="AC12" s="20">
        <v>0.12044067675903899</v>
      </c>
      <c r="AD12" s="20">
        <v>0.186311395890295</v>
      </c>
      <c r="AE12" s="20"/>
      <c r="AF12" s="20">
        <v>0.109214940323403</v>
      </c>
      <c r="AG12" s="20">
        <v>0.102882329573106</v>
      </c>
      <c r="AH12" s="20">
        <v>0.10346220823624799</v>
      </c>
      <c r="AI12" s="20">
        <v>0.172378927965611</v>
      </c>
      <c r="AJ12" s="20">
        <v>0.29089889627909798</v>
      </c>
      <c r="AK12" s="20"/>
      <c r="AL12" s="20">
        <v>0.142265539471394</v>
      </c>
      <c r="AM12" s="20">
        <v>9.1970274195239399E-2</v>
      </c>
      <c r="AN12" s="20">
        <v>0.13132094747010201</v>
      </c>
      <c r="AO12" s="20">
        <v>0.15972526890344799</v>
      </c>
      <c r="AP12" s="20">
        <v>9.7244623010483699E-2</v>
      </c>
      <c r="AQ12" s="20"/>
      <c r="AR12" s="20">
        <v>7.2709392345949295E-2</v>
      </c>
      <c r="AS12" s="20">
        <v>0.120305899987749</v>
      </c>
      <c r="AT12" s="20">
        <v>9.7173747683554496E-2</v>
      </c>
      <c r="AU12" s="20">
        <v>0.133319750955153</v>
      </c>
      <c r="AV12" s="20">
        <v>0.10515730553258799</v>
      </c>
      <c r="AW12" s="20">
        <v>0.31724014131150602</v>
      </c>
      <c r="AX12" s="20"/>
      <c r="AY12" s="20">
        <v>0.168918585701992</v>
      </c>
      <c r="AZ12" s="20">
        <v>0.18484607018346</v>
      </c>
      <c r="BA12" s="20">
        <v>0.11448387332992201</v>
      </c>
      <c r="BB12" s="20">
        <v>7.6843454800755107E-2</v>
      </c>
      <c r="BC12" s="20">
        <v>7.8580963019364305E-2</v>
      </c>
      <c r="BD12" s="20"/>
      <c r="BE12" s="20">
        <v>0.14361568999330801</v>
      </c>
      <c r="BF12" s="20">
        <v>0.28667305727049602</v>
      </c>
      <c r="BG12" s="20">
        <v>0.193271376118238</v>
      </c>
      <c r="BH12" s="20">
        <v>0.14517426940346101</v>
      </c>
      <c r="BI12" s="20">
        <v>0.17421859399588799</v>
      </c>
      <c r="BJ12" s="20">
        <v>0.14920932065315301</v>
      </c>
      <c r="BK12" s="20">
        <v>0.16345286642544199</v>
      </c>
      <c r="BL12" s="20">
        <v>0.12226015593411201</v>
      </c>
      <c r="BM12" s="20">
        <v>0.13050952328478599</v>
      </c>
      <c r="BN12" s="20">
        <v>9.1746273888293095E-2</v>
      </c>
      <c r="BO12" s="20">
        <v>0.14985878707702699</v>
      </c>
      <c r="BP12" s="20">
        <v>7.8098659885366295E-2</v>
      </c>
      <c r="BQ12" s="20">
        <v>4.6350431275529097E-2</v>
      </c>
      <c r="BR12" s="20">
        <v>6.8593841542175293E-2</v>
      </c>
      <c r="BS12" s="20">
        <v>0.18672269269057701</v>
      </c>
      <c r="BT12" s="20">
        <v>3.5720196440039702E-2</v>
      </c>
      <c r="BU12" s="20"/>
      <c r="BV12" s="20">
        <v>7.4622337894937399E-2</v>
      </c>
      <c r="BW12" s="20">
        <v>0.11773612331262499</v>
      </c>
      <c r="BX12" s="20"/>
      <c r="BY12" s="20">
        <v>7.4427301099767307E-2</v>
      </c>
      <c r="BZ12" s="20"/>
      <c r="CA12" s="20">
        <v>0.19400380773242001</v>
      </c>
      <c r="CB12" s="20">
        <v>0.107683151573283</v>
      </c>
      <c r="CC12" s="20">
        <v>0.126819313793537</v>
      </c>
      <c r="CD12" s="20">
        <v>9.0264332521852203E-2</v>
      </c>
      <c r="CE12" s="20">
        <v>0</v>
      </c>
    </row>
    <row r="13" spans="2:83" x14ac:dyDescent="0.3">
      <c r="B13" s="16"/>
    </row>
    <row r="14" spans="2:83" x14ac:dyDescent="0.3">
      <c r="B14" t="s">
        <v>112</v>
      </c>
    </row>
    <row r="15" spans="2:83" x14ac:dyDescent="0.3">
      <c r="B15" t="s">
        <v>113</v>
      </c>
    </row>
    <row r="17" spans="2:2" x14ac:dyDescent="0.3">
      <c r="B17"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E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205</v>
      </c>
      <c r="C9" s="14">
        <v>0.18643708398327</v>
      </c>
      <c r="D9" s="14">
        <v>0.21591660373702501</v>
      </c>
      <c r="E9" s="14">
        <v>0.15801759885901601</v>
      </c>
      <c r="F9" s="14"/>
      <c r="G9" s="14">
        <v>0.20185010432505399</v>
      </c>
      <c r="H9" s="14">
        <v>0.17274703799305999</v>
      </c>
      <c r="I9" s="14">
        <v>0.18141123292742201</v>
      </c>
      <c r="J9" s="14">
        <v>0.17278699932475</v>
      </c>
      <c r="K9" s="14">
        <v>0.235777045961332</v>
      </c>
      <c r="L9" s="14">
        <v>0.16934365102707</v>
      </c>
      <c r="M9" s="14"/>
      <c r="N9" s="14">
        <v>0.18287553237218299</v>
      </c>
      <c r="O9" s="14">
        <v>0.209364309939231</v>
      </c>
      <c r="P9" s="14">
        <v>0.17558831894652599</v>
      </c>
      <c r="Q9" s="14">
        <v>0.18009177800763199</v>
      </c>
      <c r="R9" s="14"/>
      <c r="S9" s="14">
        <v>0.17383742048852699</v>
      </c>
      <c r="T9" s="14">
        <v>0.16255328128865601</v>
      </c>
      <c r="U9" s="14">
        <v>0.20060457166783899</v>
      </c>
      <c r="V9" s="14">
        <v>0.16760660474101999</v>
      </c>
      <c r="W9" s="14">
        <v>0.17056518236642099</v>
      </c>
      <c r="X9" s="14">
        <v>0.21026553875968301</v>
      </c>
      <c r="Y9" s="14">
        <v>0.178845004626108</v>
      </c>
      <c r="Z9" s="14">
        <v>0.19821186324558701</v>
      </c>
      <c r="AA9" s="14">
        <v>0.18528526911423901</v>
      </c>
      <c r="AB9" s="14">
        <v>0.24718463042146999</v>
      </c>
      <c r="AC9" s="14">
        <v>0.202681264066609</v>
      </c>
      <c r="AD9" s="14">
        <v>0.13270313814294399</v>
      </c>
      <c r="AE9" s="14"/>
      <c r="AF9" s="14">
        <v>0.166363399613632</v>
      </c>
      <c r="AG9" s="14">
        <v>0.21733298692695999</v>
      </c>
      <c r="AH9" s="14">
        <v>0.214505292095683</v>
      </c>
      <c r="AI9" s="14">
        <v>0.24188602025973199</v>
      </c>
      <c r="AJ9" s="14">
        <v>0.161077496748425</v>
      </c>
      <c r="AK9" s="14"/>
      <c r="AL9" s="14">
        <v>0.18539949816997101</v>
      </c>
      <c r="AM9" s="14">
        <v>0.194583599673993</v>
      </c>
      <c r="AN9" s="14">
        <v>0.21424225540827799</v>
      </c>
      <c r="AO9" s="14">
        <v>0.14823528188273399</v>
      </c>
      <c r="AP9" s="14">
        <v>0.200493924401697</v>
      </c>
      <c r="AQ9" s="14"/>
      <c r="AR9" s="14">
        <v>0.19837177425631999</v>
      </c>
      <c r="AS9" s="14">
        <v>0.173998511867971</v>
      </c>
      <c r="AT9" s="14">
        <v>0.26063804839430099</v>
      </c>
      <c r="AU9" s="14">
        <v>0.15283607739031299</v>
      </c>
      <c r="AV9" s="14">
        <v>0.251073944041799</v>
      </c>
      <c r="AW9" s="14">
        <v>0.114965058915501</v>
      </c>
      <c r="AX9" s="14"/>
      <c r="AY9" s="14">
        <v>0.191462134912468</v>
      </c>
      <c r="AZ9" s="14">
        <v>0.16878300352932499</v>
      </c>
      <c r="BA9" s="14">
        <v>0.18836430455124001</v>
      </c>
      <c r="BB9" s="14">
        <v>0.197201780902066</v>
      </c>
      <c r="BC9" s="14">
        <v>0.20232067668255499</v>
      </c>
      <c r="BD9" s="14"/>
      <c r="BE9" s="14">
        <v>0.15044432634643701</v>
      </c>
      <c r="BF9" s="14">
        <v>0.16083947638953699</v>
      </c>
      <c r="BG9" s="14">
        <v>0.19632443246161599</v>
      </c>
      <c r="BH9" s="14">
        <v>0.199862597235617</v>
      </c>
      <c r="BI9" s="14">
        <v>0.187929966368546</v>
      </c>
      <c r="BJ9" s="14">
        <v>0.20340940006630201</v>
      </c>
      <c r="BK9" s="14">
        <v>0.17575969088907201</v>
      </c>
      <c r="BL9" s="14">
        <v>0.24944314583903501</v>
      </c>
      <c r="BM9" s="14">
        <v>0.25117325493109299</v>
      </c>
      <c r="BN9" s="14">
        <v>0.14217939594878901</v>
      </c>
      <c r="BO9" s="14">
        <v>0.17921364243591301</v>
      </c>
      <c r="BP9" s="14">
        <v>0.15918260348482299</v>
      </c>
      <c r="BQ9" s="14">
        <v>0.124486162314105</v>
      </c>
      <c r="BR9" s="14">
        <v>0.16813409671302701</v>
      </c>
      <c r="BS9" s="14">
        <v>0.20451539262212201</v>
      </c>
      <c r="BT9" s="14">
        <v>0.1791182891159</v>
      </c>
      <c r="BU9" s="14"/>
      <c r="BV9" s="14">
        <v>0.195880707257758</v>
      </c>
      <c r="BW9" s="14">
        <v>0.19265708359082601</v>
      </c>
      <c r="BX9" s="14"/>
      <c r="BY9" s="14">
        <v>0.13909098624423499</v>
      </c>
      <c r="BZ9" s="14"/>
      <c r="CA9" s="14">
        <v>0.16916960160069699</v>
      </c>
      <c r="CB9" s="14">
        <v>0.197682536398991</v>
      </c>
      <c r="CC9" s="14">
        <v>0.192452228018756</v>
      </c>
      <c r="CD9" s="14">
        <v>0.20889302565006099</v>
      </c>
      <c r="CE9" s="14">
        <v>0.242375314385577</v>
      </c>
    </row>
    <row r="10" spans="2:83" ht="28.8" x14ac:dyDescent="0.3">
      <c r="B10" s="15" t="s">
        <v>206</v>
      </c>
      <c r="C10" s="14">
        <v>0.43351868795754001</v>
      </c>
      <c r="D10" s="14">
        <v>0.44166393339446203</v>
      </c>
      <c r="E10" s="14">
        <v>0.42641536453536399</v>
      </c>
      <c r="F10" s="14"/>
      <c r="G10" s="14">
        <v>0.39646158844475399</v>
      </c>
      <c r="H10" s="14">
        <v>0.47640017027042802</v>
      </c>
      <c r="I10" s="14">
        <v>0.41192692154162702</v>
      </c>
      <c r="J10" s="14">
        <v>0.44170061497022101</v>
      </c>
      <c r="K10" s="14">
        <v>0.39938859306733399</v>
      </c>
      <c r="L10" s="14">
        <v>0.45690978459075998</v>
      </c>
      <c r="M10" s="14"/>
      <c r="N10" s="14">
        <v>0.46890353780306898</v>
      </c>
      <c r="O10" s="14">
        <v>0.40391021609041899</v>
      </c>
      <c r="P10" s="14">
        <v>0.45732068389339903</v>
      </c>
      <c r="Q10" s="14">
        <v>0.40879224359486599</v>
      </c>
      <c r="R10" s="14"/>
      <c r="S10" s="14">
        <v>0.455482933511761</v>
      </c>
      <c r="T10" s="14">
        <v>0.41396955866962698</v>
      </c>
      <c r="U10" s="14">
        <v>0.45797452527746801</v>
      </c>
      <c r="V10" s="14">
        <v>0.47522406584756699</v>
      </c>
      <c r="W10" s="14">
        <v>0.43923936528157598</v>
      </c>
      <c r="X10" s="14">
        <v>0.355754725846881</v>
      </c>
      <c r="Y10" s="14">
        <v>0.44593768217595098</v>
      </c>
      <c r="Z10" s="14">
        <v>0.51671175068751996</v>
      </c>
      <c r="AA10" s="14">
        <v>0.42024802522024002</v>
      </c>
      <c r="AB10" s="14">
        <v>0.40289336725895802</v>
      </c>
      <c r="AC10" s="14">
        <v>0.47078439282262602</v>
      </c>
      <c r="AD10" s="14">
        <v>0.38042177664423599</v>
      </c>
      <c r="AE10" s="14"/>
      <c r="AF10" s="14">
        <v>0.46370163637912798</v>
      </c>
      <c r="AG10" s="14">
        <v>0.43722751453540298</v>
      </c>
      <c r="AH10" s="14">
        <v>0.45882511603832898</v>
      </c>
      <c r="AI10" s="14">
        <v>0.53223178296606</v>
      </c>
      <c r="AJ10" s="14">
        <v>0.38604670177653599</v>
      </c>
      <c r="AK10" s="14"/>
      <c r="AL10" s="14">
        <v>0.45304591807261901</v>
      </c>
      <c r="AM10" s="14">
        <v>0.45812715604475501</v>
      </c>
      <c r="AN10" s="14">
        <v>0.416665979334155</v>
      </c>
      <c r="AO10" s="14">
        <v>0.47111387611066102</v>
      </c>
      <c r="AP10" s="14">
        <v>0.39304921967140299</v>
      </c>
      <c r="AQ10" s="14"/>
      <c r="AR10" s="14">
        <v>0.490289532234435</v>
      </c>
      <c r="AS10" s="14">
        <v>0.465472239106133</v>
      </c>
      <c r="AT10" s="14">
        <v>0.42584134571187299</v>
      </c>
      <c r="AU10" s="14">
        <v>0.48149866830835197</v>
      </c>
      <c r="AV10" s="14">
        <v>0.35151927216054102</v>
      </c>
      <c r="AW10" s="14">
        <v>0.32615727306947601</v>
      </c>
      <c r="AX10" s="14"/>
      <c r="AY10" s="14">
        <v>0.44238187434688298</v>
      </c>
      <c r="AZ10" s="14">
        <v>0.43526975320029598</v>
      </c>
      <c r="BA10" s="14">
        <v>0.43584598590978701</v>
      </c>
      <c r="BB10" s="14">
        <v>0.45285541112629701</v>
      </c>
      <c r="BC10" s="14">
        <v>0.46439882109220398</v>
      </c>
      <c r="BD10" s="14"/>
      <c r="BE10" s="14">
        <v>0.42541652834971699</v>
      </c>
      <c r="BF10" s="14">
        <v>0.34516697419915998</v>
      </c>
      <c r="BG10" s="14">
        <v>0.410655605231245</v>
      </c>
      <c r="BH10" s="14">
        <v>0.42164628586388297</v>
      </c>
      <c r="BI10" s="14">
        <v>0.401206084042666</v>
      </c>
      <c r="BJ10" s="14">
        <v>0.44270296590028002</v>
      </c>
      <c r="BK10" s="14">
        <v>0.38777521501463902</v>
      </c>
      <c r="BL10" s="14">
        <v>0.43045180164449398</v>
      </c>
      <c r="BM10" s="14">
        <v>0.37614376816181699</v>
      </c>
      <c r="BN10" s="14">
        <v>0.51783205652420095</v>
      </c>
      <c r="BO10" s="14">
        <v>0.46056619100861101</v>
      </c>
      <c r="BP10" s="14">
        <v>0.54647993326280397</v>
      </c>
      <c r="BQ10" s="14">
        <v>0.49160532887184499</v>
      </c>
      <c r="BR10" s="14">
        <v>0.512062312599466</v>
      </c>
      <c r="BS10" s="14">
        <v>0.40748638192460501</v>
      </c>
      <c r="BT10" s="14">
        <v>0.49076903959912199</v>
      </c>
      <c r="BU10" s="14"/>
      <c r="BV10" s="14">
        <v>0.48581779285977</v>
      </c>
      <c r="BW10" s="14">
        <v>0.41699991429164801</v>
      </c>
      <c r="BX10" s="14"/>
      <c r="BY10" s="14">
        <v>0.52332560891997904</v>
      </c>
      <c r="BZ10" s="14"/>
      <c r="CA10" s="14">
        <v>0.41562345457609001</v>
      </c>
      <c r="CB10" s="14">
        <v>0.416347441572816</v>
      </c>
      <c r="CC10" s="14">
        <v>0.44112723924895297</v>
      </c>
      <c r="CD10" s="14">
        <v>0.500226404117041</v>
      </c>
      <c r="CE10" s="14">
        <v>0.48964175731010801</v>
      </c>
    </row>
    <row r="11" spans="2:83" ht="43.2" x14ac:dyDescent="0.3">
      <c r="B11" s="15" t="s">
        <v>207</v>
      </c>
      <c r="C11" s="14">
        <v>0.22214512135272699</v>
      </c>
      <c r="D11" s="14">
        <v>0.24750661368094601</v>
      </c>
      <c r="E11" s="14">
        <v>0.19781666812652801</v>
      </c>
      <c r="F11" s="14"/>
      <c r="G11" s="14">
        <v>0.235793675348898</v>
      </c>
      <c r="H11" s="14">
        <v>0.23174517841169501</v>
      </c>
      <c r="I11" s="14">
        <v>0.23612490893708299</v>
      </c>
      <c r="J11" s="14">
        <v>0.22700788226687699</v>
      </c>
      <c r="K11" s="14">
        <v>0.21317958816497301</v>
      </c>
      <c r="L11" s="14">
        <v>0.19605067919074901</v>
      </c>
      <c r="M11" s="14"/>
      <c r="N11" s="14">
        <v>0.23814426139474501</v>
      </c>
      <c r="O11" s="14">
        <v>0.242308402194435</v>
      </c>
      <c r="P11" s="14">
        <v>0.21412762600773</v>
      </c>
      <c r="Q11" s="14">
        <v>0.185751001063408</v>
      </c>
      <c r="R11" s="14"/>
      <c r="S11" s="14">
        <v>0.23779854097340999</v>
      </c>
      <c r="T11" s="14">
        <v>0.23243249134314001</v>
      </c>
      <c r="U11" s="14">
        <v>0.22675897240807899</v>
      </c>
      <c r="V11" s="14">
        <v>0.239054182272562</v>
      </c>
      <c r="W11" s="14">
        <v>0.206268519563993</v>
      </c>
      <c r="X11" s="14">
        <v>0.25713718863597101</v>
      </c>
      <c r="Y11" s="14">
        <v>0.240761977302479</v>
      </c>
      <c r="Z11" s="14">
        <v>0.195687218565777</v>
      </c>
      <c r="AA11" s="14">
        <v>0.19231181466143599</v>
      </c>
      <c r="AB11" s="14">
        <v>0.19053648237078</v>
      </c>
      <c r="AC11" s="14">
        <v>0.141517785584345</v>
      </c>
      <c r="AD11" s="14">
        <v>0.29721547739374199</v>
      </c>
      <c r="AE11" s="14"/>
      <c r="AF11" s="14">
        <v>0.261783717464181</v>
      </c>
      <c r="AG11" s="14">
        <v>0.228663690315031</v>
      </c>
      <c r="AH11" s="14">
        <v>0.195086679254099</v>
      </c>
      <c r="AI11" s="14">
        <v>0.14403857674586701</v>
      </c>
      <c r="AJ11" s="14">
        <v>0.14326337482753301</v>
      </c>
      <c r="AK11" s="14"/>
      <c r="AL11" s="14">
        <v>0.23943970490660599</v>
      </c>
      <c r="AM11" s="14">
        <v>0.228329256952469</v>
      </c>
      <c r="AN11" s="14">
        <v>0.207170695838133</v>
      </c>
      <c r="AO11" s="14">
        <v>0.26297119729328999</v>
      </c>
      <c r="AP11" s="14">
        <v>0.225651056372036</v>
      </c>
      <c r="AQ11" s="14"/>
      <c r="AR11" s="14">
        <v>0.23130938982344099</v>
      </c>
      <c r="AS11" s="14">
        <v>0.25497004059863199</v>
      </c>
      <c r="AT11" s="14">
        <v>0.19342250394848601</v>
      </c>
      <c r="AU11" s="14">
        <v>0.24174303005578601</v>
      </c>
      <c r="AV11" s="14">
        <v>0.223940313607743</v>
      </c>
      <c r="AW11" s="14">
        <v>0.20707899421137399</v>
      </c>
      <c r="AX11" s="14"/>
      <c r="AY11" s="14">
        <v>0.18796869819279299</v>
      </c>
      <c r="AZ11" s="14">
        <v>0.207473530524868</v>
      </c>
      <c r="BA11" s="14">
        <v>0.25717092396074698</v>
      </c>
      <c r="BB11" s="14">
        <v>0.24238421827408299</v>
      </c>
      <c r="BC11" s="14">
        <v>0.181414255765528</v>
      </c>
      <c r="BD11" s="14"/>
      <c r="BE11" s="14">
        <v>0.215375889734259</v>
      </c>
      <c r="BF11" s="14">
        <v>0.178876270492347</v>
      </c>
      <c r="BG11" s="14">
        <v>0.18492443573308801</v>
      </c>
      <c r="BH11" s="14">
        <v>0.21112610282729599</v>
      </c>
      <c r="BI11" s="14">
        <v>0.22421379949985501</v>
      </c>
      <c r="BJ11" s="14">
        <v>0.18792700191797701</v>
      </c>
      <c r="BK11" s="14">
        <v>0.24829639886871999</v>
      </c>
      <c r="BL11" s="14">
        <v>0.154219163096914</v>
      </c>
      <c r="BM11" s="14">
        <v>0.243863020822425</v>
      </c>
      <c r="BN11" s="14">
        <v>0.24255142808550001</v>
      </c>
      <c r="BO11" s="14">
        <v>0.23204048328754501</v>
      </c>
      <c r="BP11" s="14">
        <v>0.20450162542335901</v>
      </c>
      <c r="BQ11" s="14">
        <v>0.32658108388306401</v>
      </c>
      <c r="BR11" s="14">
        <v>0.211769948754924</v>
      </c>
      <c r="BS11" s="14">
        <v>0.24910980507299099</v>
      </c>
      <c r="BT11" s="14">
        <v>0.27547747057609401</v>
      </c>
      <c r="BU11" s="14"/>
      <c r="BV11" s="14">
        <v>0.23495359364784099</v>
      </c>
      <c r="BW11" s="14">
        <v>0.218490527040097</v>
      </c>
      <c r="BX11" s="14"/>
      <c r="BY11" s="14">
        <v>0.24997397939782201</v>
      </c>
      <c r="BZ11" s="14"/>
      <c r="CA11" s="14">
        <v>0.21862461184225901</v>
      </c>
      <c r="CB11" s="14">
        <v>0.24446089468591001</v>
      </c>
      <c r="CC11" s="14">
        <v>0.22643926016208701</v>
      </c>
      <c r="CD11" s="14">
        <v>0.20762563255449001</v>
      </c>
      <c r="CE11" s="14">
        <v>0.25268668638219399</v>
      </c>
    </row>
    <row r="12" spans="2:83" x14ac:dyDescent="0.3">
      <c r="B12" s="15" t="s">
        <v>110</v>
      </c>
      <c r="C12" s="20">
        <v>0.15789910670646301</v>
      </c>
      <c r="D12" s="20">
        <v>9.4912849187567594E-2</v>
      </c>
      <c r="E12" s="20">
        <v>0.21775036847909199</v>
      </c>
      <c r="F12" s="20"/>
      <c r="G12" s="20">
        <v>0.165894631881295</v>
      </c>
      <c r="H12" s="20">
        <v>0.11910761332481699</v>
      </c>
      <c r="I12" s="20">
        <v>0.17053693659386801</v>
      </c>
      <c r="J12" s="20">
        <v>0.15850450343815201</v>
      </c>
      <c r="K12" s="20">
        <v>0.151654772806362</v>
      </c>
      <c r="L12" s="20">
        <v>0.17769588519142099</v>
      </c>
      <c r="M12" s="20"/>
      <c r="N12" s="20">
        <v>0.11007666843000299</v>
      </c>
      <c r="O12" s="20">
        <v>0.14441707177591501</v>
      </c>
      <c r="P12" s="20">
        <v>0.15296337115234601</v>
      </c>
      <c r="Q12" s="20">
        <v>0.225364977334094</v>
      </c>
      <c r="R12" s="20"/>
      <c r="S12" s="20">
        <v>0.13288110502630299</v>
      </c>
      <c r="T12" s="20">
        <v>0.191044668698576</v>
      </c>
      <c r="U12" s="20">
        <v>0.11466193064661501</v>
      </c>
      <c r="V12" s="20">
        <v>0.118115147138851</v>
      </c>
      <c r="W12" s="20">
        <v>0.18392693278801001</v>
      </c>
      <c r="X12" s="20">
        <v>0.176842546757465</v>
      </c>
      <c r="Y12" s="20">
        <v>0.13445533589546199</v>
      </c>
      <c r="Z12" s="20">
        <v>8.9389167501116099E-2</v>
      </c>
      <c r="AA12" s="20">
        <v>0.20215489100408501</v>
      </c>
      <c r="AB12" s="20">
        <v>0.15938551994879199</v>
      </c>
      <c r="AC12" s="20">
        <v>0.18501655752641999</v>
      </c>
      <c r="AD12" s="20">
        <v>0.18965960781907801</v>
      </c>
      <c r="AE12" s="20"/>
      <c r="AF12" s="20">
        <v>0.10815124654305899</v>
      </c>
      <c r="AG12" s="20">
        <v>0.116775808222605</v>
      </c>
      <c r="AH12" s="20">
        <v>0.13158291261188901</v>
      </c>
      <c r="AI12" s="20">
        <v>8.1843620028340794E-2</v>
      </c>
      <c r="AJ12" s="20">
        <v>0.30961242664750599</v>
      </c>
      <c r="AK12" s="20"/>
      <c r="AL12" s="20">
        <v>0.12211487885080401</v>
      </c>
      <c r="AM12" s="20">
        <v>0.118959987328783</v>
      </c>
      <c r="AN12" s="20">
        <v>0.16192106941943399</v>
      </c>
      <c r="AO12" s="20">
        <v>0.117679644713315</v>
      </c>
      <c r="AP12" s="20">
        <v>0.18080579955486401</v>
      </c>
      <c r="AQ12" s="20"/>
      <c r="AR12" s="20">
        <v>8.0029303685804506E-2</v>
      </c>
      <c r="AS12" s="20">
        <v>0.105559208427264</v>
      </c>
      <c r="AT12" s="20">
        <v>0.12009810194534</v>
      </c>
      <c r="AU12" s="20">
        <v>0.123922224245549</v>
      </c>
      <c r="AV12" s="20">
        <v>0.17346647018991801</v>
      </c>
      <c r="AW12" s="20">
        <v>0.35179867380364999</v>
      </c>
      <c r="AX12" s="20"/>
      <c r="AY12" s="20">
        <v>0.17818729254785601</v>
      </c>
      <c r="AZ12" s="20">
        <v>0.188473712745511</v>
      </c>
      <c r="BA12" s="20">
        <v>0.118618785578226</v>
      </c>
      <c r="BB12" s="20">
        <v>0.107558589697554</v>
      </c>
      <c r="BC12" s="20">
        <v>0.151866246459713</v>
      </c>
      <c r="BD12" s="20"/>
      <c r="BE12" s="20">
        <v>0.208763255569588</v>
      </c>
      <c r="BF12" s="20">
        <v>0.31511727891895602</v>
      </c>
      <c r="BG12" s="20">
        <v>0.208095526574051</v>
      </c>
      <c r="BH12" s="20">
        <v>0.167365014073204</v>
      </c>
      <c r="BI12" s="20">
        <v>0.18665015008893299</v>
      </c>
      <c r="BJ12" s="20">
        <v>0.16596063211544099</v>
      </c>
      <c r="BK12" s="20">
        <v>0.18816869522756899</v>
      </c>
      <c r="BL12" s="20">
        <v>0.16588588941955701</v>
      </c>
      <c r="BM12" s="20">
        <v>0.12881995608466401</v>
      </c>
      <c r="BN12" s="20">
        <v>9.7437119441510206E-2</v>
      </c>
      <c r="BO12" s="20">
        <v>0.128179683267932</v>
      </c>
      <c r="BP12" s="20">
        <v>8.9835837829014706E-2</v>
      </c>
      <c r="BQ12" s="20">
        <v>5.7327424930985499E-2</v>
      </c>
      <c r="BR12" s="20">
        <v>0.108033641932583</v>
      </c>
      <c r="BS12" s="20">
        <v>0.13888842038028201</v>
      </c>
      <c r="BT12" s="20">
        <v>5.4635200708884397E-2</v>
      </c>
      <c r="BU12" s="20"/>
      <c r="BV12" s="20">
        <v>8.3347906234631605E-2</v>
      </c>
      <c r="BW12" s="20">
        <v>0.17185247507743001</v>
      </c>
      <c r="BX12" s="20"/>
      <c r="BY12" s="20">
        <v>8.7609425437964794E-2</v>
      </c>
      <c r="BZ12" s="20"/>
      <c r="CA12" s="20">
        <v>0.19658233198095401</v>
      </c>
      <c r="CB12" s="20">
        <v>0.14150912734228299</v>
      </c>
      <c r="CC12" s="20">
        <v>0.13998127257020301</v>
      </c>
      <c r="CD12" s="20">
        <v>8.3254937678407998E-2</v>
      </c>
      <c r="CE12" s="20">
        <v>1.5296241922120399E-2</v>
      </c>
    </row>
    <row r="13" spans="2:83" x14ac:dyDescent="0.3">
      <c r="B13" s="16"/>
    </row>
    <row r="14" spans="2:83" x14ac:dyDescent="0.3">
      <c r="B14" t="s">
        <v>112</v>
      </c>
    </row>
    <row r="15" spans="2:83" x14ac:dyDescent="0.3">
      <c r="B15" t="s">
        <v>113</v>
      </c>
    </row>
    <row r="17" spans="2:2" x14ac:dyDescent="0.3">
      <c r="B17"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E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172</v>
      </c>
      <c r="C9" s="14">
        <v>0.108833454309475</v>
      </c>
      <c r="D9" s="14">
        <v>0.118496836975547</v>
      </c>
      <c r="E9" s="14">
        <v>9.9611118505974997E-2</v>
      </c>
      <c r="F9" s="14"/>
      <c r="G9" s="14">
        <v>0.18304216245009799</v>
      </c>
      <c r="H9" s="14">
        <v>0.19810370972949401</v>
      </c>
      <c r="I9" s="14">
        <v>0.100266042453437</v>
      </c>
      <c r="J9" s="14">
        <v>6.1019192506061602E-2</v>
      </c>
      <c r="K9" s="14">
        <v>5.5737435147640298E-2</v>
      </c>
      <c r="L9" s="14">
        <v>6.8540745714530005E-2</v>
      </c>
      <c r="M9" s="14"/>
      <c r="N9" s="14">
        <v>0.15211940584389899</v>
      </c>
      <c r="O9" s="14">
        <v>8.7518320962692103E-2</v>
      </c>
      <c r="P9" s="14">
        <v>9.0454332597748696E-2</v>
      </c>
      <c r="Q9" s="14">
        <v>0.100751053934277</v>
      </c>
      <c r="R9" s="14"/>
      <c r="S9" s="14">
        <v>0.189216715164127</v>
      </c>
      <c r="T9" s="14">
        <v>0.109722838742732</v>
      </c>
      <c r="U9" s="14">
        <v>6.7431343534137003E-2</v>
      </c>
      <c r="V9" s="14">
        <v>0.14134221726903001</v>
      </c>
      <c r="W9" s="14">
        <v>0.12609840490530899</v>
      </c>
      <c r="X9" s="14">
        <v>9.9049098027509497E-2</v>
      </c>
      <c r="Y9" s="14">
        <v>5.9635057530496499E-2</v>
      </c>
      <c r="Z9" s="14">
        <v>8.3952745145829497E-2</v>
      </c>
      <c r="AA9" s="14">
        <v>0.10854198433496499</v>
      </c>
      <c r="AB9" s="14">
        <v>7.1497029246312405E-2</v>
      </c>
      <c r="AC9" s="14">
        <v>7.8085325244446599E-2</v>
      </c>
      <c r="AD9" s="14">
        <v>5.9949748302808303E-2</v>
      </c>
      <c r="AE9" s="14"/>
      <c r="AF9" s="14">
        <v>9.4450647599863102E-2</v>
      </c>
      <c r="AG9" s="14">
        <v>0.135563507191514</v>
      </c>
      <c r="AH9" s="14">
        <v>6.0759876992739603E-2</v>
      </c>
      <c r="AI9" s="14">
        <v>0.21677201401551699</v>
      </c>
      <c r="AJ9" s="14">
        <v>9.5841757844094197E-2</v>
      </c>
      <c r="AK9" s="14"/>
      <c r="AL9" s="14">
        <v>9.0387029707287098E-2</v>
      </c>
      <c r="AM9" s="14">
        <v>0.12760842482544499</v>
      </c>
      <c r="AN9" s="14">
        <v>3.8375043183846803E-2</v>
      </c>
      <c r="AO9" s="14">
        <v>0.15514277842774701</v>
      </c>
      <c r="AP9" s="14">
        <v>0.115479917222698</v>
      </c>
      <c r="AQ9" s="14"/>
      <c r="AR9" s="14">
        <v>0.153941191274101</v>
      </c>
      <c r="AS9" s="14">
        <v>0.101320145532848</v>
      </c>
      <c r="AT9" s="14">
        <v>5.2716737835870803E-2</v>
      </c>
      <c r="AU9" s="14">
        <v>0.116525765837487</v>
      </c>
      <c r="AV9" s="14">
        <v>0.13103691061209499</v>
      </c>
      <c r="AW9" s="14">
        <v>8.2247973445716702E-2</v>
      </c>
      <c r="AX9" s="14"/>
      <c r="AY9" s="14">
        <v>7.5345069912361895E-2</v>
      </c>
      <c r="AZ9" s="14">
        <v>8.28232460990522E-2</v>
      </c>
      <c r="BA9" s="14">
        <v>0.13294287827220799</v>
      </c>
      <c r="BB9" s="14">
        <v>0.15070367318830899</v>
      </c>
      <c r="BC9" s="14">
        <v>0.26277399303363802</v>
      </c>
      <c r="BD9" s="14"/>
      <c r="BE9" s="14">
        <v>0</v>
      </c>
      <c r="BF9" s="14">
        <v>8.1441975965846597E-2</v>
      </c>
      <c r="BG9" s="14">
        <v>0.109657608746876</v>
      </c>
      <c r="BH9" s="14">
        <v>0.110030249543537</v>
      </c>
      <c r="BI9" s="14">
        <v>7.1237648013630597E-2</v>
      </c>
      <c r="BJ9" s="14">
        <v>0.113886068608271</v>
      </c>
      <c r="BK9" s="14">
        <v>0.124542105206496</v>
      </c>
      <c r="BL9" s="14">
        <v>6.0901963991905499E-2</v>
      </c>
      <c r="BM9" s="14">
        <v>0.101475283050538</v>
      </c>
      <c r="BN9" s="14">
        <v>0.11468504355211</v>
      </c>
      <c r="BO9" s="14">
        <v>0.10953723601444799</v>
      </c>
      <c r="BP9" s="14">
        <v>0.106994350402408</v>
      </c>
      <c r="BQ9" s="14">
        <v>0.13013760324975801</v>
      </c>
      <c r="BR9" s="14">
        <v>0.15605505424907401</v>
      </c>
      <c r="BS9" s="14">
        <v>0.102288477453682</v>
      </c>
      <c r="BT9" s="14">
        <v>0.212528626984129</v>
      </c>
      <c r="BU9" s="14"/>
      <c r="BV9" s="14">
        <v>0.151627415715406</v>
      </c>
      <c r="BW9" s="14">
        <v>9.1934458509820099E-2</v>
      </c>
      <c r="BX9" s="14"/>
      <c r="BY9" s="14">
        <v>0.160758044682562</v>
      </c>
      <c r="BZ9" s="14"/>
      <c r="CA9" s="14">
        <v>0.10019593137687299</v>
      </c>
      <c r="CB9" s="14">
        <v>8.1854745053620198E-2</v>
      </c>
      <c r="CC9" s="14">
        <v>0.103951617089359</v>
      </c>
      <c r="CD9" s="14">
        <v>0.22006052739950099</v>
      </c>
      <c r="CE9" s="14">
        <v>0.203423166429549</v>
      </c>
    </row>
    <row r="10" spans="2:83" x14ac:dyDescent="0.3">
      <c r="B10" s="15" t="s">
        <v>208</v>
      </c>
      <c r="C10" s="14">
        <v>0.26447132152652703</v>
      </c>
      <c r="D10" s="14">
        <v>0.31582768417330798</v>
      </c>
      <c r="E10" s="14">
        <v>0.21484337118541399</v>
      </c>
      <c r="F10" s="14"/>
      <c r="G10" s="14">
        <v>0.20567356132926701</v>
      </c>
      <c r="H10" s="14">
        <v>0.25542508372026701</v>
      </c>
      <c r="I10" s="14">
        <v>0.234425758122001</v>
      </c>
      <c r="J10" s="14">
        <v>0.2729534799135</v>
      </c>
      <c r="K10" s="14">
        <v>0.27069815719606299</v>
      </c>
      <c r="L10" s="14">
        <v>0.323996459419646</v>
      </c>
      <c r="M10" s="14"/>
      <c r="N10" s="14">
        <v>0.242569148870698</v>
      </c>
      <c r="O10" s="14">
        <v>0.25679204289909402</v>
      </c>
      <c r="P10" s="14">
        <v>0.30448804420311099</v>
      </c>
      <c r="Q10" s="14">
        <v>0.25465239711357202</v>
      </c>
      <c r="R10" s="14"/>
      <c r="S10" s="14">
        <v>0.25061700001723702</v>
      </c>
      <c r="T10" s="14">
        <v>0.284220397266151</v>
      </c>
      <c r="U10" s="14">
        <v>0.27565323940153502</v>
      </c>
      <c r="V10" s="14">
        <v>0.28300180760480997</v>
      </c>
      <c r="W10" s="14">
        <v>0.28261902138367401</v>
      </c>
      <c r="X10" s="14">
        <v>0.30455556913181903</v>
      </c>
      <c r="Y10" s="14">
        <v>0.22662114713477099</v>
      </c>
      <c r="Z10" s="14">
        <v>0.33803359957429802</v>
      </c>
      <c r="AA10" s="14">
        <v>0.225023358126067</v>
      </c>
      <c r="AB10" s="14">
        <v>0.22186500033821299</v>
      </c>
      <c r="AC10" s="14">
        <v>0.28679442311199399</v>
      </c>
      <c r="AD10" s="14">
        <v>0.23317764535441499</v>
      </c>
      <c r="AE10" s="14"/>
      <c r="AF10" s="14">
        <v>0.40084802325929902</v>
      </c>
      <c r="AG10" s="14">
        <v>0.21851882596503999</v>
      </c>
      <c r="AH10" s="14">
        <v>0.129994125454163</v>
      </c>
      <c r="AI10" s="14">
        <v>0.50736222097486505</v>
      </c>
      <c r="AJ10" s="14">
        <v>0.16734374149783601</v>
      </c>
      <c r="AK10" s="14"/>
      <c r="AL10" s="14">
        <v>0.368997014330044</v>
      </c>
      <c r="AM10" s="14">
        <v>0.212105294036773</v>
      </c>
      <c r="AN10" s="14">
        <v>0.194053004306287</v>
      </c>
      <c r="AO10" s="14">
        <v>0.53107903794365197</v>
      </c>
      <c r="AP10" s="14">
        <v>8.8135259421970397E-2</v>
      </c>
      <c r="AQ10" s="14"/>
      <c r="AR10" s="14">
        <v>0.19588107134105301</v>
      </c>
      <c r="AS10" s="14">
        <v>0.33541672550587698</v>
      </c>
      <c r="AT10" s="14">
        <v>0.18625296599640701</v>
      </c>
      <c r="AU10" s="14">
        <v>0.51464461126735805</v>
      </c>
      <c r="AV10" s="14">
        <v>7.9236801828908299E-2</v>
      </c>
      <c r="AW10" s="14">
        <v>0.17762747075604399</v>
      </c>
      <c r="AX10" s="14"/>
      <c r="AY10" s="14">
        <v>0.31871385439418898</v>
      </c>
      <c r="AZ10" s="14">
        <v>0.25047275563426602</v>
      </c>
      <c r="BA10" s="14">
        <v>0.24887357057074699</v>
      </c>
      <c r="BB10" s="14">
        <v>0.22211703767059501</v>
      </c>
      <c r="BC10" s="14">
        <v>0.32501978958502098</v>
      </c>
      <c r="BD10" s="14"/>
      <c r="BE10" s="14">
        <v>0.131622544875973</v>
      </c>
      <c r="BF10" s="14">
        <v>0.30593419260406002</v>
      </c>
      <c r="BG10" s="14">
        <v>0.26129385930696603</v>
      </c>
      <c r="BH10" s="14">
        <v>0.277793854517627</v>
      </c>
      <c r="BI10" s="14">
        <v>0.29323906217489598</v>
      </c>
      <c r="BJ10" s="14">
        <v>0.29699843811579002</v>
      </c>
      <c r="BK10" s="14">
        <v>0.24661153560855101</v>
      </c>
      <c r="BL10" s="14">
        <v>0.21891065984070099</v>
      </c>
      <c r="BM10" s="14">
        <v>0.26200674596204099</v>
      </c>
      <c r="BN10" s="14">
        <v>0.21001169168242201</v>
      </c>
      <c r="BO10" s="14">
        <v>0.28816312297317498</v>
      </c>
      <c r="BP10" s="14">
        <v>0.18561204532213699</v>
      </c>
      <c r="BQ10" s="14">
        <v>0.30730908922375999</v>
      </c>
      <c r="BR10" s="14">
        <v>0.30247256693693902</v>
      </c>
      <c r="BS10" s="14">
        <v>0.278846495713923</v>
      </c>
      <c r="BT10" s="14">
        <v>0.302814521228499</v>
      </c>
      <c r="BU10" s="14"/>
      <c r="BV10" s="14">
        <v>0.209272540579229</v>
      </c>
      <c r="BW10" s="14">
        <v>0.21631261281581099</v>
      </c>
      <c r="BX10" s="14"/>
      <c r="BY10" s="14">
        <v>0.32790486443990702</v>
      </c>
      <c r="BZ10" s="14"/>
      <c r="CA10" s="14">
        <v>0.24481459164529301</v>
      </c>
      <c r="CB10" s="14">
        <v>0.237521762406527</v>
      </c>
      <c r="CC10" s="14">
        <v>0.29941204316977099</v>
      </c>
      <c r="CD10" s="14">
        <v>0.22266875155510901</v>
      </c>
      <c r="CE10" s="14">
        <v>0.41059668590610898</v>
      </c>
    </row>
    <row r="11" spans="2:83" x14ac:dyDescent="0.3">
      <c r="B11" s="15" t="s">
        <v>209</v>
      </c>
      <c r="C11" s="14">
        <v>0.50274825738158402</v>
      </c>
      <c r="D11" s="14">
        <v>0.49097458336702698</v>
      </c>
      <c r="E11" s="14">
        <v>0.51429864543540005</v>
      </c>
      <c r="F11" s="14"/>
      <c r="G11" s="14">
        <v>0.50011354519199103</v>
      </c>
      <c r="H11" s="14">
        <v>0.447778713488097</v>
      </c>
      <c r="I11" s="14">
        <v>0.51198682737512302</v>
      </c>
      <c r="J11" s="14">
        <v>0.53839756382928095</v>
      </c>
      <c r="K11" s="14">
        <v>0.54452693423860699</v>
      </c>
      <c r="L11" s="14">
        <v>0.48470359050464801</v>
      </c>
      <c r="M11" s="14"/>
      <c r="N11" s="14">
        <v>0.528539341395174</v>
      </c>
      <c r="O11" s="14">
        <v>0.564039392163182</v>
      </c>
      <c r="P11" s="14">
        <v>0.47248781455953898</v>
      </c>
      <c r="Q11" s="14">
        <v>0.441166907166259</v>
      </c>
      <c r="R11" s="14"/>
      <c r="S11" s="14">
        <v>0.43706195037866002</v>
      </c>
      <c r="T11" s="14">
        <v>0.47719561840924302</v>
      </c>
      <c r="U11" s="14">
        <v>0.51734263477493403</v>
      </c>
      <c r="V11" s="14">
        <v>0.45825229551311503</v>
      </c>
      <c r="W11" s="14">
        <v>0.453901429491606</v>
      </c>
      <c r="X11" s="14">
        <v>0.48388054753872001</v>
      </c>
      <c r="Y11" s="14">
        <v>0.56932803248403097</v>
      </c>
      <c r="Z11" s="14">
        <v>0.48720149256659201</v>
      </c>
      <c r="AA11" s="14">
        <v>0.53329727599593302</v>
      </c>
      <c r="AB11" s="14">
        <v>0.60703700664328497</v>
      </c>
      <c r="AC11" s="14">
        <v>0.534332633058891</v>
      </c>
      <c r="AD11" s="14">
        <v>0.55136216575663499</v>
      </c>
      <c r="AE11" s="14"/>
      <c r="AF11" s="14">
        <v>0.413060685157702</v>
      </c>
      <c r="AG11" s="14">
        <v>0.574913396607594</v>
      </c>
      <c r="AH11" s="14">
        <v>0.68518312925248204</v>
      </c>
      <c r="AI11" s="14">
        <v>0.19402214498127801</v>
      </c>
      <c r="AJ11" s="14">
        <v>0.45573020831502498</v>
      </c>
      <c r="AK11" s="14"/>
      <c r="AL11" s="14">
        <v>0.42318688553384598</v>
      </c>
      <c r="AM11" s="14">
        <v>0.58815866272548101</v>
      </c>
      <c r="AN11" s="14">
        <v>0.64273148537621805</v>
      </c>
      <c r="AO11" s="14">
        <v>0.237135708736082</v>
      </c>
      <c r="AP11" s="14">
        <v>0.66293947422780097</v>
      </c>
      <c r="AQ11" s="14"/>
      <c r="AR11" s="14">
        <v>0.60447792967435299</v>
      </c>
      <c r="AS11" s="14">
        <v>0.45255557473135799</v>
      </c>
      <c r="AT11" s="14">
        <v>0.67954153596619404</v>
      </c>
      <c r="AU11" s="14">
        <v>0.28377618100838697</v>
      </c>
      <c r="AV11" s="14">
        <v>0.63632229201412804</v>
      </c>
      <c r="AW11" s="14">
        <v>0.49829344186585001</v>
      </c>
      <c r="AX11" s="14"/>
      <c r="AY11" s="14">
        <v>0.45209835529874098</v>
      </c>
      <c r="AZ11" s="14">
        <v>0.507663527890865</v>
      </c>
      <c r="BA11" s="14">
        <v>0.53143291881455901</v>
      </c>
      <c r="BB11" s="14">
        <v>0.54350437398820395</v>
      </c>
      <c r="BC11" s="14">
        <v>0.35433752778252398</v>
      </c>
      <c r="BD11" s="14"/>
      <c r="BE11" s="14">
        <v>0.635176828485849</v>
      </c>
      <c r="BF11" s="14">
        <v>0.39479226266334499</v>
      </c>
      <c r="BG11" s="14">
        <v>0.43859047441084598</v>
      </c>
      <c r="BH11" s="14">
        <v>0.50351942624039503</v>
      </c>
      <c r="BI11" s="14">
        <v>0.51557156694723005</v>
      </c>
      <c r="BJ11" s="14">
        <v>0.460103235875571</v>
      </c>
      <c r="BK11" s="14">
        <v>0.48378809415919599</v>
      </c>
      <c r="BL11" s="14">
        <v>0.59801224842573297</v>
      </c>
      <c r="BM11" s="14">
        <v>0.51119169739057702</v>
      </c>
      <c r="BN11" s="14">
        <v>0.61034239446526195</v>
      </c>
      <c r="BO11" s="14">
        <v>0.49956670335502701</v>
      </c>
      <c r="BP11" s="14">
        <v>0.62909018887085899</v>
      </c>
      <c r="BQ11" s="14">
        <v>0.50762642841649797</v>
      </c>
      <c r="BR11" s="14">
        <v>0.47033532448785398</v>
      </c>
      <c r="BS11" s="14">
        <v>0.49689362900273698</v>
      </c>
      <c r="BT11" s="14">
        <v>0.44797638657302202</v>
      </c>
      <c r="BU11" s="14"/>
      <c r="BV11" s="14">
        <v>0.59036498646620195</v>
      </c>
      <c r="BW11" s="14">
        <v>0.58488174242652002</v>
      </c>
      <c r="BX11" s="14"/>
      <c r="BY11" s="14">
        <v>0.42341209974406702</v>
      </c>
      <c r="BZ11" s="14"/>
      <c r="CA11" s="14">
        <v>0.51970366358915299</v>
      </c>
      <c r="CB11" s="14">
        <v>0.55139752098101102</v>
      </c>
      <c r="CC11" s="14">
        <v>0.48768832019059899</v>
      </c>
      <c r="CD11" s="14">
        <v>0.49664000924815399</v>
      </c>
      <c r="CE11" s="14">
        <v>0.38598014766434202</v>
      </c>
    </row>
    <row r="12" spans="2:83" x14ac:dyDescent="0.3">
      <c r="B12" s="15" t="s">
        <v>110</v>
      </c>
      <c r="C12" s="20">
        <v>0.123946966782414</v>
      </c>
      <c r="D12" s="20">
        <v>7.4700895484117805E-2</v>
      </c>
      <c r="E12" s="20">
        <v>0.171246864873211</v>
      </c>
      <c r="F12" s="20"/>
      <c r="G12" s="20">
        <v>0.111170731028644</v>
      </c>
      <c r="H12" s="20">
        <v>9.8692493062141701E-2</v>
      </c>
      <c r="I12" s="20">
        <v>0.15332137204943899</v>
      </c>
      <c r="J12" s="20">
        <v>0.127629763751157</v>
      </c>
      <c r="K12" s="20">
        <v>0.12903747341769001</v>
      </c>
      <c r="L12" s="20">
        <v>0.122759204361176</v>
      </c>
      <c r="M12" s="20"/>
      <c r="N12" s="20">
        <v>7.6772103890228705E-2</v>
      </c>
      <c r="O12" s="20">
        <v>9.1650243975031298E-2</v>
      </c>
      <c r="P12" s="20">
        <v>0.13256980863960099</v>
      </c>
      <c r="Q12" s="20">
        <v>0.20342964178589101</v>
      </c>
      <c r="R12" s="20"/>
      <c r="S12" s="20">
        <v>0.123104334439975</v>
      </c>
      <c r="T12" s="20">
        <v>0.128861145581875</v>
      </c>
      <c r="U12" s="20">
        <v>0.13957278228939299</v>
      </c>
      <c r="V12" s="20">
        <v>0.117403679613044</v>
      </c>
      <c r="W12" s="20">
        <v>0.137381144219411</v>
      </c>
      <c r="X12" s="20">
        <v>0.112514785301951</v>
      </c>
      <c r="Y12" s="20">
        <v>0.14441576285070201</v>
      </c>
      <c r="Z12" s="20">
        <v>9.0812162713281394E-2</v>
      </c>
      <c r="AA12" s="20">
        <v>0.133137381543035</v>
      </c>
      <c r="AB12" s="20">
        <v>9.9600963772190299E-2</v>
      </c>
      <c r="AC12" s="20">
        <v>0.100787618584668</v>
      </c>
      <c r="AD12" s="20">
        <v>0.155510440586141</v>
      </c>
      <c r="AE12" s="20"/>
      <c r="AF12" s="20">
        <v>9.1640643983136399E-2</v>
      </c>
      <c r="AG12" s="20">
        <v>7.1004270235852304E-2</v>
      </c>
      <c r="AH12" s="20">
        <v>0.124062868300616</v>
      </c>
      <c r="AI12" s="20">
        <v>8.1843620028340794E-2</v>
      </c>
      <c r="AJ12" s="20">
        <v>0.281084292343044</v>
      </c>
      <c r="AK12" s="20"/>
      <c r="AL12" s="20">
        <v>0.117429070428824</v>
      </c>
      <c r="AM12" s="20">
        <v>7.2127618412301295E-2</v>
      </c>
      <c r="AN12" s="20">
        <v>0.12484046713364801</v>
      </c>
      <c r="AO12" s="20">
        <v>7.6642474892517895E-2</v>
      </c>
      <c r="AP12" s="20">
        <v>0.133445349127531</v>
      </c>
      <c r="AQ12" s="20"/>
      <c r="AR12" s="20">
        <v>4.56998077104925E-2</v>
      </c>
      <c r="AS12" s="20">
        <v>0.110707554229917</v>
      </c>
      <c r="AT12" s="20">
        <v>8.1488760201527802E-2</v>
      </c>
      <c r="AU12" s="20">
        <v>8.5053441886768E-2</v>
      </c>
      <c r="AV12" s="20">
        <v>0.153403995544868</v>
      </c>
      <c r="AW12" s="20">
        <v>0.24183111393238901</v>
      </c>
      <c r="AX12" s="20"/>
      <c r="AY12" s="20">
        <v>0.153842720394708</v>
      </c>
      <c r="AZ12" s="20">
        <v>0.15904047037581701</v>
      </c>
      <c r="BA12" s="20">
        <v>8.6750632342485895E-2</v>
      </c>
      <c r="BB12" s="20">
        <v>8.3674915152891702E-2</v>
      </c>
      <c r="BC12" s="20">
        <v>5.7868689598817503E-2</v>
      </c>
      <c r="BD12" s="20"/>
      <c r="BE12" s="20">
        <v>0.233200626638178</v>
      </c>
      <c r="BF12" s="20">
        <v>0.217831568766748</v>
      </c>
      <c r="BG12" s="20">
        <v>0.190458057535312</v>
      </c>
      <c r="BH12" s="20">
        <v>0.10865646969844101</v>
      </c>
      <c r="BI12" s="20">
        <v>0.11995172286424299</v>
      </c>
      <c r="BJ12" s="20">
        <v>0.12901225740036801</v>
      </c>
      <c r="BK12" s="20">
        <v>0.145058265025757</v>
      </c>
      <c r="BL12" s="20">
        <v>0.122175127741661</v>
      </c>
      <c r="BM12" s="20">
        <v>0.12532627359684301</v>
      </c>
      <c r="BN12" s="20">
        <v>6.4960870300205906E-2</v>
      </c>
      <c r="BO12" s="20">
        <v>0.10273293765735</v>
      </c>
      <c r="BP12" s="20">
        <v>7.8303415404595594E-2</v>
      </c>
      <c r="BQ12" s="20">
        <v>5.4926879109983701E-2</v>
      </c>
      <c r="BR12" s="20">
        <v>7.1137054326132695E-2</v>
      </c>
      <c r="BS12" s="20">
        <v>0.121971397829658</v>
      </c>
      <c r="BT12" s="20">
        <v>3.6680465214349901E-2</v>
      </c>
      <c r="BU12" s="20"/>
      <c r="BV12" s="20">
        <v>4.87350572391635E-2</v>
      </c>
      <c r="BW12" s="20">
        <v>0.106871186247848</v>
      </c>
      <c r="BX12" s="20"/>
      <c r="BY12" s="20">
        <v>8.7924991133463401E-2</v>
      </c>
      <c r="BZ12" s="20"/>
      <c r="CA12" s="20">
        <v>0.13528581338868101</v>
      </c>
      <c r="CB12" s="20">
        <v>0.129225971558842</v>
      </c>
      <c r="CC12" s="20">
        <v>0.108948019550271</v>
      </c>
      <c r="CD12" s="20">
        <v>6.06307117972366E-2</v>
      </c>
      <c r="CE12" s="20">
        <v>0</v>
      </c>
    </row>
    <row r="13" spans="2:83" x14ac:dyDescent="0.3">
      <c r="B13" s="16"/>
    </row>
    <row r="14" spans="2:83" x14ac:dyDescent="0.3">
      <c r="B14" t="s">
        <v>112</v>
      </c>
    </row>
    <row r="15" spans="2:83" x14ac:dyDescent="0.3">
      <c r="B15" t="s">
        <v>113</v>
      </c>
    </row>
    <row r="17" spans="2:2" x14ac:dyDescent="0.3">
      <c r="B17"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E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0.25074600738175301</v>
      </c>
      <c r="D9" s="14">
        <v>0.328897698919977</v>
      </c>
      <c r="E9" s="14">
        <v>0.17492705319141699</v>
      </c>
      <c r="F9" s="14"/>
      <c r="G9" s="14">
        <v>0.27167914496509399</v>
      </c>
      <c r="H9" s="14">
        <v>0.306214124620725</v>
      </c>
      <c r="I9" s="14">
        <v>0.24837350855107901</v>
      </c>
      <c r="J9" s="14">
        <v>0.24298320720009201</v>
      </c>
      <c r="K9" s="14">
        <v>0.23166243192805699</v>
      </c>
      <c r="L9" s="14">
        <v>0.21277438438593299</v>
      </c>
      <c r="M9" s="14"/>
      <c r="N9" s="14">
        <v>0.32001992691713699</v>
      </c>
      <c r="O9" s="14">
        <v>0.235337871839817</v>
      </c>
      <c r="P9" s="14">
        <v>0.24501920661024101</v>
      </c>
      <c r="Q9" s="14">
        <v>0.19880779042017499</v>
      </c>
      <c r="R9" s="14"/>
      <c r="S9" s="14">
        <v>0.303851016290555</v>
      </c>
      <c r="T9" s="14">
        <v>0.22003143543742801</v>
      </c>
      <c r="U9" s="14">
        <v>0.29335232118434901</v>
      </c>
      <c r="V9" s="14">
        <v>0.264517112610273</v>
      </c>
      <c r="W9" s="14">
        <v>0.227346394769709</v>
      </c>
      <c r="X9" s="14">
        <v>0.24783058113598799</v>
      </c>
      <c r="Y9" s="14">
        <v>0.21949700949714099</v>
      </c>
      <c r="Z9" s="14">
        <v>0.31242938307087198</v>
      </c>
      <c r="AA9" s="14">
        <v>0.24905240890779801</v>
      </c>
      <c r="AB9" s="14">
        <v>0.19951943393270699</v>
      </c>
      <c r="AC9" s="14">
        <v>0.236635888380481</v>
      </c>
      <c r="AD9" s="14">
        <v>0.22900911749705499</v>
      </c>
      <c r="AE9" s="14"/>
      <c r="AF9" s="14">
        <v>0.32958204245681999</v>
      </c>
      <c r="AG9" s="14">
        <v>0.27015759810743301</v>
      </c>
      <c r="AH9" s="14">
        <v>0.17678320777898199</v>
      </c>
      <c r="AI9" s="14">
        <v>0.122582216083647</v>
      </c>
      <c r="AJ9" s="14">
        <v>0.13638467621667499</v>
      </c>
      <c r="AK9" s="14"/>
      <c r="AL9" s="14">
        <v>0.30145348900740598</v>
      </c>
      <c r="AM9" s="14">
        <v>0.28456561274259301</v>
      </c>
      <c r="AN9" s="14">
        <v>0.19480540356435999</v>
      </c>
      <c r="AO9" s="14">
        <v>0.35063381950172301</v>
      </c>
      <c r="AP9" s="14">
        <v>0.138566802692697</v>
      </c>
      <c r="AQ9" s="14"/>
      <c r="AR9" s="14">
        <v>0.32168235680385499</v>
      </c>
      <c r="AS9" s="14">
        <v>0.28515909228514102</v>
      </c>
      <c r="AT9" s="14">
        <v>0.191395561801842</v>
      </c>
      <c r="AU9" s="14">
        <v>0.337551581739016</v>
      </c>
      <c r="AV9" s="14">
        <v>0.17230017876124501</v>
      </c>
      <c r="AW9" s="14">
        <v>0.139758263645368</v>
      </c>
      <c r="AX9" s="14"/>
      <c r="AY9" s="14">
        <v>0.21072643291778101</v>
      </c>
      <c r="AZ9" s="14">
        <v>0.22161275678227099</v>
      </c>
      <c r="BA9" s="14">
        <v>0.29196034796234499</v>
      </c>
      <c r="BB9" s="14">
        <v>0.29465979940033998</v>
      </c>
      <c r="BC9" s="14">
        <v>0.48713352667978199</v>
      </c>
      <c r="BD9" s="14"/>
      <c r="BE9" s="14">
        <v>0</v>
      </c>
      <c r="BF9" s="14">
        <v>0.15275189602384801</v>
      </c>
      <c r="BG9" s="14">
        <v>0.18704855520295599</v>
      </c>
      <c r="BH9" s="14">
        <v>0.27911012807632202</v>
      </c>
      <c r="BI9" s="14">
        <v>0.21278263469437</v>
      </c>
      <c r="BJ9" s="14">
        <v>0.20920395451709101</v>
      </c>
      <c r="BK9" s="14">
        <v>0.21608101837546501</v>
      </c>
      <c r="BL9" s="14">
        <v>0.18436475737814301</v>
      </c>
      <c r="BM9" s="14">
        <v>0.28074862196462402</v>
      </c>
      <c r="BN9" s="14">
        <v>0.25546245362062298</v>
      </c>
      <c r="BO9" s="14">
        <v>0.27386110830379801</v>
      </c>
      <c r="BP9" s="14">
        <v>0.27924843239428299</v>
      </c>
      <c r="BQ9" s="14">
        <v>0.27947159470895699</v>
      </c>
      <c r="BR9" s="14">
        <v>0.42614625297461201</v>
      </c>
      <c r="BS9" s="14">
        <v>0.493333260200296</v>
      </c>
      <c r="BT9" s="14">
        <v>0.42581236069497103</v>
      </c>
      <c r="BU9" s="14"/>
      <c r="BV9" s="14">
        <v>0.32420042642559999</v>
      </c>
      <c r="BW9" s="14">
        <v>0.22569840159573801</v>
      </c>
      <c r="BX9" s="14"/>
      <c r="BY9" s="14">
        <v>0.38191032160381999</v>
      </c>
      <c r="BZ9" s="14"/>
      <c r="CA9" s="14">
        <v>0.19635831322726599</v>
      </c>
      <c r="CB9" s="14">
        <v>0.22230962068719301</v>
      </c>
      <c r="CC9" s="14">
        <v>0.27365399427301501</v>
      </c>
      <c r="CD9" s="14">
        <v>0.368684917894606</v>
      </c>
      <c r="CE9" s="14">
        <v>0.65656389425604</v>
      </c>
    </row>
    <row r="10" spans="2:83" x14ac:dyDescent="0.3">
      <c r="B10" s="15" t="s">
        <v>212</v>
      </c>
      <c r="C10" s="14">
        <v>0.48056026187778</v>
      </c>
      <c r="D10" s="14">
        <v>0.47731722942761801</v>
      </c>
      <c r="E10" s="14">
        <v>0.48466917278827998</v>
      </c>
      <c r="F10" s="14"/>
      <c r="G10" s="14">
        <v>0.44986338416662902</v>
      </c>
      <c r="H10" s="14">
        <v>0.48595512944125202</v>
      </c>
      <c r="I10" s="14">
        <v>0.483797899942364</v>
      </c>
      <c r="J10" s="14">
        <v>0.45134847537615203</v>
      </c>
      <c r="K10" s="14">
        <v>0.45941447866111801</v>
      </c>
      <c r="L10" s="14">
        <v>0.53182271743948095</v>
      </c>
      <c r="M10" s="14"/>
      <c r="N10" s="14">
        <v>0.49119864283666398</v>
      </c>
      <c r="O10" s="14">
        <v>0.490572727305016</v>
      </c>
      <c r="P10" s="14">
        <v>0.46413181859158997</v>
      </c>
      <c r="Q10" s="14">
        <v>0.469364953824633</v>
      </c>
      <c r="R10" s="14"/>
      <c r="S10" s="14">
        <v>0.45065329378955399</v>
      </c>
      <c r="T10" s="14">
        <v>0.51200624885786095</v>
      </c>
      <c r="U10" s="14">
        <v>0.42927126651605002</v>
      </c>
      <c r="V10" s="14">
        <v>0.45704469948628301</v>
      </c>
      <c r="W10" s="14">
        <v>0.56872399727946199</v>
      </c>
      <c r="X10" s="14">
        <v>0.43588647298622502</v>
      </c>
      <c r="Y10" s="14">
        <v>0.49991327006202202</v>
      </c>
      <c r="Z10" s="14">
        <v>0.507498997413251</v>
      </c>
      <c r="AA10" s="14">
        <v>0.47251282794486898</v>
      </c>
      <c r="AB10" s="14">
        <v>0.52330666933318803</v>
      </c>
      <c r="AC10" s="14">
        <v>0.48757012557874202</v>
      </c>
      <c r="AD10" s="14">
        <v>0.422015189150929</v>
      </c>
      <c r="AE10" s="14"/>
      <c r="AF10" s="14">
        <v>0.49480121986183501</v>
      </c>
      <c r="AG10" s="14">
        <v>0.49681412152245302</v>
      </c>
      <c r="AH10" s="14">
        <v>0.49593544347734098</v>
      </c>
      <c r="AI10" s="14">
        <v>0.52347430145545604</v>
      </c>
      <c r="AJ10" s="14">
        <v>0.436456078361805</v>
      </c>
      <c r="AK10" s="14"/>
      <c r="AL10" s="14">
        <v>0.51646100223115998</v>
      </c>
      <c r="AM10" s="14">
        <v>0.49670297072627301</v>
      </c>
      <c r="AN10" s="14">
        <v>0.50939784939231403</v>
      </c>
      <c r="AO10" s="14">
        <v>0.44427386352390202</v>
      </c>
      <c r="AP10" s="14">
        <v>0.33682587671303299</v>
      </c>
      <c r="AQ10" s="14"/>
      <c r="AR10" s="14">
        <v>0.48096667596549197</v>
      </c>
      <c r="AS10" s="14">
        <v>0.52989661963410295</v>
      </c>
      <c r="AT10" s="14">
        <v>0.55211781499316903</v>
      </c>
      <c r="AU10" s="14">
        <v>0.48688545312799703</v>
      </c>
      <c r="AV10" s="14">
        <v>0.37851856436775599</v>
      </c>
      <c r="AW10" s="14">
        <v>0.422753787010755</v>
      </c>
      <c r="AX10" s="14"/>
      <c r="AY10" s="14">
        <v>0.491371829233062</v>
      </c>
      <c r="AZ10" s="14">
        <v>0.46561109490151997</v>
      </c>
      <c r="BA10" s="14">
        <v>0.49049004057639001</v>
      </c>
      <c r="BB10" s="14">
        <v>0.45998780271766698</v>
      </c>
      <c r="BC10" s="14">
        <v>0.37101916328500301</v>
      </c>
      <c r="BD10" s="14"/>
      <c r="BE10" s="14">
        <v>0.645337085066361</v>
      </c>
      <c r="BF10" s="14">
        <v>0.46750732525014599</v>
      </c>
      <c r="BG10" s="14">
        <v>0.444594059485732</v>
      </c>
      <c r="BH10" s="14">
        <v>0.417917165325007</v>
      </c>
      <c r="BI10" s="14">
        <v>0.50766497537612298</v>
      </c>
      <c r="BJ10" s="14">
        <v>0.50470911130255303</v>
      </c>
      <c r="BK10" s="14">
        <v>0.51453872222164398</v>
      </c>
      <c r="BL10" s="14">
        <v>0.52275023065886395</v>
      </c>
      <c r="BM10" s="14">
        <v>0.44578912352967498</v>
      </c>
      <c r="BN10" s="14">
        <v>0.47723957879556</v>
      </c>
      <c r="BO10" s="14">
        <v>0.49208311835787499</v>
      </c>
      <c r="BP10" s="14">
        <v>0.495641964404816</v>
      </c>
      <c r="BQ10" s="14">
        <v>0.561432968367927</v>
      </c>
      <c r="BR10" s="14">
        <v>0.44693636328908498</v>
      </c>
      <c r="BS10" s="14">
        <v>0.35170456183855398</v>
      </c>
      <c r="BT10" s="14">
        <v>0.47550862686559098</v>
      </c>
      <c r="BU10" s="14"/>
      <c r="BV10" s="14">
        <v>0.47746936033520998</v>
      </c>
      <c r="BW10" s="14">
        <v>0.52526949845269</v>
      </c>
      <c r="BX10" s="14"/>
      <c r="BY10" s="14">
        <v>0.48161571434082801</v>
      </c>
      <c r="BZ10" s="14"/>
      <c r="CA10" s="14">
        <v>0.47930878675385402</v>
      </c>
      <c r="CB10" s="14">
        <v>0.47992113587965302</v>
      </c>
      <c r="CC10" s="14">
        <v>0.50240251174441797</v>
      </c>
      <c r="CD10" s="14">
        <v>0.48070167022085802</v>
      </c>
      <c r="CE10" s="14">
        <v>0.27210372118979298</v>
      </c>
    </row>
    <row r="11" spans="2:83" x14ac:dyDescent="0.3">
      <c r="B11" s="15" t="s">
        <v>213</v>
      </c>
      <c r="C11" s="14">
        <v>8.2486487646626694E-2</v>
      </c>
      <c r="D11" s="14">
        <v>7.2056029080339604E-2</v>
      </c>
      <c r="E11" s="14">
        <v>9.1901258974473099E-2</v>
      </c>
      <c r="F11" s="14"/>
      <c r="G11" s="14">
        <v>0.104558194534073</v>
      </c>
      <c r="H11" s="14">
        <v>8.08832429810947E-2</v>
      </c>
      <c r="I11" s="14">
        <v>6.8329177185349907E-2</v>
      </c>
      <c r="J11" s="14">
        <v>8.5547662943994005E-2</v>
      </c>
      <c r="K11" s="14">
        <v>9.3920927616467198E-2</v>
      </c>
      <c r="L11" s="14">
        <v>7.0477173635347695E-2</v>
      </c>
      <c r="M11" s="14"/>
      <c r="N11" s="14">
        <v>5.4792186569201498E-2</v>
      </c>
      <c r="O11" s="14">
        <v>9.5764793575412496E-2</v>
      </c>
      <c r="P11" s="14">
        <v>8.45914260937429E-2</v>
      </c>
      <c r="Q11" s="14">
        <v>9.6662869693881007E-2</v>
      </c>
      <c r="R11" s="14"/>
      <c r="S11" s="14">
        <v>6.7784548853504795E-2</v>
      </c>
      <c r="T11" s="14">
        <v>7.7519582259709993E-2</v>
      </c>
      <c r="U11" s="14">
        <v>0.10833684627944</v>
      </c>
      <c r="V11" s="14">
        <v>0.141912208503744</v>
      </c>
      <c r="W11" s="14">
        <v>6.1737152405226502E-2</v>
      </c>
      <c r="X11" s="14">
        <v>6.9470831678864794E-2</v>
      </c>
      <c r="Y11" s="14">
        <v>8.6575963569610004E-2</v>
      </c>
      <c r="Z11" s="14">
        <v>4.4042025339775699E-2</v>
      </c>
      <c r="AA11" s="14">
        <v>6.5425182163854401E-2</v>
      </c>
      <c r="AB11" s="14">
        <v>7.5151204844266004E-2</v>
      </c>
      <c r="AC11" s="14">
        <v>9.81089994740795E-2</v>
      </c>
      <c r="AD11" s="14">
        <v>0.111714627822508</v>
      </c>
      <c r="AE11" s="14"/>
      <c r="AF11" s="14">
        <v>6.04931076698179E-2</v>
      </c>
      <c r="AG11" s="14">
        <v>7.6846298217404102E-2</v>
      </c>
      <c r="AH11" s="14">
        <v>0.13397402144599099</v>
      </c>
      <c r="AI11" s="14">
        <v>0.18695494961002199</v>
      </c>
      <c r="AJ11" s="14">
        <v>8.8536556341809194E-2</v>
      </c>
      <c r="AK11" s="14"/>
      <c r="AL11" s="14">
        <v>5.1363734717174703E-2</v>
      </c>
      <c r="AM11" s="14">
        <v>7.7742647762018197E-2</v>
      </c>
      <c r="AN11" s="14">
        <v>0.116666629287729</v>
      </c>
      <c r="AO11" s="14">
        <v>6.41907414068075E-2</v>
      </c>
      <c r="AP11" s="14">
        <v>0.16450410952717601</v>
      </c>
      <c r="AQ11" s="14"/>
      <c r="AR11" s="14">
        <v>7.5253515541637103E-2</v>
      </c>
      <c r="AS11" s="14">
        <v>6.4056336778400794E-2</v>
      </c>
      <c r="AT11" s="14">
        <v>9.3620260661806801E-2</v>
      </c>
      <c r="AU11" s="14">
        <v>6.3308352688294794E-2</v>
      </c>
      <c r="AV11" s="14">
        <v>0.16676824811309099</v>
      </c>
      <c r="AW11" s="14">
        <v>7.0022220342976393E-2</v>
      </c>
      <c r="AX11" s="14"/>
      <c r="AY11" s="14">
        <v>9.3788313545097202E-2</v>
      </c>
      <c r="AZ11" s="14">
        <v>9.5758034778736706E-2</v>
      </c>
      <c r="BA11" s="14">
        <v>7.2201265919049101E-2</v>
      </c>
      <c r="BB11" s="14">
        <v>8.9778197288233705E-2</v>
      </c>
      <c r="BC11" s="14">
        <v>2.3629128994980399E-2</v>
      </c>
      <c r="BD11" s="14"/>
      <c r="BE11" s="14">
        <v>0.160845637740548</v>
      </c>
      <c r="BF11" s="14">
        <v>6.5467357552421404E-2</v>
      </c>
      <c r="BG11" s="14">
        <v>0.135471499985168</v>
      </c>
      <c r="BH11" s="14">
        <v>7.3703225456809907E-2</v>
      </c>
      <c r="BI11" s="14">
        <v>7.4745423587237902E-2</v>
      </c>
      <c r="BJ11" s="14">
        <v>0.103591805603982</v>
      </c>
      <c r="BK11" s="14">
        <v>6.9711483537275104E-2</v>
      </c>
      <c r="BL11" s="14">
        <v>0.11339268591894</v>
      </c>
      <c r="BM11" s="14">
        <v>0.11787091993538699</v>
      </c>
      <c r="BN11" s="14">
        <v>8.2522091650953797E-2</v>
      </c>
      <c r="BO11" s="14">
        <v>6.6490515644256204E-2</v>
      </c>
      <c r="BP11" s="14">
        <v>7.5722224524879506E-2</v>
      </c>
      <c r="BQ11" s="14">
        <v>6.3281434092190406E-2</v>
      </c>
      <c r="BR11" s="14">
        <v>5.06466962175715E-2</v>
      </c>
      <c r="BS11" s="14">
        <v>2.6508675547202602E-2</v>
      </c>
      <c r="BT11" s="14">
        <v>4.4885350427611402E-2</v>
      </c>
      <c r="BU11" s="14"/>
      <c r="BV11" s="14">
        <v>7.5100135129387402E-2</v>
      </c>
      <c r="BW11" s="14">
        <v>8.1667413255996094E-2</v>
      </c>
      <c r="BX11" s="14"/>
      <c r="BY11" s="14">
        <v>5.8517692348096999E-2</v>
      </c>
      <c r="BZ11" s="14"/>
      <c r="CA11" s="14">
        <v>8.3260010825528502E-2</v>
      </c>
      <c r="CB11" s="14">
        <v>0.107929099785188</v>
      </c>
      <c r="CC11" s="14">
        <v>7.5351415991407295E-2</v>
      </c>
      <c r="CD11" s="14">
        <v>7.9820742776342296E-2</v>
      </c>
      <c r="CE11" s="14">
        <v>5.6036142632046697E-2</v>
      </c>
    </row>
    <row r="12" spans="2:83" x14ac:dyDescent="0.3">
      <c r="B12" s="15" t="s">
        <v>214</v>
      </c>
      <c r="C12" s="14">
        <v>2.3609123721240001E-2</v>
      </c>
      <c r="D12" s="14">
        <v>2.20828923963424E-2</v>
      </c>
      <c r="E12" s="14">
        <v>2.5145692976298501E-2</v>
      </c>
      <c r="F12" s="14"/>
      <c r="G12" s="14">
        <v>2.5635951813800101E-2</v>
      </c>
      <c r="H12" s="14">
        <v>2.03934557236971E-2</v>
      </c>
      <c r="I12" s="14">
        <v>2.7118437933100099E-2</v>
      </c>
      <c r="J12" s="14">
        <v>1.8748874216638699E-2</v>
      </c>
      <c r="K12" s="14">
        <v>4.3667272417376897E-2</v>
      </c>
      <c r="L12" s="14">
        <v>1.24906506935707E-2</v>
      </c>
      <c r="M12" s="14"/>
      <c r="N12" s="14">
        <v>2.4121237411474299E-2</v>
      </c>
      <c r="O12" s="14">
        <v>3.1607997382659701E-2</v>
      </c>
      <c r="P12" s="14">
        <v>2.3741529452313299E-2</v>
      </c>
      <c r="Q12" s="14">
        <v>1.5156239738001599E-2</v>
      </c>
      <c r="R12" s="14"/>
      <c r="S12" s="14">
        <v>2.6987890647502601E-2</v>
      </c>
      <c r="T12" s="14">
        <v>1.69826404226926E-2</v>
      </c>
      <c r="U12" s="14">
        <v>1.877009175338E-2</v>
      </c>
      <c r="V12" s="14">
        <v>2.2228360842789101E-2</v>
      </c>
      <c r="W12" s="14">
        <v>6.5858291777530298E-3</v>
      </c>
      <c r="X12" s="14">
        <v>3.6385823805070598E-2</v>
      </c>
      <c r="Y12" s="14">
        <v>2.15182522400242E-2</v>
      </c>
      <c r="Z12" s="14">
        <v>1.1619012391560799E-2</v>
      </c>
      <c r="AA12" s="14">
        <v>2.7826873063459701E-2</v>
      </c>
      <c r="AB12" s="14">
        <v>3.51867895098322E-2</v>
      </c>
      <c r="AC12" s="14">
        <v>2.8806090291322799E-2</v>
      </c>
      <c r="AD12" s="14">
        <v>1.7577583014594299E-2</v>
      </c>
      <c r="AE12" s="14"/>
      <c r="AF12" s="14">
        <v>9.0511593217862708E-3</v>
      </c>
      <c r="AG12" s="14">
        <v>3.2537999049612201E-2</v>
      </c>
      <c r="AH12" s="14">
        <v>3.2983019517447497E-2</v>
      </c>
      <c r="AI12" s="14">
        <v>0</v>
      </c>
      <c r="AJ12" s="14">
        <v>2.2762181081819901E-2</v>
      </c>
      <c r="AK12" s="14"/>
      <c r="AL12" s="14">
        <v>1.39863714089659E-2</v>
      </c>
      <c r="AM12" s="14">
        <v>1.8027450917182199E-2</v>
      </c>
      <c r="AN12" s="14">
        <v>2.19748490585286E-2</v>
      </c>
      <c r="AO12" s="14">
        <v>1.23401634341672E-2</v>
      </c>
      <c r="AP12" s="14">
        <v>7.0638013584101003E-2</v>
      </c>
      <c r="AQ12" s="14"/>
      <c r="AR12" s="14">
        <v>2.2406857877474901E-2</v>
      </c>
      <c r="AS12" s="14">
        <v>1.53111827524936E-2</v>
      </c>
      <c r="AT12" s="14">
        <v>2.6697841726563198E-2</v>
      </c>
      <c r="AU12" s="14">
        <v>5.1423040675496398E-3</v>
      </c>
      <c r="AV12" s="14">
        <v>4.8364676302696398E-2</v>
      </c>
      <c r="AW12" s="14">
        <v>2.6996005623132702E-2</v>
      </c>
      <c r="AX12" s="14"/>
      <c r="AY12" s="14">
        <v>4.7284284721180701E-3</v>
      </c>
      <c r="AZ12" s="14">
        <v>2.1771518110099999E-2</v>
      </c>
      <c r="BA12" s="14">
        <v>3.5170302263770999E-2</v>
      </c>
      <c r="BB12" s="14">
        <v>3.1015257086198102E-2</v>
      </c>
      <c r="BC12" s="14">
        <v>0</v>
      </c>
      <c r="BD12" s="14"/>
      <c r="BE12" s="14">
        <v>0</v>
      </c>
      <c r="BF12" s="14">
        <v>4.9554828201986201E-2</v>
      </c>
      <c r="BG12" s="14">
        <v>1.9285290140380201E-2</v>
      </c>
      <c r="BH12" s="14">
        <v>2.8670826591719299E-2</v>
      </c>
      <c r="BI12" s="14">
        <v>1.9621602017035E-2</v>
      </c>
      <c r="BJ12" s="14">
        <v>1.8729797834673999E-2</v>
      </c>
      <c r="BK12" s="14">
        <v>2.2238600447460798E-2</v>
      </c>
      <c r="BL12" s="14">
        <v>1.9040894527846401E-2</v>
      </c>
      <c r="BM12" s="14">
        <v>2.1740145271673901E-2</v>
      </c>
      <c r="BN12" s="14">
        <v>6.8256708404605499E-3</v>
      </c>
      <c r="BO12" s="14">
        <v>3.5779033236791498E-2</v>
      </c>
      <c r="BP12" s="14">
        <v>4.0587065976500303E-2</v>
      </c>
      <c r="BQ12" s="14">
        <v>2.9469365044067702E-2</v>
      </c>
      <c r="BR12" s="14">
        <v>4.0966404416401203E-2</v>
      </c>
      <c r="BS12" s="14">
        <v>1.9178192642769799E-2</v>
      </c>
      <c r="BT12" s="14">
        <v>1.3298088341535E-2</v>
      </c>
      <c r="BU12" s="14"/>
      <c r="BV12" s="14">
        <v>2.0711079524061999E-2</v>
      </c>
      <c r="BW12" s="14">
        <v>1.40416183331207E-2</v>
      </c>
      <c r="BX12" s="14"/>
      <c r="BY12" s="14">
        <v>3.8557526563980202E-3</v>
      </c>
      <c r="BZ12" s="14"/>
      <c r="CA12" s="14">
        <v>2.5898128340008E-2</v>
      </c>
      <c r="CB12" s="14">
        <v>2.6322231850075699E-2</v>
      </c>
      <c r="CC12" s="14">
        <v>2.40048851215382E-2</v>
      </c>
      <c r="CD12" s="14">
        <v>2.2757511392600401E-2</v>
      </c>
      <c r="CE12" s="14">
        <v>0</v>
      </c>
    </row>
    <row r="13" spans="2:83" x14ac:dyDescent="0.3">
      <c r="B13" s="15" t="s">
        <v>110</v>
      </c>
      <c r="C13" s="14">
        <v>0.16259811937259999</v>
      </c>
      <c r="D13" s="14">
        <v>9.9646150175722106E-2</v>
      </c>
      <c r="E13" s="14">
        <v>0.223356822069531</v>
      </c>
      <c r="F13" s="14"/>
      <c r="G13" s="14">
        <v>0.148263324520404</v>
      </c>
      <c r="H13" s="14">
        <v>0.106554047233232</v>
      </c>
      <c r="I13" s="14">
        <v>0.17238097638810701</v>
      </c>
      <c r="J13" s="14">
        <v>0.201371780263124</v>
      </c>
      <c r="K13" s="14">
        <v>0.17133488937697999</v>
      </c>
      <c r="L13" s="14">
        <v>0.172435073845668</v>
      </c>
      <c r="M13" s="14"/>
      <c r="N13" s="14">
        <v>0.109868006265523</v>
      </c>
      <c r="O13" s="14">
        <v>0.14671660989709501</v>
      </c>
      <c r="P13" s="14">
        <v>0.182516019252112</v>
      </c>
      <c r="Q13" s="14">
        <v>0.22000814632331001</v>
      </c>
      <c r="R13" s="14"/>
      <c r="S13" s="14">
        <v>0.15072325041888401</v>
      </c>
      <c r="T13" s="14">
        <v>0.173460093022309</v>
      </c>
      <c r="U13" s="14">
        <v>0.150269474266781</v>
      </c>
      <c r="V13" s="14">
        <v>0.11429761855691099</v>
      </c>
      <c r="W13" s="14">
        <v>0.13560662636784901</v>
      </c>
      <c r="X13" s="14">
        <v>0.21042629039385199</v>
      </c>
      <c r="Y13" s="14">
        <v>0.172495504631203</v>
      </c>
      <c r="Z13" s="14">
        <v>0.12441058178453999</v>
      </c>
      <c r="AA13" s="14">
        <v>0.18518270792002001</v>
      </c>
      <c r="AB13" s="14">
        <v>0.16683590238000701</v>
      </c>
      <c r="AC13" s="14">
        <v>0.14887889627537501</v>
      </c>
      <c r="AD13" s="14">
        <v>0.21968348251491401</v>
      </c>
      <c r="AE13" s="14"/>
      <c r="AF13" s="14">
        <v>0.10607247068974</v>
      </c>
      <c r="AG13" s="14">
        <v>0.123643983103098</v>
      </c>
      <c r="AH13" s="14">
        <v>0.16032430778023801</v>
      </c>
      <c r="AI13" s="14">
        <v>0.166988532850876</v>
      </c>
      <c r="AJ13" s="14">
        <v>0.31586050799789001</v>
      </c>
      <c r="AK13" s="14"/>
      <c r="AL13" s="14">
        <v>0.116735402635294</v>
      </c>
      <c r="AM13" s="14">
        <v>0.122961317851934</v>
      </c>
      <c r="AN13" s="14">
        <v>0.157155268697068</v>
      </c>
      <c r="AO13" s="14">
        <v>0.1285614121334</v>
      </c>
      <c r="AP13" s="14">
        <v>0.28946519748299199</v>
      </c>
      <c r="AQ13" s="14"/>
      <c r="AR13" s="14">
        <v>9.96905938115418E-2</v>
      </c>
      <c r="AS13" s="14">
        <v>0.10557676854986101</v>
      </c>
      <c r="AT13" s="14">
        <v>0.13616852081661801</v>
      </c>
      <c r="AU13" s="14">
        <v>0.107112308377142</v>
      </c>
      <c r="AV13" s="14">
        <v>0.23404833245521101</v>
      </c>
      <c r="AW13" s="14">
        <v>0.34046972337776799</v>
      </c>
      <c r="AX13" s="14"/>
      <c r="AY13" s="14">
        <v>0.199384995831942</v>
      </c>
      <c r="AZ13" s="14">
        <v>0.19524659542737299</v>
      </c>
      <c r="BA13" s="14">
        <v>0.11017804327844399</v>
      </c>
      <c r="BB13" s="14">
        <v>0.124558943507561</v>
      </c>
      <c r="BC13" s="14">
        <v>0.118218181040235</v>
      </c>
      <c r="BD13" s="14"/>
      <c r="BE13" s="14">
        <v>0.193817277193091</v>
      </c>
      <c r="BF13" s="14">
        <v>0.264718592971598</v>
      </c>
      <c r="BG13" s="14">
        <v>0.21360059518576399</v>
      </c>
      <c r="BH13" s="14">
        <v>0.200598654550141</v>
      </c>
      <c r="BI13" s="14">
        <v>0.185185364325233</v>
      </c>
      <c r="BJ13" s="14">
        <v>0.16376533074169899</v>
      </c>
      <c r="BK13" s="14">
        <v>0.17743017541815601</v>
      </c>
      <c r="BL13" s="14">
        <v>0.160451431516207</v>
      </c>
      <c r="BM13" s="14">
        <v>0.13385118929864001</v>
      </c>
      <c r="BN13" s="14">
        <v>0.177950205092402</v>
      </c>
      <c r="BO13" s="14">
        <v>0.131786224457279</v>
      </c>
      <c r="BP13" s="14">
        <v>0.10880031269952101</v>
      </c>
      <c r="BQ13" s="14">
        <v>6.6344637786857993E-2</v>
      </c>
      <c r="BR13" s="14">
        <v>3.5304283102329997E-2</v>
      </c>
      <c r="BS13" s="14">
        <v>0.109275309771178</v>
      </c>
      <c r="BT13" s="14">
        <v>4.04955736702921E-2</v>
      </c>
      <c r="BU13" s="14"/>
      <c r="BV13" s="14">
        <v>0.10251899858574</v>
      </c>
      <c r="BW13" s="14">
        <v>0.15332306836245599</v>
      </c>
      <c r="BX13" s="14"/>
      <c r="BY13" s="14">
        <v>7.4100519050856101E-2</v>
      </c>
      <c r="BZ13" s="14"/>
      <c r="CA13" s="14">
        <v>0.215174760853343</v>
      </c>
      <c r="CB13" s="14">
        <v>0.16351791179789099</v>
      </c>
      <c r="CC13" s="14">
        <v>0.124587192869621</v>
      </c>
      <c r="CD13" s="14">
        <v>4.8035157715593302E-2</v>
      </c>
      <c r="CE13" s="14">
        <v>1.5296241922120399E-2</v>
      </c>
    </row>
    <row r="14" spans="2:83" x14ac:dyDescent="0.3">
      <c r="B14" s="15" t="s">
        <v>215</v>
      </c>
      <c r="C14" s="21">
        <v>0.73130626925953301</v>
      </c>
      <c r="D14" s="21">
        <v>0.806214928347596</v>
      </c>
      <c r="E14" s="21">
        <v>0.65959622597969703</v>
      </c>
      <c r="F14" s="21"/>
      <c r="G14" s="21">
        <v>0.72154252913172301</v>
      </c>
      <c r="H14" s="21">
        <v>0.79216925406197602</v>
      </c>
      <c r="I14" s="21">
        <v>0.73217140849344298</v>
      </c>
      <c r="J14" s="21">
        <v>0.694331682576244</v>
      </c>
      <c r="K14" s="21">
        <v>0.69107691058917597</v>
      </c>
      <c r="L14" s="21">
        <v>0.74459710182541405</v>
      </c>
      <c r="M14" s="21"/>
      <c r="N14" s="21">
        <v>0.81121856975380102</v>
      </c>
      <c r="O14" s="21">
        <v>0.72591059914483302</v>
      </c>
      <c r="P14" s="21">
        <v>0.70915102520183104</v>
      </c>
      <c r="Q14" s="21">
        <v>0.66817274424480799</v>
      </c>
      <c r="R14" s="21"/>
      <c r="S14" s="21">
        <v>0.75450431008010899</v>
      </c>
      <c r="T14" s="21">
        <v>0.73203768429528804</v>
      </c>
      <c r="U14" s="21">
        <v>0.72262358770039903</v>
      </c>
      <c r="V14" s="21">
        <v>0.72156181209655601</v>
      </c>
      <c r="W14" s="21">
        <v>0.79607039204917096</v>
      </c>
      <c r="X14" s="21">
        <v>0.68371705412221295</v>
      </c>
      <c r="Y14" s="21">
        <v>0.71941027955916304</v>
      </c>
      <c r="Z14" s="21">
        <v>0.81992838048412298</v>
      </c>
      <c r="AA14" s="21">
        <v>0.72156523685266605</v>
      </c>
      <c r="AB14" s="21">
        <v>0.72282610326589503</v>
      </c>
      <c r="AC14" s="21">
        <v>0.72420601395922302</v>
      </c>
      <c r="AD14" s="21">
        <v>0.65102430664798305</v>
      </c>
      <c r="AE14" s="21"/>
      <c r="AF14" s="21">
        <v>0.824383262318656</v>
      </c>
      <c r="AG14" s="21">
        <v>0.76697171962988497</v>
      </c>
      <c r="AH14" s="21">
        <v>0.67271865125632302</v>
      </c>
      <c r="AI14" s="21">
        <v>0.64605651753910298</v>
      </c>
      <c r="AJ14" s="21">
        <v>0.57284075457848105</v>
      </c>
      <c r="AK14" s="21"/>
      <c r="AL14" s="21">
        <v>0.81791449123856597</v>
      </c>
      <c r="AM14" s="21">
        <v>0.78126858346886596</v>
      </c>
      <c r="AN14" s="21">
        <v>0.70420325295667396</v>
      </c>
      <c r="AO14" s="21">
        <v>0.79490768302562498</v>
      </c>
      <c r="AP14" s="21">
        <v>0.47539267940572999</v>
      </c>
      <c r="AQ14" s="21"/>
      <c r="AR14" s="21">
        <v>0.80264903276934596</v>
      </c>
      <c r="AS14" s="21">
        <v>0.81505571191924397</v>
      </c>
      <c r="AT14" s="21">
        <v>0.74351337679501195</v>
      </c>
      <c r="AU14" s="21">
        <v>0.82443703486701303</v>
      </c>
      <c r="AV14" s="21">
        <v>0.55081874312900103</v>
      </c>
      <c r="AW14" s="21">
        <v>0.56251205065612297</v>
      </c>
      <c r="AX14" s="21"/>
      <c r="AY14" s="21">
        <v>0.70209826215084303</v>
      </c>
      <c r="AZ14" s="21">
        <v>0.68722385168379096</v>
      </c>
      <c r="BA14" s="21">
        <v>0.78245038853873505</v>
      </c>
      <c r="BB14" s="21">
        <v>0.75464760211800697</v>
      </c>
      <c r="BC14" s="21">
        <v>0.858152689964785</v>
      </c>
      <c r="BD14" s="21"/>
      <c r="BE14" s="21">
        <v>0.645337085066361</v>
      </c>
      <c r="BF14" s="21">
        <v>0.62025922127399402</v>
      </c>
      <c r="BG14" s="21">
        <v>0.63164261468868699</v>
      </c>
      <c r="BH14" s="21">
        <v>0.69702729340132896</v>
      </c>
      <c r="BI14" s="21">
        <v>0.72044761007049396</v>
      </c>
      <c r="BJ14" s="21">
        <v>0.71391306581964498</v>
      </c>
      <c r="BK14" s="21">
        <v>0.73061974059710799</v>
      </c>
      <c r="BL14" s="21">
        <v>0.70711498803700701</v>
      </c>
      <c r="BM14" s="21">
        <v>0.72653774549429895</v>
      </c>
      <c r="BN14" s="21">
        <v>0.73270203241618304</v>
      </c>
      <c r="BO14" s="21">
        <v>0.76594422666167306</v>
      </c>
      <c r="BP14" s="21">
        <v>0.77489039679909899</v>
      </c>
      <c r="BQ14" s="21">
        <v>0.84090456307688399</v>
      </c>
      <c r="BR14" s="21">
        <v>0.87308261626369699</v>
      </c>
      <c r="BS14" s="21">
        <v>0.84503782203885003</v>
      </c>
      <c r="BT14" s="21">
        <v>0.901320987560561</v>
      </c>
      <c r="BU14" s="21"/>
      <c r="BV14" s="21">
        <v>0.80166978676081102</v>
      </c>
      <c r="BW14" s="21">
        <v>0.75096790004842795</v>
      </c>
      <c r="BX14" s="21"/>
      <c r="BY14" s="21">
        <v>0.86352603594464905</v>
      </c>
      <c r="BZ14" s="21"/>
      <c r="CA14" s="21">
        <v>0.67566709998112096</v>
      </c>
      <c r="CB14" s="21">
        <v>0.70223075656684497</v>
      </c>
      <c r="CC14" s="21">
        <v>0.77605650601743303</v>
      </c>
      <c r="CD14" s="21">
        <v>0.84938658811546397</v>
      </c>
      <c r="CE14" s="21">
        <v>0.92866761544583298</v>
      </c>
    </row>
    <row r="15" spans="2:83" x14ac:dyDescent="0.3">
      <c r="B15" s="15" t="s">
        <v>216</v>
      </c>
      <c r="C15" s="21">
        <v>0.10609561136786699</v>
      </c>
      <c r="D15" s="21">
        <v>9.4138921476682E-2</v>
      </c>
      <c r="E15" s="21">
        <v>0.117046951950772</v>
      </c>
      <c r="F15" s="21"/>
      <c r="G15" s="21">
        <v>0.13019414634787299</v>
      </c>
      <c r="H15" s="21">
        <v>0.101276698704792</v>
      </c>
      <c r="I15" s="21">
        <v>9.5447615118450096E-2</v>
      </c>
      <c r="J15" s="21">
        <v>0.104296537160633</v>
      </c>
      <c r="K15" s="21">
        <v>0.137588200033844</v>
      </c>
      <c r="L15" s="21">
        <v>8.2967824328918305E-2</v>
      </c>
      <c r="M15" s="21"/>
      <c r="N15" s="21">
        <v>7.8913423980675898E-2</v>
      </c>
      <c r="O15" s="21">
        <v>0.127372790958072</v>
      </c>
      <c r="P15" s="21">
        <v>0.108332955546056</v>
      </c>
      <c r="Q15" s="21">
        <v>0.111819109431883</v>
      </c>
      <c r="R15" s="21"/>
      <c r="S15" s="21">
        <v>9.4772439501007402E-2</v>
      </c>
      <c r="T15" s="21">
        <v>9.4502222682402506E-2</v>
      </c>
      <c r="U15" s="21">
        <v>0.12710693803282</v>
      </c>
      <c r="V15" s="21">
        <v>0.16414056934653301</v>
      </c>
      <c r="W15" s="21">
        <v>6.8322981582979503E-2</v>
      </c>
      <c r="X15" s="21">
        <v>0.105856655483935</v>
      </c>
      <c r="Y15" s="21">
        <v>0.10809421580963401</v>
      </c>
      <c r="Z15" s="21">
        <v>5.5661037731336502E-2</v>
      </c>
      <c r="AA15" s="21">
        <v>9.3252055227314098E-2</v>
      </c>
      <c r="AB15" s="21">
        <v>0.110337994354098</v>
      </c>
      <c r="AC15" s="21">
        <v>0.126915089765402</v>
      </c>
      <c r="AD15" s="21">
        <v>0.12929221083710299</v>
      </c>
      <c r="AE15" s="21"/>
      <c r="AF15" s="21">
        <v>6.9544266991604195E-2</v>
      </c>
      <c r="AG15" s="21">
        <v>0.109384297267016</v>
      </c>
      <c r="AH15" s="21">
        <v>0.166957040963439</v>
      </c>
      <c r="AI15" s="21">
        <v>0.18695494961002199</v>
      </c>
      <c r="AJ15" s="21">
        <v>0.111298737423629</v>
      </c>
      <c r="AK15" s="21"/>
      <c r="AL15" s="21">
        <v>6.5350106126140603E-2</v>
      </c>
      <c r="AM15" s="21">
        <v>9.5770098679200402E-2</v>
      </c>
      <c r="AN15" s="21">
        <v>0.13864147834625801</v>
      </c>
      <c r="AO15" s="21">
        <v>7.6530904840974703E-2</v>
      </c>
      <c r="AP15" s="21">
        <v>0.235142123111277</v>
      </c>
      <c r="AQ15" s="21"/>
      <c r="AR15" s="21">
        <v>9.7660373419112004E-2</v>
      </c>
      <c r="AS15" s="21">
        <v>7.9367519530894395E-2</v>
      </c>
      <c r="AT15" s="21">
        <v>0.12031810238837</v>
      </c>
      <c r="AU15" s="21">
        <v>6.84506567558444E-2</v>
      </c>
      <c r="AV15" s="21">
        <v>0.21513292441578799</v>
      </c>
      <c r="AW15" s="21">
        <v>9.7018225966109095E-2</v>
      </c>
      <c r="AX15" s="21"/>
      <c r="AY15" s="21">
        <v>9.8516742017215206E-2</v>
      </c>
      <c r="AZ15" s="21">
        <v>0.117529552888837</v>
      </c>
      <c r="BA15" s="21">
        <v>0.10737156818282</v>
      </c>
      <c r="BB15" s="21">
        <v>0.12079345437443199</v>
      </c>
      <c r="BC15" s="21">
        <v>2.3629128994980399E-2</v>
      </c>
      <c r="BD15" s="21"/>
      <c r="BE15" s="21">
        <v>0.160845637740548</v>
      </c>
      <c r="BF15" s="21">
        <v>0.11502218575440799</v>
      </c>
      <c r="BG15" s="21">
        <v>0.15475679012554799</v>
      </c>
      <c r="BH15" s="21">
        <v>0.10237405204852899</v>
      </c>
      <c r="BI15" s="21">
        <v>9.4367025604272903E-2</v>
      </c>
      <c r="BJ15" s="21">
        <v>0.122321603438656</v>
      </c>
      <c r="BK15" s="21">
        <v>9.1950083984735906E-2</v>
      </c>
      <c r="BL15" s="21">
        <v>0.13243358044678599</v>
      </c>
      <c r="BM15" s="21">
        <v>0.13961106520706101</v>
      </c>
      <c r="BN15" s="21">
        <v>8.9347762491414406E-2</v>
      </c>
      <c r="BO15" s="21">
        <v>0.102269548881048</v>
      </c>
      <c r="BP15" s="21">
        <v>0.11630929050138</v>
      </c>
      <c r="BQ15" s="21">
        <v>9.2750799136258194E-2</v>
      </c>
      <c r="BR15" s="21">
        <v>9.1613100633972794E-2</v>
      </c>
      <c r="BS15" s="21">
        <v>4.5686868189972502E-2</v>
      </c>
      <c r="BT15" s="21">
        <v>5.8183438769146403E-2</v>
      </c>
      <c r="BU15" s="21"/>
      <c r="BV15" s="21">
        <v>9.5811214653449495E-2</v>
      </c>
      <c r="BW15" s="21">
        <v>9.5709031589116797E-2</v>
      </c>
      <c r="BX15" s="21"/>
      <c r="BY15" s="21">
        <v>6.2373445004495001E-2</v>
      </c>
      <c r="BZ15" s="21"/>
      <c r="CA15" s="21">
        <v>0.109158139165536</v>
      </c>
      <c r="CB15" s="21">
        <v>0.13425133163526301</v>
      </c>
      <c r="CC15" s="21">
        <v>9.9356301112945494E-2</v>
      </c>
      <c r="CD15" s="21">
        <v>0.10257825416894301</v>
      </c>
      <c r="CE15" s="21">
        <v>5.6036142632046697E-2</v>
      </c>
    </row>
    <row r="16" spans="2:83" x14ac:dyDescent="0.3">
      <c r="B16" s="15" t="s">
        <v>139</v>
      </c>
      <c r="C16" s="22">
        <v>0.62521065789166597</v>
      </c>
      <c r="D16" s="22">
        <v>0.71207600687091399</v>
      </c>
      <c r="E16" s="22">
        <v>0.54254927402892605</v>
      </c>
      <c r="F16" s="22"/>
      <c r="G16" s="22">
        <v>0.59134838278385005</v>
      </c>
      <c r="H16" s="22">
        <v>0.69089255535718397</v>
      </c>
      <c r="I16" s="22">
        <v>0.63672379337499296</v>
      </c>
      <c r="J16" s="22">
        <v>0.59003514541561097</v>
      </c>
      <c r="K16" s="22">
        <v>0.553488710555332</v>
      </c>
      <c r="L16" s="22">
        <v>0.66162927749649603</v>
      </c>
      <c r="M16" s="22"/>
      <c r="N16" s="22">
        <v>0.732305145773125</v>
      </c>
      <c r="O16" s="22">
        <v>0.59853780818676094</v>
      </c>
      <c r="P16" s="22">
        <v>0.600818069655775</v>
      </c>
      <c r="Q16" s="22">
        <v>0.55635363481292499</v>
      </c>
      <c r="R16" s="22"/>
      <c r="S16" s="22">
        <v>0.65973187057910099</v>
      </c>
      <c r="T16" s="22">
        <v>0.63753546161288599</v>
      </c>
      <c r="U16" s="22">
        <v>0.595516649667579</v>
      </c>
      <c r="V16" s="22">
        <v>0.55742124275002203</v>
      </c>
      <c r="W16" s="22">
        <v>0.72774741046619196</v>
      </c>
      <c r="X16" s="22">
        <v>0.57786039863827698</v>
      </c>
      <c r="Y16" s="22">
        <v>0.61131606374952896</v>
      </c>
      <c r="Z16" s="22">
        <v>0.76426734275278696</v>
      </c>
      <c r="AA16" s="22">
        <v>0.62831318162535199</v>
      </c>
      <c r="AB16" s="22">
        <v>0.61248810891179595</v>
      </c>
      <c r="AC16" s="22">
        <v>0.59729092419382002</v>
      </c>
      <c r="AD16" s="22">
        <v>0.52173209581088098</v>
      </c>
      <c r="AE16" s="22"/>
      <c r="AF16" s="22">
        <v>0.75483899532705101</v>
      </c>
      <c r="AG16" s="22">
        <v>0.65758742236286905</v>
      </c>
      <c r="AH16" s="22">
        <v>0.50576161029288502</v>
      </c>
      <c r="AI16" s="22">
        <v>0.45910156792908102</v>
      </c>
      <c r="AJ16" s="22">
        <v>0.46154201715485099</v>
      </c>
      <c r="AK16" s="22"/>
      <c r="AL16" s="22">
        <v>0.75256438511242496</v>
      </c>
      <c r="AM16" s="22">
        <v>0.68549848478966502</v>
      </c>
      <c r="AN16" s="22">
        <v>0.56556177461041601</v>
      </c>
      <c r="AO16" s="22">
        <v>0.71837677818465095</v>
      </c>
      <c r="AP16" s="22">
        <v>0.24025055629445299</v>
      </c>
      <c r="AQ16" s="22"/>
      <c r="AR16" s="22">
        <v>0.70498865935023403</v>
      </c>
      <c r="AS16" s="22">
        <v>0.73568819238835004</v>
      </c>
      <c r="AT16" s="22">
        <v>0.62319527440664202</v>
      </c>
      <c r="AU16" s="22">
        <v>0.75598637811116898</v>
      </c>
      <c r="AV16" s="22">
        <v>0.33568581871321401</v>
      </c>
      <c r="AW16" s="22">
        <v>0.46549382469001399</v>
      </c>
      <c r="AX16" s="22"/>
      <c r="AY16" s="22">
        <v>0.60358152013362798</v>
      </c>
      <c r="AZ16" s="22">
        <v>0.56969429879495403</v>
      </c>
      <c r="BA16" s="22">
        <v>0.67507882035591504</v>
      </c>
      <c r="BB16" s="22">
        <v>0.63385414774357596</v>
      </c>
      <c r="BC16" s="22">
        <v>0.83452356096980396</v>
      </c>
      <c r="BD16" s="22"/>
      <c r="BE16" s="22">
        <v>0.48449144732581301</v>
      </c>
      <c r="BF16" s="22">
        <v>0.50523703551958699</v>
      </c>
      <c r="BG16" s="22">
        <v>0.47688582456313899</v>
      </c>
      <c r="BH16" s="22">
        <v>0.59465324135279995</v>
      </c>
      <c r="BI16" s="22">
        <v>0.62608058446622095</v>
      </c>
      <c r="BJ16" s="22">
        <v>0.59159146238098803</v>
      </c>
      <c r="BK16" s="22">
        <v>0.63866965661237296</v>
      </c>
      <c r="BL16" s="22">
        <v>0.57468140759022102</v>
      </c>
      <c r="BM16" s="22">
        <v>0.58692668028723805</v>
      </c>
      <c r="BN16" s="22">
        <v>0.64335426992476896</v>
      </c>
      <c r="BO16" s="22">
        <v>0.66367467778062506</v>
      </c>
      <c r="BP16" s="22">
        <v>0.65858110629771904</v>
      </c>
      <c r="BQ16" s="22">
        <v>0.74815376394062605</v>
      </c>
      <c r="BR16" s="22">
        <v>0.781469515629725</v>
      </c>
      <c r="BS16" s="22">
        <v>0.799350953848877</v>
      </c>
      <c r="BT16" s="22">
        <v>0.843137548791415</v>
      </c>
      <c r="BU16" s="22"/>
      <c r="BV16" s="22">
        <v>0.70585857210736103</v>
      </c>
      <c r="BW16" s="22">
        <v>0.65525886845931103</v>
      </c>
      <c r="BX16" s="22"/>
      <c r="BY16" s="22">
        <v>0.80115259094015401</v>
      </c>
      <c r="BZ16" s="22"/>
      <c r="CA16" s="22">
        <v>0.566508960815584</v>
      </c>
      <c r="CB16" s="22">
        <v>0.56797942493158204</v>
      </c>
      <c r="CC16" s="22">
        <v>0.67670020490448801</v>
      </c>
      <c r="CD16" s="22">
        <v>0.74680833394652202</v>
      </c>
      <c r="CE16" s="22">
        <v>0.87263147281378595</v>
      </c>
    </row>
    <row r="17" spans="2:2" x14ac:dyDescent="0.3">
      <c r="B17" s="16"/>
    </row>
    <row r="18" spans="2:2" x14ac:dyDescent="0.3">
      <c r="B18" t="s">
        <v>112</v>
      </c>
    </row>
    <row r="19" spans="2:2" x14ac:dyDescent="0.3">
      <c r="B19" t="s">
        <v>113</v>
      </c>
    </row>
    <row r="21" spans="2:2" x14ac:dyDescent="0.3">
      <c r="B21"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I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29" t="s">
        <v>224</v>
      </c>
      <c r="E2" s="26"/>
      <c r="F2" s="26"/>
      <c r="G2" s="26"/>
      <c r="H2" s="26"/>
      <c r="I2" s="26"/>
    </row>
    <row r="6" spans="2:9" ht="49.95" customHeight="1" x14ac:dyDescent="0.3">
      <c r="B6" s="17" t="s">
        <v>14</v>
      </c>
      <c r="C6" s="17" t="s">
        <v>218</v>
      </c>
      <c r="D6" s="17" t="s">
        <v>219</v>
      </c>
      <c r="E6" s="17" t="s">
        <v>220</v>
      </c>
      <c r="F6" s="17" t="s">
        <v>221</v>
      </c>
      <c r="G6" s="17" t="s">
        <v>222</v>
      </c>
      <c r="H6" s="17" t="s">
        <v>223</v>
      </c>
    </row>
    <row r="7" spans="2:9" x14ac:dyDescent="0.3">
      <c r="B7" s="15" t="s">
        <v>132</v>
      </c>
      <c r="C7" s="14">
        <v>0.21727545378618701</v>
      </c>
      <c r="D7" s="14">
        <v>0.239198324650431</v>
      </c>
      <c r="E7" s="14">
        <v>0.24242960728082799</v>
      </c>
      <c r="F7" s="14">
        <v>0.26412911077899898</v>
      </c>
      <c r="G7" s="14">
        <v>0.16792569779077501</v>
      </c>
      <c r="H7" s="14">
        <v>0.141985354914061</v>
      </c>
    </row>
    <row r="8" spans="2:9" x14ac:dyDescent="0.3">
      <c r="B8" s="15" t="s">
        <v>133</v>
      </c>
      <c r="C8" s="14">
        <v>0.51505112820160603</v>
      </c>
      <c r="D8" s="14">
        <v>0.49775598840470803</v>
      </c>
      <c r="E8" s="14">
        <v>0.47668707318008502</v>
      </c>
      <c r="F8" s="14">
        <v>0.37205259026399101</v>
      </c>
      <c r="G8" s="14">
        <v>0.45439805042960701</v>
      </c>
      <c r="H8" s="14">
        <v>0.414712868702384</v>
      </c>
    </row>
    <row r="9" spans="2:9" x14ac:dyDescent="0.3">
      <c r="B9" s="15" t="s">
        <v>134</v>
      </c>
      <c r="C9" s="14">
        <v>0.17095881620903799</v>
      </c>
      <c r="D9" s="14">
        <v>0.16486430785064399</v>
      </c>
      <c r="E9" s="14">
        <v>0.17276346673507001</v>
      </c>
      <c r="F9" s="14">
        <v>0.21416893828265701</v>
      </c>
      <c r="G9" s="14">
        <v>0.22938623452292201</v>
      </c>
      <c r="H9" s="14">
        <v>0.26681511384228801</v>
      </c>
    </row>
    <row r="10" spans="2:9" x14ac:dyDescent="0.3">
      <c r="B10" s="15" t="s">
        <v>135</v>
      </c>
      <c r="C10" s="14">
        <v>3.3468808639505097E-2</v>
      </c>
      <c r="D10" s="14">
        <v>3.8489485188356397E-2</v>
      </c>
      <c r="E10" s="14">
        <v>4.4326789621135197E-2</v>
      </c>
      <c r="F10" s="14">
        <v>7.3599103134570798E-2</v>
      </c>
      <c r="G10" s="14">
        <v>7.4057341819583303E-2</v>
      </c>
      <c r="H10" s="14">
        <v>8.8261435254340007E-2</v>
      </c>
    </row>
    <row r="11" spans="2:9" x14ac:dyDescent="0.3">
      <c r="B11" s="15" t="s">
        <v>136</v>
      </c>
      <c r="C11" s="14">
        <v>1.30400498752843E-2</v>
      </c>
      <c r="D11" s="14">
        <v>1.90439360897573E-2</v>
      </c>
      <c r="E11" s="14">
        <v>2.0904994891224601E-2</v>
      </c>
      <c r="F11" s="14">
        <v>1.77901873898418E-2</v>
      </c>
      <c r="G11" s="14">
        <v>1.80868949817534E-2</v>
      </c>
      <c r="H11" s="14">
        <v>3.1404559827667801E-2</v>
      </c>
    </row>
    <row r="12" spans="2:9" x14ac:dyDescent="0.3">
      <c r="B12" s="15" t="s">
        <v>53</v>
      </c>
      <c r="C12" s="14">
        <v>5.0205743288379998E-2</v>
      </c>
      <c r="D12" s="14">
        <v>4.0647957816103801E-2</v>
      </c>
      <c r="E12" s="14">
        <v>4.2888068291657498E-2</v>
      </c>
      <c r="F12" s="14">
        <v>5.82600701499408E-2</v>
      </c>
      <c r="G12" s="14">
        <v>5.6145780455359701E-2</v>
      </c>
      <c r="H12" s="14">
        <v>5.6820667459259899E-2</v>
      </c>
    </row>
    <row r="13" spans="2:9" x14ac:dyDescent="0.3">
      <c r="B13" s="23" t="s">
        <v>137</v>
      </c>
      <c r="C13" s="21">
        <v>0.73232658198779299</v>
      </c>
      <c r="D13" s="21">
        <v>0.73695431305513903</v>
      </c>
      <c r="E13" s="21">
        <v>0.71911668046091304</v>
      </c>
      <c r="F13" s="21">
        <v>0.63618170104298999</v>
      </c>
      <c r="G13" s="21">
        <v>0.62232374822038194</v>
      </c>
      <c r="H13" s="21">
        <v>0.55669822361644505</v>
      </c>
    </row>
    <row r="14" spans="2:9" x14ac:dyDescent="0.3">
      <c r="B14" s="23" t="s">
        <v>138</v>
      </c>
      <c r="C14" s="21">
        <v>4.6508858514789399E-2</v>
      </c>
      <c r="D14" s="21">
        <v>5.7533421278113603E-2</v>
      </c>
      <c r="E14" s="21">
        <v>6.5231784512359794E-2</v>
      </c>
      <c r="F14" s="21">
        <v>9.1389290524412595E-2</v>
      </c>
      <c r="G14" s="21">
        <v>9.2144236801336696E-2</v>
      </c>
      <c r="H14" s="21">
        <v>0.11966599508200799</v>
      </c>
    </row>
    <row r="15" spans="2:9" x14ac:dyDescent="0.3">
      <c r="B15" s="23" t="s">
        <v>139</v>
      </c>
      <c r="C15" s="22">
        <v>0.68581772347300396</v>
      </c>
      <c r="D15" s="22">
        <v>0.67942089177702503</v>
      </c>
      <c r="E15" s="22">
        <v>0.65388489594855304</v>
      </c>
      <c r="F15" s="22">
        <v>0.54479241051857696</v>
      </c>
      <c r="G15" s="22">
        <v>0.53017951141904496</v>
      </c>
      <c r="H15" s="22">
        <v>0.43703222853443702</v>
      </c>
    </row>
    <row r="16" spans="2:9" x14ac:dyDescent="0.3">
      <c r="B16" s="16"/>
      <c r="C16" s="16"/>
      <c r="D16" s="16"/>
      <c r="E16" s="16"/>
      <c r="F16" s="16"/>
      <c r="G16" s="16"/>
      <c r="H16" s="16"/>
    </row>
    <row r="17" spans="2:2" x14ac:dyDescent="0.3">
      <c r="B17" t="s">
        <v>112</v>
      </c>
    </row>
    <row r="18" spans="2:2" x14ac:dyDescent="0.3">
      <c r="B18" t="s">
        <v>113</v>
      </c>
    </row>
    <row r="22" spans="2:2" x14ac:dyDescent="0.3">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132</v>
      </c>
      <c r="C9" s="14">
        <v>0.24242960728082799</v>
      </c>
      <c r="D9" s="14">
        <v>0.30229563880789001</v>
      </c>
      <c r="E9" s="14">
        <v>0.18444923751668599</v>
      </c>
      <c r="F9" s="14"/>
      <c r="G9" s="14">
        <v>0.21983753466993999</v>
      </c>
      <c r="H9" s="14">
        <v>0.267479585760864</v>
      </c>
      <c r="I9" s="14">
        <v>0.225059532043871</v>
      </c>
      <c r="J9" s="14">
        <v>0.24619707997631901</v>
      </c>
      <c r="K9" s="14">
        <v>0.25795795553949602</v>
      </c>
      <c r="L9" s="14">
        <v>0.23751687868632301</v>
      </c>
      <c r="M9" s="14"/>
      <c r="N9" s="14">
        <v>0.278312202015288</v>
      </c>
      <c r="O9" s="14">
        <v>0.22836984574538099</v>
      </c>
      <c r="P9" s="14">
        <v>0.245446455195068</v>
      </c>
      <c r="Q9" s="14">
        <v>0.213374078172542</v>
      </c>
      <c r="R9" s="14"/>
      <c r="S9" s="14">
        <v>0.25008383487524699</v>
      </c>
      <c r="T9" s="14">
        <v>0.244534586039134</v>
      </c>
      <c r="U9" s="14">
        <v>0.27882429609634302</v>
      </c>
      <c r="V9" s="14">
        <v>0.208816529310795</v>
      </c>
      <c r="W9" s="14">
        <v>0.239664240611521</v>
      </c>
      <c r="X9" s="14">
        <v>0.23381897628567899</v>
      </c>
      <c r="Y9" s="14">
        <v>0.257133483900302</v>
      </c>
      <c r="Z9" s="14">
        <v>0.286541570539593</v>
      </c>
      <c r="AA9" s="14">
        <v>0.23860057592483799</v>
      </c>
      <c r="AB9" s="14">
        <v>0.24168289977535701</v>
      </c>
      <c r="AC9" s="14">
        <v>0.250820890196777</v>
      </c>
      <c r="AD9" s="14">
        <v>0.13903687184893901</v>
      </c>
      <c r="AE9" s="14"/>
      <c r="AF9" s="14">
        <v>0.319433728294436</v>
      </c>
      <c r="AG9" s="14">
        <v>0.228419495875338</v>
      </c>
      <c r="AH9" s="14">
        <v>0.19581484858938999</v>
      </c>
      <c r="AI9" s="14">
        <v>0.34674651475422802</v>
      </c>
      <c r="AJ9" s="14">
        <v>0.165266211988705</v>
      </c>
      <c r="AK9" s="14"/>
      <c r="AL9" s="14">
        <v>0.30912293355232001</v>
      </c>
      <c r="AM9" s="14">
        <v>0.24256009908586401</v>
      </c>
      <c r="AN9" s="14">
        <v>0.203679923062246</v>
      </c>
      <c r="AO9" s="14">
        <v>0.38378522297464002</v>
      </c>
      <c r="AP9" s="14">
        <v>0.13775028769277001</v>
      </c>
      <c r="AQ9" s="14"/>
      <c r="AR9" s="14">
        <v>0.24203923414077499</v>
      </c>
      <c r="AS9" s="14">
        <v>0.30356351245124802</v>
      </c>
      <c r="AT9" s="14">
        <v>0.213854601660284</v>
      </c>
      <c r="AU9" s="14">
        <v>0.38309782052811397</v>
      </c>
      <c r="AV9" s="14">
        <v>0.141228745578202</v>
      </c>
      <c r="AW9" s="14">
        <v>0.115681485315255</v>
      </c>
      <c r="AX9" s="14"/>
      <c r="AY9" s="14">
        <v>0.251704255937442</v>
      </c>
      <c r="AZ9" s="14">
        <v>0.20424625196635901</v>
      </c>
      <c r="BA9" s="14">
        <v>0.248141336066725</v>
      </c>
      <c r="BB9" s="14">
        <v>0.26350520068612598</v>
      </c>
      <c r="BC9" s="14">
        <v>0.515465538223844</v>
      </c>
      <c r="BD9" s="14"/>
      <c r="BE9" s="14">
        <v>0.15737963777136599</v>
      </c>
      <c r="BF9" s="14">
        <v>0.163841728132151</v>
      </c>
      <c r="BG9" s="14">
        <v>0.14882032947776</v>
      </c>
      <c r="BH9" s="14">
        <v>0.19996093874462301</v>
      </c>
      <c r="BI9" s="14">
        <v>0.242168694672976</v>
      </c>
      <c r="BJ9" s="14">
        <v>0.230540834518044</v>
      </c>
      <c r="BK9" s="14">
        <v>0.17106486252023201</v>
      </c>
      <c r="BL9" s="14">
        <v>0.21232661524827501</v>
      </c>
      <c r="BM9" s="14">
        <v>0.34166069164768398</v>
      </c>
      <c r="BN9" s="14">
        <v>0.254765021646709</v>
      </c>
      <c r="BO9" s="14">
        <v>0.27995237382476901</v>
      </c>
      <c r="BP9" s="14">
        <v>0.25053376299340102</v>
      </c>
      <c r="BQ9" s="14">
        <v>0.32054423846283903</v>
      </c>
      <c r="BR9" s="14">
        <v>0.37249166875795398</v>
      </c>
      <c r="BS9" s="14">
        <v>0.33788558238661198</v>
      </c>
      <c r="BT9" s="14">
        <v>0.340821625586467</v>
      </c>
      <c r="BU9" s="14"/>
      <c r="BV9" s="14">
        <v>0.24928402934129601</v>
      </c>
      <c r="BW9" s="14">
        <v>0.232573448833159</v>
      </c>
      <c r="BX9" s="14"/>
      <c r="BY9" s="14">
        <v>0.29333957170658598</v>
      </c>
      <c r="BZ9" s="14"/>
      <c r="CA9" s="14">
        <v>0.21849837965734001</v>
      </c>
      <c r="CB9" s="14">
        <v>0.208100184933353</v>
      </c>
      <c r="CC9" s="14">
        <v>0.26922077533904198</v>
      </c>
      <c r="CD9" s="14">
        <v>0.23789841102800799</v>
      </c>
      <c r="CE9" s="14">
        <v>0.53024443770364305</v>
      </c>
    </row>
    <row r="10" spans="2:83" x14ac:dyDescent="0.3">
      <c r="B10" s="15" t="s">
        <v>133</v>
      </c>
      <c r="C10" s="14">
        <v>0.47668707318008502</v>
      </c>
      <c r="D10" s="14">
        <v>0.45514571834893502</v>
      </c>
      <c r="E10" s="14">
        <v>0.49865564478711799</v>
      </c>
      <c r="F10" s="14"/>
      <c r="G10" s="14">
        <v>0.43835560567576398</v>
      </c>
      <c r="H10" s="14">
        <v>0.43942565502453901</v>
      </c>
      <c r="I10" s="14">
        <v>0.52032043918748705</v>
      </c>
      <c r="J10" s="14">
        <v>0.50042666034694006</v>
      </c>
      <c r="K10" s="14">
        <v>0.44127029845784599</v>
      </c>
      <c r="L10" s="14">
        <v>0.50160923781446498</v>
      </c>
      <c r="M10" s="14"/>
      <c r="N10" s="14">
        <v>0.49744710200663</v>
      </c>
      <c r="O10" s="14">
        <v>0.47883931880492497</v>
      </c>
      <c r="P10" s="14">
        <v>0.47482217007349897</v>
      </c>
      <c r="Q10" s="14">
        <v>0.45372255240427101</v>
      </c>
      <c r="R10" s="14"/>
      <c r="S10" s="14">
        <v>0.47366526669502701</v>
      </c>
      <c r="T10" s="14">
        <v>0.45412939964960702</v>
      </c>
      <c r="U10" s="14">
        <v>0.40913785164149302</v>
      </c>
      <c r="V10" s="14">
        <v>0.50801597357107298</v>
      </c>
      <c r="W10" s="14">
        <v>0.45446747643892799</v>
      </c>
      <c r="X10" s="14">
        <v>0.48541232319279098</v>
      </c>
      <c r="Y10" s="14">
        <v>0.47221052641009198</v>
      </c>
      <c r="Z10" s="14">
        <v>0.54322085654514196</v>
      </c>
      <c r="AA10" s="14">
        <v>0.479532678045066</v>
      </c>
      <c r="AB10" s="14">
        <v>0.46307174523859401</v>
      </c>
      <c r="AC10" s="14">
        <v>0.47410716643411199</v>
      </c>
      <c r="AD10" s="14">
        <v>0.65612937905067203</v>
      </c>
      <c r="AE10" s="14"/>
      <c r="AF10" s="14">
        <v>0.491064444062702</v>
      </c>
      <c r="AG10" s="14">
        <v>0.48750288509358902</v>
      </c>
      <c r="AH10" s="14">
        <v>0.49383044548743898</v>
      </c>
      <c r="AI10" s="14">
        <v>0.32758714762297098</v>
      </c>
      <c r="AJ10" s="14">
        <v>0.42514693449539598</v>
      </c>
      <c r="AK10" s="14"/>
      <c r="AL10" s="14">
        <v>0.47568202163366102</v>
      </c>
      <c r="AM10" s="14">
        <v>0.49823399629337101</v>
      </c>
      <c r="AN10" s="14">
        <v>0.47866900609134799</v>
      </c>
      <c r="AO10" s="14">
        <v>0.43707438363305201</v>
      </c>
      <c r="AP10" s="14">
        <v>0.44004757895847801</v>
      </c>
      <c r="AQ10" s="14"/>
      <c r="AR10" s="14">
        <v>0.50408835435150001</v>
      </c>
      <c r="AS10" s="14">
        <v>0.474135965623672</v>
      </c>
      <c r="AT10" s="14">
        <v>0.49657511191762099</v>
      </c>
      <c r="AU10" s="14">
        <v>0.45517659579192099</v>
      </c>
      <c r="AV10" s="14">
        <v>0.43181749146406601</v>
      </c>
      <c r="AW10" s="14">
        <v>0.463598577885869</v>
      </c>
      <c r="AX10" s="14"/>
      <c r="AY10" s="14">
        <v>0.49177425656413498</v>
      </c>
      <c r="AZ10" s="14">
        <v>0.46447163859707002</v>
      </c>
      <c r="BA10" s="14">
        <v>0.472804243790578</v>
      </c>
      <c r="BB10" s="14">
        <v>0.48100059010528701</v>
      </c>
      <c r="BC10" s="14">
        <v>0.28853404030548102</v>
      </c>
      <c r="BD10" s="14"/>
      <c r="BE10" s="14">
        <v>0.43958181960946602</v>
      </c>
      <c r="BF10" s="14">
        <v>0.49144536716682802</v>
      </c>
      <c r="BG10" s="14">
        <v>0.46990048748438301</v>
      </c>
      <c r="BH10" s="14">
        <v>0.51111255631438501</v>
      </c>
      <c r="BI10" s="14">
        <v>0.483337086255546</v>
      </c>
      <c r="BJ10" s="14">
        <v>0.43773918996274902</v>
      </c>
      <c r="BK10" s="14">
        <v>0.48267246373462103</v>
      </c>
      <c r="BL10" s="14">
        <v>0.47058270502328298</v>
      </c>
      <c r="BM10" s="14">
        <v>0.375737986291032</v>
      </c>
      <c r="BN10" s="14">
        <v>0.484988023503795</v>
      </c>
      <c r="BO10" s="14">
        <v>0.49999799011511198</v>
      </c>
      <c r="BP10" s="14">
        <v>0.55677431694051105</v>
      </c>
      <c r="BQ10" s="14">
        <v>0.48900450334617701</v>
      </c>
      <c r="BR10" s="14">
        <v>0.49844564012715298</v>
      </c>
      <c r="BS10" s="14">
        <v>0.41980480412884102</v>
      </c>
      <c r="BT10" s="14">
        <v>0.51599770234690601</v>
      </c>
      <c r="BU10" s="14"/>
      <c r="BV10" s="14">
        <v>0.50661988924358603</v>
      </c>
      <c r="BW10" s="14">
        <v>0.48577893254806298</v>
      </c>
      <c r="BX10" s="14"/>
      <c r="BY10" s="14">
        <v>0.50959585946402097</v>
      </c>
      <c r="BZ10" s="14"/>
      <c r="CA10" s="14">
        <v>0.47782962422564002</v>
      </c>
      <c r="CB10" s="14">
        <v>0.49923122454893798</v>
      </c>
      <c r="CC10" s="14">
        <v>0.47449713368708402</v>
      </c>
      <c r="CD10" s="14">
        <v>0.53229448445668304</v>
      </c>
      <c r="CE10" s="14">
        <v>0.33851123020427298</v>
      </c>
    </row>
    <row r="11" spans="2:83" x14ac:dyDescent="0.3">
      <c r="B11" s="15" t="s">
        <v>134</v>
      </c>
      <c r="C11" s="14">
        <v>0.17276346673507001</v>
      </c>
      <c r="D11" s="14">
        <v>0.15717130177401401</v>
      </c>
      <c r="E11" s="14">
        <v>0.18832706807813401</v>
      </c>
      <c r="F11" s="14"/>
      <c r="G11" s="14">
        <v>0.199914835654636</v>
      </c>
      <c r="H11" s="14">
        <v>0.156817619472196</v>
      </c>
      <c r="I11" s="14">
        <v>0.17795392808722399</v>
      </c>
      <c r="J11" s="14">
        <v>0.161299136140822</v>
      </c>
      <c r="K11" s="14">
        <v>0.19247184645152601</v>
      </c>
      <c r="L11" s="14">
        <v>0.15963996456916901</v>
      </c>
      <c r="M11" s="14"/>
      <c r="N11" s="14">
        <v>0.15444736876981999</v>
      </c>
      <c r="O11" s="14">
        <v>0.183857602502603</v>
      </c>
      <c r="P11" s="14">
        <v>0.17236064523557099</v>
      </c>
      <c r="Q11" s="14">
        <v>0.18327906827288301</v>
      </c>
      <c r="R11" s="14"/>
      <c r="S11" s="14">
        <v>0.15671962787600499</v>
      </c>
      <c r="T11" s="14">
        <v>0.189861605794826</v>
      </c>
      <c r="U11" s="14">
        <v>0.14553055662598999</v>
      </c>
      <c r="V11" s="14">
        <v>0.20392070192021799</v>
      </c>
      <c r="W11" s="14">
        <v>0.219054859578416</v>
      </c>
      <c r="X11" s="14">
        <v>0.16371068329052699</v>
      </c>
      <c r="Y11" s="14">
        <v>0.16249163945463799</v>
      </c>
      <c r="Z11" s="14">
        <v>8.2844157441241698E-2</v>
      </c>
      <c r="AA11" s="14">
        <v>0.18510458378379499</v>
      </c>
      <c r="AB11" s="14">
        <v>0.17519803443187601</v>
      </c>
      <c r="AC11" s="14">
        <v>0.19817404671710001</v>
      </c>
      <c r="AD11" s="14">
        <v>0.124651523296213</v>
      </c>
      <c r="AE11" s="14"/>
      <c r="AF11" s="14">
        <v>0.140155166699901</v>
      </c>
      <c r="AG11" s="14">
        <v>0.16506822605803201</v>
      </c>
      <c r="AH11" s="14">
        <v>0.173035221894141</v>
      </c>
      <c r="AI11" s="14">
        <v>0.20272618245086199</v>
      </c>
      <c r="AJ11" s="14">
        <v>0.238263310627816</v>
      </c>
      <c r="AK11" s="14"/>
      <c r="AL11" s="14">
        <v>0.14862095764422401</v>
      </c>
      <c r="AM11" s="14">
        <v>0.17056908029000301</v>
      </c>
      <c r="AN11" s="14">
        <v>0.197183972434649</v>
      </c>
      <c r="AO11" s="14">
        <v>0.115269023180011</v>
      </c>
      <c r="AP11" s="14">
        <v>0.22588724962763601</v>
      </c>
      <c r="AQ11" s="14"/>
      <c r="AR11" s="14">
        <v>0.17991006104303101</v>
      </c>
      <c r="AS11" s="14">
        <v>0.151181508896333</v>
      </c>
      <c r="AT11" s="14">
        <v>0.174534957126733</v>
      </c>
      <c r="AU11" s="14">
        <v>0.104384738760966</v>
      </c>
      <c r="AV11" s="14">
        <v>0.21895332996318401</v>
      </c>
      <c r="AW11" s="14">
        <v>0.244657694009734</v>
      </c>
      <c r="AX11" s="14"/>
      <c r="AY11" s="14">
        <v>0.17315600585042301</v>
      </c>
      <c r="AZ11" s="14">
        <v>0.20439761747808999</v>
      </c>
      <c r="BA11" s="14">
        <v>0.14803298108453999</v>
      </c>
      <c r="BB11" s="14">
        <v>0.149411451712195</v>
      </c>
      <c r="BC11" s="14">
        <v>0.19600042147067601</v>
      </c>
      <c r="BD11" s="14"/>
      <c r="BE11" s="14">
        <v>0.19427528704958</v>
      </c>
      <c r="BF11" s="14">
        <v>0.17063581893670199</v>
      </c>
      <c r="BG11" s="14">
        <v>0.236374993017339</v>
      </c>
      <c r="BH11" s="14">
        <v>0.19286654157862301</v>
      </c>
      <c r="BI11" s="14">
        <v>0.163450181167172</v>
      </c>
      <c r="BJ11" s="14">
        <v>0.17874371484993301</v>
      </c>
      <c r="BK11" s="14">
        <v>0.223585832745854</v>
      </c>
      <c r="BL11" s="14">
        <v>0.21104706450527</v>
      </c>
      <c r="BM11" s="14">
        <v>0.19765314623065799</v>
      </c>
      <c r="BN11" s="14">
        <v>0.141210582498627</v>
      </c>
      <c r="BO11" s="14">
        <v>0.13102408817299999</v>
      </c>
      <c r="BP11" s="14">
        <v>0.117378040443223</v>
      </c>
      <c r="BQ11" s="14">
        <v>0.171929070124273</v>
      </c>
      <c r="BR11" s="14">
        <v>7.0404392730087098E-2</v>
      </c>
      <c r="BS11" s="14">
        <v>0.12550843442572701</v>
      </c>
      <c r="BT11" s="14">
        <v>8.4252544143108093E-2</v>
      </c>
      <c r="BU11" s="14"/>
      <c r="BV11" s="14">
        <v>0.16708400456505601</v>
      </c>
      <c r="BW11" s="14">
        <v>0.175745254201254</v>
      </c>
      <c r="BX11" s="14"/>
      <c r="BY11" s="14">
        <v>0.14172886527318301</v>
      </c>
      <c r="BZ11" s="14"/>
      <c r="CA11" s="14">
        <v>0.18350633415637399</v>
      </c>
      <c r="CB11" s="14">
        <v>0.18004282900038199</v>
      </c>
      <c r="CC11" s="14">
        <v>0.16158482651956099</v>
      </c>
      <c r="CD11" s="14">
        <v>0.14942508225446099</v>
      </c>
      <c r="CE11" s="14">
        <v>7.0846223636836E-2</v>
      </c>
    </row>
    <row r="12" spans="2:83" x14ac:dyDescent="0.3">
      <c r="B12" s="15" t="s">
        <v>135</v>
      </c>
      <c r="C12" s="14">
        <v>4.4326789621135197E-2</v>
      </c>
      <c r="D12" s="14">
        <v>4.0356834741448397E-2</v>
      </c>
      <c r="E12" s="14">
        <v>4.8290136777786E-2</v>
      </c>
      <c r="F12" s="14"/>
      <c r="G12" s="14">
        <v>5.3361546828090002E-2</v>
      </c>
      <c r="H12" s="14">
        <v>5.5876080636666901E-2</v>
      </c>
      <c r="I12" s="14">
        <v>2.50136819834408E-2</v>
      </c>
      <c r="J12" s="14">
        <v>3.3247365141282001E-2</v>
      </c>
      <c r="K12" s="14">
        <v>4.74651757500308E-2</v>
      </c>
      <c r="L12" s="14">
        <v>5.1477211907491202E-2</v>
      </c>
      <c r="M12" s="14"/>
      <c r="N12" s="14">
        <v>2.9982495349451299E-2</v>
      </c>
      <c r="O12" s="14">
        <v>5.21316904907764E-2</v>
      </c>
      <c r="P12" s="14">
        <v>4.1235411814408103E-2</v>
      </c>
      <c r="Q12" s="14">
        <v>5.5369399795500797E-2</v>
      </c>
      <c r="R12" s="14"/>
      <c r="S12" s="14">
        <v>6.4059184008854395E-2</v>
      </c>
      <c r="T12" s="14">
        <v>4.0979342239753601E-2</v>
      </c>
      <c r="U12" s="14">
        <v>8.3699696144674596E-2</v>
      </c>
      <c r="V12" s="14">
        <v>4.23513904862921E-2</v>
      </c>
      <c r="W12" s="14">
        <v>3.2154516047958E-2</v>
      </c>
      <c r="X12" s="14">
        <v>3.7466134095819101E-2</v>
      </c>
      <c r="Y12" s="14">
        <v>2.16584339698601E-2</v>
      </c>
      <c r="Z12" s="14">
        <v>4.3251933919817798E-2</v>
      </c>
      <c r="AA12" s="14">
        <v>4.82873913106001E-2</v>
      </c>
      <c r="AB12" s="14">
        <v>4.1519604599350002E-2</v>
      </c>
      <c r="AC12" s="14">
        <v>1.9244172143700701E-2</v>
      </c>
      <c r="AD12" s="14">
        <v>1.45471305036206E-2</v>
      </c>
      <c r="AE12" s="14"/>
      <c r="AF12" s="14">
        <v>2.8262509921741001E-2</v>
      </c>
      <c r="AG12" s="14">
        <v>5.7690053079432403E-2</v>
      </c>
      <c r="AH12" s="14">
        <v>9.6869120645679194E-2</v>
      </c>
      <c r="AI12" s="14">
        <v>2.5207284391836299E-2</v>
      </c>
      <c r="AJ12" s="14">
        <v>4.5682320164904901E-2</v>
      </c>
      <c r="AK12" s="14"/>
      <c r="AL12" s="14">
        <v>4.2015951790906697E-2</v>
      </c>
      <c r="AM12" s="14">
        <v>4.2950176544650401E-2</v>
      </c>
      <c r="AN12" s="14">
        <v>8.7051254830119898E-2</v>
      </c>
      <c r="AO12" s="14">
        <v>1.27736606094232E-2</v>
      </c>
      <c r="AP12" s="14">
        <v>5.3778689929127002E-2</v>
      </c>
      <c r="AQ12" s="14"/>
      <c r="AR12" s="14">
        <v>3.6557327342486602E-2</v>
      </c>
      <c r="AS12" s="14">
        <v>4.4378806495972797E-2</v>
      </c>
      <c r="AT12" s="14">
        <v>7.5022453211377502E-2</v>
      </c>
      <c r="AU12" s="14">
        <v>2.2184674992187101E-2</v>
      </c>
      <c r="AV12" s="14">
        <v>7.4913470497762494E-2</v>
      </c>
      <c r="AW12" s="14">
        <v>3.7097058927712798E-2</v>
      </c>
      <c r="AX12" s="14"/>
      <c r="AY12" s="14">
        <v>2.41318358253719E-2</v>
      </c>
      <c r="AZ12" s="14">
        <v>4.0515651327730898E-2</v>
      </c>
      <c r="BA12" s="14">
        <v>7.0405814664641297E-2</v>
      </c>
      <c r="BB12" s="14">
        <v>4.4243638439920803E-2</v>
      </c>
      <c r="BC12" s="14">
        <v>0</v>
      </c>
      <c r="BD12" s="14"/>
      <c r="BE12" s="14">
        <v>6.5147565576279501E-2</v>
      </c>
      <c r="BF12" s="14">
        <v>7.6872455310288607E-2</v>
      </c>
      <c r="BG12" s="14">
        <v>6.0723149266122899E-2</v>
      </c>
      <c r="BH12" s="14">
        <v>3.1034378546841698E-2</v>
      </c>
      <c r="BI12" s="14">
        <v>5.5958046448797198E-2</v>
      </c>
      <c r="BJ12" s="14">
        <v>5.2235052626187099E-2</v>
      </c>
      <c r="BK12" s="14">
        <v>3.7314035097968698E-2</v>
      </c>
      <c r="BL12" s="14">
        <v>4.6392212425436299E-2</v>
      </c>
      <c r="BM12" s="14">
        <v>6.2271353725496997E-2</v>
      </c>
      <c r="BN12" s="14">
        <v>4.9162763868580303E-2</v>
      </c>
      <c r="BO12" s="14">
        <v>2.74181188497945E-2</v>
      </c>
      <c r="BP12" s="14">
        <v>3.80824623081411E-2</v>
      </c>
      <c r="BQ12" s="14">
        <v>1.8522188066711801E-2</v>
      </c>
      <c r="BR12" s="14">
        <v>2.3715596436468499E-2</v>
      </c>
      <c r="BS12" s="14">
        <v>5.6936642682603497E-2</v>
      </c>
      <c r="BT12" s="14">
        <v>3.0799123880600601E-2</v>
      </c>
      <c r="BU12" s="14"/>
      <c r="BV12" s="14">
        <v>3.7172028544915803E-2</v>
      </c>
      <c r="BW12" s="14">
        <v>5.1532113148631001E-2</v>
      </c>
      <c r="BX12" s="14"/>
      <c r="BY12" s="14">
        <v>3.8161799407282398E-2</v>
      </c>
      <c r="BZ12" s="14"/>
      <c r="CA12" s="14">
        <v>4.40973663077249E-2</v>
      </c>
      <c r="CB12" s="14">
        <v>5.0058832838707101E-2</v>
      </c>
      <c r="CC12" s="14">
        <v>4.3653835172411899E-2</v>
      </c>
      <c r="CD12" s="14">
        <v>3.70901923961671E-2</v>
      </c>
      <c r="CE12" s="14">
        <v>6.0398108455248602E-2</v>
      </c>
    </row>
    <row r="13" spans="2:83" x14ac:dyDescent="0.3">
      <c r="B13" s="15" t="s">
        <v>136</v>
      </c>
      <c r="C13" s="14">
        <v>2.0904994891224601E-2</v>
      </c>
      <c r="D13" s="14">
        <v>2.4470253066653298E-2</v>
      </c>
      <c r="E13" s="14">
        <v>1.7464716424048801E-2</v>
      </c>
      <c r="F13" s="14"/>
      <c r="G13" s="14">
        <v>3.4215510610058203E-2</v>
      </c>
      <c r="H13" s="14">
        <v>2.9514723428280099E-2</v>
      </c>
      <c r="I13" s="14">
        <v>9.6652437360090597E-3</v>
      </c>
      <c r="J13" s="14">
        <v>1.42836285369667E-2</v>
      </c>
      <c r="K13" s="14">
        <v>3.6616258947825601E-2</v>
      </c>
      <c r="L13" s="14">
        <v>8.9933466736888401E-3</v>
      </c>
      <c r="M13" s="14"/>
      <c r="N13" s="14">
        <v>1.32292457377095E-2</v>
      </c>
      <c r="O13" s="14">
        <v>2.2994403688729799E-2</v>
      </c>
      <c r="P13" s="14">
        <v>2.6169972393261E-2</v>
      </c>
      <c r="Q13" s="14">
        <v>2.2838234527031501E-2</v>
      </c>
      <c r="R13" s="14"/>
      <c r="S13" s="14">
        <v>2.49045049464462E-2</v>
      </c>
      <c r="T13" s="14">
        <v>2.68894060881231E-2</v>
      </c>
      <c r="U13" s="14">
        <v>2.5405278744482399E-2</v>
      </c>
      <c r="V13" s="14">
        <v>2.63190299894209E-2</v>
      </c>
      <c r="W13" s="14">
        <v>6.7209874128458403E-3</v>
      </c>
      <c r="X13" s="14">
        <v>1.2953448373721499E-2</v>
      </c>
      <c r="Y13" s="14">
        <v>6.2409128778203402E-3</v>
      </c>
      <c r="Z13" s="14">
        <v>1.1113481229160701E-2</v>
      </c>
      <c r="AA13" s="14">
        <v>2.90255338082358E-2</v>
      </c>
      <c r="AB13" s="14">
        <v>3.6519251665846998E-2</v>
      </c>
      <c r="AC13" s="14">
        <v>9.1844252186869604E-3</v>
      </c>
      <c r="AD13" s="14">
        <v>0</v>
      </c>
      <c r="AE13" s="14"/>
      <c r="AF13" s="14">
        <v>7.3524173720192704E-3</v>
      </c>
      <c r="AG13" s="14">
        <v>2.8582337563652999E-2</v>
      </c>
      <c r="AH13" s="14">
        <v>1.9291750142383299E-2</v>
      </c>
      <c r="AI13" s="14">
        <v>6.9031397734350394E-2</v>
      </c>
      <c r="AJ13" s="14">
        <v>2.3037942955866399E-2</v>
      </c>
      <c r="AK13" s="14"/>
      <c r="AL13" s="14">
        <v>4.7977222407776096E-3</v>
      </c>
      <c r="AM13" s="14">
        <v>1.35802494336753E-2</v>
      </c>
      <c r="AN13" s="14">
        <v>1.3196612082115901E-2</v>
      </c>
      <c r="AO13" s="14">
        <v>2.48358668185958E-2</v>
      </c>
      <c r="AP13" s="14">
        <v>8.9136200657432996E-2</v>
      </c>
      <c r="AQ13" s="14"/>
      <c r="AR13" s="14">
        <v>1.82619829339359E-2</v>
      </c>
      <c r="AS13" s="14">
        <v>7.91632594886711E-3</v>
      </c>
      <c r="AT13" s="14">
        <v>1.9801079212167599E-2</v>
      </c>
      <c r="AU13" s="14">
        <v>1.1758162145538599E-2</v>
      </c>
      <c r="AV13" s="14">
        <v>6.8035248058174999E-2</v>
      </c>
      <c r="AW13" s="14">
        <v>1.8886429397760401E-2</v>
      </c>
      <c r="AX13" s="14"/>
      <c r="AY13" s="14">
        <v>1.16089877698707E-2</v>
      </c>
      <c r="AZ13" s="14">
        <v>2.27791369757121E-2</v>
      </c>
      <c r="BA13" s="14">
        <v>2.6821693968531998E-2</v>
      </c>
      <c r="BB13" s="14">
        <v>2.7626335964738499E-2</v>
      </c>
      <c r="BC13" s="14">
        <v>0</v>
      </c>
      <c r="BD13" s="14"/>
      <c r="BE13" s="14">
        <v>7.7982368142829994E-2</v>
      </c>
      <c r="BF13" s="14">
        <v>0</v>
      </c>
      <c r="BG13" s="14">
        <v>2.1793797453333302E-2</v>
      </c>
      <c r="BH13" s="14">
        <v>2.5119552061543499E-2</v>
      </c>
      <c r="BI13" s="14">
        <v>4.7299495037577896E-3</v>
      </c>
      <c r="BJ13" s="14">
        <v>4.4014921019553899E-2</v>
      </c>
      <c r="BK13" s="14">
        <v>3.4691504762282097E-2</v>
      </c>
      <c r="BL13" s="14">
        <v>4.1065773135505503E-2</v>
      </c>
      <c r="BM13" s="14">
        <v>6.8147186683335101E-3</v>
      </c>
      <c r="BN13" s="14">
        <v>9.2049606490751095E-3</v>
      </c>
      <c r="BO13" s="14">
        <v>1.8081980462572301E-2</v>
      </c>
      <c r="BP13" s="14">
        <v>8.7076998290736198E-3</v>
      </c>
      <c r="BQ13" s="14">
        <v>0</v>
      </c>
      <c r="BR13" s="14">
        <v>0</v>
      </c>
      <c r="BS13" s="14">
        <v>1.9178192642769799E-2</v>
      </c>
      <c r="BT13" s="14">
        <v>2.81290040429177E-2</v>
      </c>
      <c r="BU13" s="14"/>
      <c r="BV13" s="14">
        <v>1.8328691099044701E-2</v>
      </c>
      <c r="BW13" s="14">
        <v>6.5276738780175496E-3</v>
      </c>
      <c r="BX13" s="14"/>
      <c r="BY13" s="14">
        <v>5.5206069675408998E-3</v>
      </c>
      <c r="BZ13" s="14"/>
      <c r="CA13" s="14">
        <v>2.7339518733743899E-2</v>
      </c>
      <c r="CB13" s="14">
        <v>2.7510613107810899E-2</v>
      </c>
      <c r="CC13" s="14">
        <v>1.5653114246969101E-2</v>
      </c>
      <c r="CD13" s="14">
        <v>1.8321247804270399E-2</v>
      </c>
      <c r="CE13" s="14">
        <v>0</v>
      </c>
    </row>
    <row r="14" spans="2:83" x14ac:dyDescent="0.3">
      <c r="B14" s="15" t="s">
        <v>53</v>
      </c>
      <c r="C14" s="14">
        <v>4.2888068291657498E-2</v>
      </c>
      <c r="D14" s="14">
        <v>2.05602532610587E-2</v>
      </c>
      <c r="E14" s="14">
        <v>6.2813196416227193E-2</v>
      </c>
      <c r="F14" s="14"/>
      <c r="G14" s="14">
        <v>5.4314966561511198E-2</v>
      </c>
      <c r="H14" s="14">
        <v>5.0886335677454E-2</v>
      </c>
      <c r="I14" s="14">
        <v>4.1987174961968202E-2</v>
      </c>
      <c r="J14" s="14">
        <v>4.4546129857670799E-2</v>
      </c>
      <c r="K14" s="14">
        <v>2.42184648532754E-2</v>
      </c>
      <c r="L14" s="14">
        <v>4.0763360348863097E-2</v>
      </c>
      <c r="M14" s="14"/>
      <c r="N14" s="14">
        <v>2.6581586121100599E-2</v>
      </c>
      <c r="O14" s="14">
        <v>3.3807138767584802E-2</v>
      </c>
      <c r="P14" s="14">
        <v>3.9965345288193302E-2</v>
      </c>
      <c r="Q14" s="14">
        <v>7.1416666827771605E-2</v>
      </c>
      <c r="R14" s="14"/>
      <c r="S14" s="14">
        <v>3.0567581598420698E-2</v>
      </c>
      <c r="T14" s="14">
        <v>4.3605660188555898E-2</v>
      </c>
      <c r="U14" s="14">
        <v>5.7402320747016303E-2</v>
      </c>
      <c r="V14" s="14">
        <v>1.05763747222008E-2</v>
      </c>
      <c r="W14" s="14">
        <v>4.7937919910331098E-2</v>
      </c>
      <c r="X14" s="14">
        <v>6.6638434761462195E-2</v>
      </c>
      <c r="Y14" s="14">
        <v>8.0265003387287204E-2</v>
      </c>
      <c r="Z14" s="14">
        <v>3.3028000325044597E-2</v>
      </c>
      <c r="AA14" s="14">
        <v>1.9449237127465099E-2</v>
      </c>
      <c r="AB14" s="14">
        <v>4.2008464288976498E-2</v>
      </c>
      <c r="AC14" s="14">
        <v>4.84692992896225E-2</v>
      </c>
      <c r="AD14" s="14">
        <v>6.5635095300556001E-2</v>
      </c>
      <c r="AE14" s="14"/>
      <c r="AF14" s="14">
        <v>1.37317336492007E-2</v>
      </c>
      <c r="AG14" s="14">
        <v>3.2737002329954697E-2</v>
      </c>
      <c r="AH14" s="14">
        <v>2.11586132409665E-2</v>
      </c>
      <c r="AI14" s="14">
        <v>2.8701473045752601E-2</v>
      </c>
      <c r="AJ14" s="14">
        <v>0.102603279767312</v>
      </c>
      <c r="AK14" s="14"/>
      <c r="AL14" s="14">
        <v>1.976041313811E-2</v>
      </c>
      <c r="AM14" s="14">
        <v>3.2106398352437102E-2</v>
      </c>
      <c r="AN14" s="14">
        <v>2.02192314995218E-2</v>
      </c>
      <c r="AO14" s="14">
        <v>2.6261842784277501E-2</v>
      </c>
      <c r="AP14" s="14">
        <v>5.3399993134555603E-2</v>
      </c>
      <c r="AQ14" s="14"/>
      <c r="AR14" s="14">
        <v>1.9143040188271201E-2</v>
      </c>
      <c r="AS14" s="14">
        <v>1.8823880583907101E-2</v>
      </c>
      <c r="AT14" s="14">
        <v>2.0211796871816502E-2</v>
      </c>
      <c r="AU14" s="14">
        <v>2.33980077812737E-2</v>
      </c>
      <c r="AV14" s="14">
        <v>6.5051714438610894E-2</v>
      </c>
      <c r="AW14" s="14">
        <v>0.120078754463669</v>
      </c>
      <c r="AX14" s="14"/>
      <c r="AY14" s="14">
        <v>4.7624658052757299E-2</v>
      </c>
      <c r="AZ14" s="14">
        <v>6.3589703655037605E-2</v>
      </c>
      <c r="BA14" s="14">
        <v>3.3793930424983701E-2</v>
      </c>
      <c r="BB14" s="14">
        <v>3.4212783091733201E-2</v>
      </c>
      <c r="BC14" s="14">
        <v>0</v>
      </c>
      <c r="BD14" s="14"/>
      <c r="BE14" s="14">
        <v>6.5633321850478196E-2</v>
      </c>
      <c r="BF14" s="14">
        <v>9.7204630454030397E-2</v>
      </c>
      <c r="BG14" s="14">
        <v>6.2387243301062101E-2</v>
      </c>
      <c r="BH14" s="14">
        <v>3.9906032753984001E-2</v>
      </c>
      <c r="BI14" s="14">
        <v>5.0356041951751203E-2</v>
      </c>
      <c r="BJ14" s="14">
        <v>5.6726287023532801E-2</v>
      </c>
      <c r="BK14" s="14">
        <v>5.06713011390423E-2</v>
      </c>
      <c r="BL14" s="14">
        <v>1.8585629662231099E-2</v>
      </c>
      <c r="BM14" s="14">
        <v>1.5862103436794901E-2</v>
      </c>
      <c r="BN14" s="14">
        <v>6.06686478332134E-2</v>
      </c>
      <c r="BO14" s="14">
        <v>4.3525448574752303E-2</v>
      </c>
      <c r="BP14" s="14">
        <v>2.8523717485650298E-2</v>
      </c>
      <c r="BQ14" s="14">
        <v>0</v>
      </c>
      <c r="BR14" s="14">
        <v>3.4942701948337797E-2</v>
      </c>
      <c r="BS14" s="14">
        <v>4.0686343733446699E-2</v>
      </c>
      <c r="BT14" s="14">
        <v>0</v>
      </c>
      <c r="BU14" s="14"/>
      <c r="BV14" s="14">
        <v>2.1511357206101402E-2</v>
      </c>
      <c r="BW14" s="14">
        <v>4.7842577390875503E-2</v>
      </c>
      <c r="BX14" s="14"/>
      <c r="BY14" s="14">
        <v>1.16532971813868E-2</v>
      </c>
      <c r="BZ14" s="14"/>
      <c r="CA14" s="14">
        <v>4.8728776919176701E-2</v>
      </c>
      <c r="CB14" s="14">
        <v>3.5056315570808398E-2</v>
      </c>
      <c r="CC14" s="14">
        <v>3.5390315034932E-2</v>
      </c>
      <c r="CD14" s="14">
        <v>2.4970582060411299E-2</v>
      </c>
      <c r="CE14" s="14">
        <v>0</v>
      </c>
    </row>
    <row r="15" spans="2:83" x14ac:dyDescent="0.3">
      <c r="B15" s="15" t="s">
        <v>137</v>
      </c>
      <c r="C15" s="21">
        <v>0.71911668046091304</v>
      </c>
      <c r="D15" s="21">
        <v>0.75744135715682503</v>
      </c>
      <c r="E15" s="21">
        <v>0.68310488230380395</v>
      </c>
      <c r="F15" s="21"/>
      <c r="G15" s="21">
        <v>0.65819314034570398</v>
      </c>
      <c r="H15" s="21">
        <v>0.70690524078540296</v>
      </c>
      <c r="I15" s="21">
        <v>0.74537997123135802</v>
      </c>
      <c r="J15" s="21">
        <v>0.74662374032325896</v>
      </c>
      <c r="K15" s="21">
        <v>0.69922825399734201</v>
      </c>
      <c r="L15" s="21">
        <v>0.73912611650078797</v>
      </c>
      <c r="M15" s="21"/>
      <c r="N15" s="21">
        <v>0.77575930402191795</v>
      </c>
      <c r="O15" s="21">
        <v>0.70720916455030602</v>
      </c>
      <c r="P15" s="21">
        <v>0.72026862526856705</v>
      </c>
      <c r="Q15" s="21">
        <v>0.66709663057681301</v>
      </c>
      <c r="R15" s="21"/>
      <c r="S15" s="21">
        <v>0.72374910157027394</v>
      </c>
      <c r="T15" s="21">
        <v>0.698663985688741</v>
      </c>
      <c r="U15" s="21">
        <v>0.68796214773783604</v>
      </c>
      <c r="V15" s="21">
        <v>0.71683250288186795</v>
      </c>
      <c r="W15" s="21">
        <v>0.69413171705044896</v>
      </c>
      <c r="X15" s="21">
        <v>0.71923129947846998</v>
      </c>
      <c r="Y15" s="21">
        <v>0.72934401031039497</v>
      </c>
      <c r="Z15" s="21">
        <v>0.82976242708473502</v>
      </c>
      <c r="AA15" s="21">
        <v>0.71813325396990402</v>
      </c>
      <c r="AB15" s="21">
        <v>0.70475464501395102</v>
      </c>
      <c r="AC15" s="21">
        <v>0.724928056630889</v>
      </c>
      <c r="AD15" s="21">
        <v>0.79516625089961102</v>
      </c>
      <c r="AE15" s="21"/>
      <c r="AF15" s="21">
        <v>0.81049817235713795</v>
      </c>
      <c r="AG15" s="21">
        <v>0.71592238096892802</v>
      </c>
      <c r="AH15" s="21">
        <v>0.68964529407682995</v>
      </c>
      <c r="AI15" s="21">
        <v>0.67433366237719905</v>
      </c>
      <c r="AJ15" s="21">
        <v>0.59041314648410104</v>
      </c>
      <c r="AK15" s="21"/>
      <c r="AL15" s="21">
        <v>0.78480495518598103</v>
      </c>
      <c r="AM15" s="21">
        <v>0.74079409537923402</v>
      </c>
      <c r="AN15" s="21">
        <v>0.68234892915359402</v>
      </c>
      <c r="AO15" s="21">
        <v>0.82085960660769297</v>
      </c>
      <c r="AP15" s="21">
        <v>0.57779786665124799</v>
      </c>
      <c r="AQ15" s="21"/>
      <c r="AR15" s="21">
        <v>0.74612758849227501</v>
      </c>
      <c r="AS15" s="21">
        <v>0.77769947807492001</v>
      </c>
      <c r="AT15" s="21">
        <v>0.71042971357790596</v>
      </c>
      <c r="AU15" s="21">
        <v>0.83827441632003497</v>
      </c>
      <c r="AV15" s="21">
        <v>0.57304623704226798</v>
      </c>
      <c r="AW15" s="21">
        <v>0.57928006320112502</v>
      </c>
      <c r="AX15" s="21"/>
      <c r="AY15" s="21">
        <v>0.74347851250157704</v>
      </c>
      <c r="AZ15" s="21">
        <v>0.66871789056342901</v>
      </c>
      <c r="BA15" s="21">
        <v>0.72094557985730201</v>
      </c>
      <c r="BB15" s="21">
        <v>0.74450579079141299</v>
      </c>
      <c r="BC15" s="21">
        <v>0.80399957852932402</v>
      </c>
      <c r="BD15" s="21"/>
      <c r="BE15" s="21">
        <v>0.59696145738083195</v>
      </c>
      <c r="BF15" s="21">
        <v>0.65528709529897899</v>
      </c>
      <c r="BG15" s="21">
        <v>0.61872081696214298</v>
      </c>
      <c r="BH15" s="21">
        <v>0.71107349505900697</v>
      </c>
      <c r="BI15" s="21">
        <v>0.72550578092852203</v>
      </c>
      <c r="BJ15" s="21">
        <v>0.66828002448079404</v>
      </c>
      <c r="BK15" s="21">
        <v>0.65373732625485304</v>
      </c>
      <c r="BL15" s="21">
        <v>0.68290932027155704</v>
      </c>
      <c r="BM15" s="21">
        <v>0.71739867793871703</v>
      </c>
      <c r="BN15" s="21">
        <v>0.739753045150504</v>
      </c>
      <c r="BO15" s="21">
        <v>0.77995036393988104</v>
      </c>
      <c r="BP15" s="21">
        <v>0.80730807993391196</v>
      </c>
      <c r="BQ15" s="21">
        <v>0.80954874180901504</v>
      </c>
      <c r="BR15" s="21">
        <v>0.87093730888510701</v>
      </c>
      <c r="BS15" s="21">
        <v>0.75769038651545295</v>
      </c>
      <c r="BT15" s="21">
        <v>0.85681932793337401</v>
      </c>
      <c r="BU15" s="21"/>
      <c r="BV15" s="21">
        <v>0.75590391858488204</v>
      </c>
      <c r="BW15" s="21">
        <v>0.71835238138122204</v>
      </c>
      <c r="BX15" s="21"/>
      <c r="BY15" s="21">
        <v>0.80293543117060695</v>
      </c>
      <c r="BZ15" s="21"/>
      <c r="CA15" s="21">
        <v>0.69632800388298</v>
      </c>
      <c r="CB15" s="21">
        <v>0.70733140948229101</v>
      </c>
      <c r="CC15" s="21">
        <v>0.743717909026127</v>
      </c>
      <c r="CD15" s="21">
        <v>0.77019289548469005</v>
      </c>
      <c r="CE15" s="21">
        <v>0.86875566790791503</v>
      </c>
    </row>
    <row r="16" spans="2:83" x14ac:dyDescent="0.3">
      <c r="B16" s="15" t="s">
        <v>138</v>
      </c>
      <c r="C16" s="21">
        <v>6.5231784512359794E-2</v>
      </c>
      <c r="D16" s="21">
        <v>6.4827087808101702E-2</v>
      </c>
      <c r="E16" s="21">
        <v>6.5754853201834801E-2</v>
      </c>
      <c r="F16" s="21"/>
      <c r="G16" s="21">
        <v>8.7577057438148198E-2</v>
      </c>
      <c r="H16" s="21">
        <v>8.5390804064947007E-2</v>
      </c>
      <c r="I16" s="21">
        <v>3.4678925719449798E-2</v>
      </c>
      <c r="J16" s="21">
        <v>4.7530993678248701E-2</v>
      </c>
      <c r="K16" s="21">
        <v>8.4081434697856394E-2</v>
      </c>
      <c r="L16" s="21">
        <v>6.0470558581180098E-2</v>
      </c>
      <c r="M16" s="21"/>
      <c r="N16" s="21">
        <v>4.3211741087160797E-2</v>
      </c>
      <c r="O16" s="21">
        <v>7.5126094179506206E-2</v>
      </c>
      <c r="P16" s="21">
        <v>6.7405384207669103E-2</v>
      </c>
      <c r="Q16" s="21">
        <v>7.8207634322532305E-2</v>
      </c>
      <c r="R16" s="21"/>
      <c r="S16" s="21">
        <v>8.8963688955300699E-2</v>
      </c>
      <c r="T16" s="21">
        <v>6.7868748327876594E-2</v>
      </c>
      <c r="U16" s="21">
        <v>0.10910497488915701</v>
      </c>
      <c r="V16" s="21">
        <v>6.8670420475713104E-2</v>
      </c>
      <c r="W16" s="21">
        <v>3.8875503460803901E-2</v>
      </c>
      <c r="X16" s="21">
        <v>5.0419582469540598E-2</v>
      </c>
      <c r="Y16" s="21">
        <v>2.78993468476804E-2</v>
      </c>
      <c r="Z16" s="21">
        <v>5.4365415148978503E-2</v>
      </c>
      <c r="AA16" s="21">
        <v>7.7312925118835904E-2</v>
      </c>
      <c r="AB16" s="21">
        <v>7.8038856265197007E-2</v>
      </c>
      <c r="AC16" s="21">
        <v>2.84285973623877E-2</v>
      </c>
      <c r="AD16" s="21">
        <v>1.45471305036206E-2</v>
      </c>
      <c r="AE16" s="21"/>
      <c r="AF16" s="21">
        <v>3.5614927293760298E-2</v>
      </c>
      <c r="AG16" s="21">
        <v>8.6272390643085395E-2</v>
      </c>
      <c r="AH16" s="21">
        <v>0.116160870788063</v>
      </c>
      <c r="AI16" s="21">
        <v>9.4238682126186704E-2</v>
      </c>
      <c r="AJ16" s="21">
        <v>6.8720263120771299E-2</v>
      </c>
      <c r="AK16" s="21"/>
      <c r="AL16" s="21">
        <v>4.6813674031684301E-2</v>
      </c>
      <c r="AM16" s="21">
        <v>5.6530425978325603E-2</v>
      </c>
      <c r="AN16" s="21">
        <v>0.100247866912236</v>
      </c>
      <c r="AO16" s="21">
        <v>3.7609527428018999E-2</v>
      </c>
      <c r="AP16" s="21">
        <v>0.14291489058656001</v>
      </c>
      <c r="AQ16" s="21"/>
      <c r="AR16" s="21">
        <v>5.4819310276422499E-2</v>
      </c>
      <c r="AS16" s="21">
        <v>5.2295132444839902E-2</v>
      </c>
      <c r="AT16" s="21">
        <v>9.4823532423545201E-2</v>
      </c>
      <c r="AU16" s="21">
        <v>3.39428371377258E-2</v>
      </c>
      <c r="AV16" s="21">
        <v>0.14294871855593699</v>
      </c>
      <c r="AW16" s="21">
        <v>5.5983488325473202E-2</v>
      </c>
      <c r="AX16" s="21"/>
      <c r="AY16" s="21">
        <v>3.57408235952427E-2</v>
      </c>
      <c r="AZ16" s="21">
        <v>6.3294788303442998E-2</v>
      </c>
      <c r="BA16" s="21">
        <v>9.7227508633173296E-2</v>
      </c>
      <c r="BB16" s="21">
        <v>7.1869974404659295E-2</v>
      </c>
      <c r="BC16" s="21">
        <v>0</v>
      </c>
      <c r="BD16" s="21"/>
      <c r="BE16" s="21">
        <v>0.14312993371911001</v>
      </c>
      <c r="BF16" s="21">
        <v>7.6872455310288607E-2</v>
      </c>
      <c r="BG16" s="21">
        <v>8.2516946719456197E-2</v>
      </c>
      <c r="BH16" s="21">
        <v>5.6153930608385201E-2</v>
      </c>
      <c r="BI16" s="21">
        <v>6.0687995952555002E-2</v>
      </c>
      <c r="BJ16" s="21">
        <v>9.6249973645741005E-2</v>
      </c>
      <c r="BK16" s="21">
        <v>7.2005539860250795E-2</v>
      </c>
      <c r="BL16" s="21">
        <v>8.7457985560941795E-2</v>
      </c>
      <c r="BM16" s="21">
        <v>6.9086072393830494E-2</v>
      </c>
      <c r="BN16" s="21">
        <v>5.83677245176554E-2</v>
      </c>
      <c r="BO16" s="21">
        <v>4.5500099312366801E-2</v>
      </c>
      <c r="BP16" s="21">
        <v>4.6790162137214701E-2</v>
      </c>
      <c r="BQ16" s="21">
        <v>1.8522188066711801E-2</v>
      </c>
      <c r="BR16" s="21">
        <v>2.3715596436468499E-2</v>
      </c>
      <c r="BS16" s="21">
        <v>7.6114835325373303E-2</v>
      </c>
      <c r="BT16" s="21">
        <v>5.89281279235183E-2</v>
      </c>
      <c r="BU16" s="21"/>
      <c r="BV16" s="21">
        <v>5.5500719643960403E-2</v>
      </c>
      <c r="BW16" s="21">
        <v>5.8059787026648497E-2</v>
      </c>
      <c r="BX16" s="21"/>
      <c r="BY16" s="21">
        <v>4.3682406374823297E-2</v>
      </c>
      <c r="BZ16" s="21"/>
      <c r="CA16" s="21">
        <v>7.1436885041468903E-2</v>
      </c>
      <c r="CB16" s="21">
        <v>7.7569445946518004E-2</v>
      </c>
      <c r="CC16" s="21">
        <v>5.9306949419381E-2</v>
      </c>
      <c r="CD16" s="21">
        <v>5.5411440200437499E-2</v>
      </c>
      <c r="CE16" s="21">
        <v>6.0398108455248602E-2</v>
      </c>
    </row>
    <row r="17" spans="2:83" x14ac:dyDescent="0.3">
      <c r="B17" s="15" t="s">
        <v>139</v>
      </c>
      <c r="C17" s="22">
        <v>0.65388489594855304</v>
      </c>
      <c r="D17" s="22">
        <v>0.69261426934872405</v>
      </c>
      <c r="E17" s="22">
        <v>0.61735002910196901</v>
      </c>
      <c r="F17" s="22"/>
      <c r="G17" s="22">
        <v>0.57061608290755605</v>
      </c>
      <c r="H17" s="22">
        <v>0.62151443672045603</v>
      </c>
      <c r="I17" s="22">
        <v>0.71070104551190805</v>
      </c>
      <c r="J17" s="22">
        <v>0.69909274664500998</v>
      </c>
      <c r="K17" s="22">
        <v>0.615146819299485</v>
      </c>
      <c r="L17" s="22">
        <v>0.67865555791960797</v>
      </c>
      <c r="M17" s="22"/>
      <c r="N17" s="22">
        <v>0.73254756293475798</v>
      </c>
      <c r="O17" s="22">
        <v>0.63208307037080003</v>
      </c>
      <c r="P17" s="22">
        <v>0.65286324106089799</v>
      </c>
      <c r="Q17" s="22">
        <v>0.58888899625428104</v>
      </c>
      <c r="R17" s="22"/>
      <c r="S17" s="22">
        <v>0.63478541261497301</v>
      </c>
      <c r="T17" s="22">
        <v>0.63079523736086496</v>
      </c>
      <c r="U17" s="22">
        <v>0.57885717284867899</v>
      </c>
      <c r="V17" s="22">
        <v>0.64816208240615503</v>
      </c>
      <c r="W17" s="22">
        <v>0.65525621358964503</v>
      </c>
      <c r="X17" s="22">
        <v>0.66881171700892905</v>
      </c>
      <c r="Y17" s="22">
        <v>0.70144466346271395</v>
      </c>
      <c r="Z17" s="22">
        <v>0.77539701193575705</v>
      </c>
      <c r="AA17" s="22">
        <v>0.64082032885106799</v>
      </c>
      <c r="AB17" s="22">
        <v>0.626715788748754</v>
      </c>
      <c r="AC17" s="22">
        <v>0.69649945926850199</v>
      </c>
      <c r="AD17" s="22">
        <v>0.78061912039599002</v>
      </c>
      <c r="AE17" s="22"/>
      <c r="AF17" s="22">
        <v>0.77488324506337802</v>
      </c>
      <c r="AG17" s="22">
        <v>0.62964999032584201</v>
      </c>
      <c r="AH17" s="22">
        <v>0.57348442328876703</v>
      </c>
      <c r="AI17" s="22">
        <v>0.58009498025101203</v>
      </c>
      <c r="AJ17" s="22">
        <v>0.52169288336332897</v>
      </c>
      <c r="AK17" s="22"/>
      <c r="AL17" s="22">
        <v>0.73799128115429702</v>
      </c>
      <c r="AM17" s="22">
        <v>0.68426366940090899</v>
      </c>
      <c r="AN17" s="22">
        <v>0.58210106224135805</v>
      </c>
      <c r="AO17" s="22">
        <v>0.78325007917967304</v>
      </c>
      <c r="AP17" s="22">
        <v>0.43488297606468801</v>
      </c>
      <c r="AQ17" s="22"/>
      <c r="AR17" s="22">
        <v>0.69130827821585294</v>
      </c>
      <c r="AS17" s="22">
        <v>0.72540434563008005</v>
      </c>
      <c r="AT17" s="22">
        <v>0.61560618115436005</v>
      </c>
      <c r="AU17" s="22">
        <v>0.80433157918230902</v>
      </c>
      <c r="AV17" s="22">
        <v>0.43009751848633099</v>
      </c>
      <c r="AW17" s="22">
        <v>0.52329657487565195</v>
      </c>
      <c r="AX17" s="22"/>
      <c r="AY17" s="22">
        <v>0.70773768890633404</v>
      </c>
      <c r="AZ17" s="22">
        <v>0.60542310225998597</v>
      </c>
      <c r="BA17" s="22">
        <v>0.62371807122412903</v>
      </c>
      <c r="BB17" s="22">
        <v>0.67263581638675296</v>
      </c>
      <c r="BC17" s="22">
        <v>0.80399957852932402</v>
      </c>
      <c r="BD17" s="22"/>
      <c r="BE17" s="22">
        <v>0.45383152366172302</v>
      </c>
      <c r="BF17" s="22">
        <v>0.57841463998869003</v>
      </c>
      <c r="BG17" s="22">
        <v>0.53620387024268701</v>
      </c>
      <c r="BH17" s="22">
        <v>0.65491956445062205</v>
      </c>
      <c r="BI17" s="22">
        <v>0.664817784975967</v>
      </c>
      <c r="BJ17" s="22">
        <v>0.57203005083505298</v>
      </c>
      <c r="BK17" s="22">
        <v>0.58173178639460199</v>
      </c>
      <c r="BL17" s="22">
        <v>0.59545133471061495</v>
      </c>
      <c r="BM17" s="22">
        <v>0.64831260554488601</v>
      </c>
      <c r="BN17" s="22">
        <v>0.68138532063284896</v>
      </c>
      <c r="BO17" s="22">
        <v>0.73445026462751395</v>
      </c>
      <c r="BP17" s="22">
        <v>0.76051791779669697</v>
      </c>
      <c r="BQ17" s="22">
        <v>0.79102655374230302</v>
      </c>
      <c r="BR17" s="22">
        <v>0.84722171244863798</v>
      </c>
      <c r="BS17" s="22">
        <v>0.68157555119007895</v>
      </c>
      <c r="BT17" s="22">
        <v>0.79789120000985503</v>
      </c>
      <c r="BU17" s="22"/>
      <c r="BV17" s="22">
        <v>0.70040319894092196</v>
      </c>
      <c r="BW17" s="22">
        <v>0.66029259435457399</v>
      </c>
      <c r="BX17" s="22"/>
      <c r="BY17" s="22">
        <v>0.75925302479578405</v>
      </c>
      <c r="BZ17" s="22"/>
      <c r="CA17" s="22">
        <v>0.62489111884151205</v>
      </c>
      <c r="CB17" s="22">
        <v>0.62976196353577296</v>
      </c>
      <c r="CC17" s="22">
        <v>0.68441095960674603</v>
      </c>
      <c r="CD17" s="22">
        <v>0.71478145528425296</v>
      </c>
      <c r="CE17" s="22">
        <v>0.80835755945266696</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E22"/>
  <sheetViews>
    <sheetView showGridLines="0" topLeftCell="A5" workbookViewId="0">
      <pane xSplit="2" topLeftCell="Y1" activePane="topRight" state="frozen"/>
      <selection pane="topRight" activeCell="B22" sqref="B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132</v>
      </c>
      <c r="C9" s="14">
        <v>0.239198324650431</v>
      </c>
      <c r="D9" s="14">
        <v>0.29074805841888401</v>
      </c>
      <c r="E9" s="14">
        <v>0.18933200357582</v>
      </c>
      <c r="F9" s="14"/>
      <c r="G9" s="14">
        <v>0.21268079209659299</v>
      </c>
      <c r="H9" s="14">
        <v>0.293088095200571</v>
      </c>
      <c r="I9" s="14">
        <v>0.22085131888951301</v>
      </c>
      <c r="J9" s="14">
        <v>0.26616485334506201</v>
      </c>
      <c r="K9" s="14">
        <v>0.23382900981312901</v>
      </c>
      <c r="L9" s="14">
        <v>0.20938768497412699</v>
      </c>
      <c r="M9" s="14"/>
      <c r="N9" s="14">
        <v>0.276584282878515</v>
      </c>
      <c r="O9" s="14">
        <v>0.23285565787991999</v>
      </c>
      <c r="P9" s="14">
        <v>0.215116267119011</v>
      </c>
      <c r="Q9" s="14">
        <v>0.222234035273598</v>
      </c>
      <c r="R9" s="14"/>
      <c r="S9" s="14">
        <v>0.26435879926369299</v>
      </c>
      <c r="T9" s="14">
        <v>0.231537480046275</v>
      </c>
      <c r="U9" s="14">
        <v>0.19674984637041901</v>
      </c>
      <c r="V9" s="14">
        <v>0.20460382836677399</v>
      </c>
      <c r="W9" s="14">
        <v>0.21761628074054601</v>
      </c>
      <c r="X9" s="14">
        <v>0.26073972535827999</v>
      </c>
      <c r="Y9" s="14">
        <v>0.226538889413885</v>
      </c>
      <c r="Z9" s="14">
        <v>0.32704610431026798</v>
      </c>
      <c r="AA9" s="14">
        <v>0.232498688396928</v>
      </c>
      <c r="AB9" s="14">
        <v>0.24471507030165099</v>
      </c>
      <c r="AC9" s="14">
        <v>0.27285053222149103</v>
      </c>
      <c r="AD9" s="14">
        <v>0.22537262303577199</v>
      </c>
      <c r="AE9" s="14"/>
      <c r="AF9" s="14">
        <v>0.30334370967820001</v>
      </c>
      <c r="AG9" s="14">
        <v>0.234816904875573</v>
      </c>
      <c r="AH9" s="14">
        <v>0.228217991260909</v>
      </c>
      <c r="AI9" s="14">
        <v>0.25305165607917002</v>
      </c>
      <c r="AJ9" s="14">
        <v>0.15483593252407801</v>
      </c>
      <c r="AK9" s="14"/>
      <c r="AL9" s="14">
        <v>0.28832418439803897</v>
      </c>
      <c r="AM9" s="14">
        <v>0.23388270145863299</v>
      </c>
      <c r="AN9" s="14">
        <v>0.197910608309356</v>
      </c>
      <c r="AO9" s="14">
        <v>0.36791584069759597</v>
      </c>
      <c r="AP9" s="14">
        <v>0.129269102498697</v>
      </c>
      <c r="AQ9" s="14"/>
      <c r="AR9" s="14">
        <v>0.24354099926254499</v>
      </c>
      <c r="AS9" s="14">
        <v>0.27296989155479401</v>
      </c>
      <c r="AT9" s="14">
        <v>0.24380305714886599</v>
      </c>
      <c r="AU9" s="14">
        <v>0.35407532578168299</v>
      </c>
      <c r="AV9" s="14">
        <v>0.13991589231503601</v>
      </c>
      <c r="AW9" s="14">
        <v>0.124549894307159</v>
      </c>
      <c r="AX9" s="14"/>
      <c r="AY9" s="14">
        <v>0.242259185444686</v>
      </c>
      <c r="AZ9" s="14">
        <v>0.20151666728158801</v>
      </c>
      <c r="BA9" s="14">
        <v>0.25321186159534398</v>
      </c>
      <c r="BB9" s="14">
        <v>0.26946550818498399</v>
      </c>
      <c r="BC9" s="14">
        <v>0.45788703026829702</v>
      </c>
      <c r="BD9" s="14"/>
      <c r="BE9" s="14">
        <v>0.22120748152084299</v>
      </c>
      <c r="BF9" s="14">
        <v>0.198082309400123</v>
      </c>
      <c r="BG9" s="14">
        <v>0.19352550873416399</v>
      </c>
      <c r="BH9" s="14">
        <v>0.25179757574649397</v>
      </c>
      <c r="BI9" s="14">
        <v>0.21528389751270099</v>
      </c>
      <c r="BJ9" s="14">
        <v>0.222666072895435</v>
      </c>
      <c r="BK9" s="14">
        <v>0.18970354445176399</v>
      </c>
      <c r="BL9" s="14">
        <v>0.23080572764110899</v>
      </c>
      <c r="BM9" s="14">
        <v>0.25567899656715498</v>
      </c>
      <c r="BN9" s="14">
        <v>0.25084324302441002</v>
      </c>
      <c r="BO9" s="14">
        <v>0.238655886255036</v>
      </c>
      <c r="BP9" s="14">
        <v>0.222797457931318</v>
      </c>
      <c r="BQ9" s="14">
        <v>0.27145236466329897</v>
      </c>
      <c r="BR9" s="14">
        <v>0.42870403184831601</v>
      </c>
      <c r="BS9" s="14">
        <v>0.400866458666782</v>
      </c>
      <c r="BT9" s="14">
        <v>0.32406973057870397</v>
      </c>
      <c r="BU9" s="14"/>
      <c r="BV9" s="14">
        <v>0.23841790219367001</v>
      </c>
      <c r="BW9" s="14">
        <v>0.22714683986488199</v>
      </c>
      <c r="BX9" s="14"/>
      <c r="BY9" s="14">
        <v>0.31927382343730298</v>
      </c>
      <c r="BZ9" s="14"/>
      <c r="CA9" s="14">
        <v>0.21063358342574701</v>
      </c>
      <c r="CB9" s="14">
        <v>0.20226080415498701</v>
      </c>
      <c r="CC9" s="14">
        <v>0.261930351443462</v>
      </c>
      <c r="CD9" s="14">
        <v>0.25799667712779101</v>
      </c>
      <c r="CE9" s="14">
        <v>0.588928951481549</v>
      </c>
    </row>
    <row r="10" spans="2:83" x14ac:dyDescent="0.3">
      <c r="B10" s="15" t="s">
        <v>133</v>
      </c>
      <c r="C10" s="14">
        <v>0.49775598840470803</v>
      </c>
      <c r="D10" s="14">
        <v>0.49770474716450303</v>
      </c>
      <c r="E10" s="14">
        <v>0.49785030896292198</v>
      </c>
      <c r="F10" s="14"/>
      <c r="G10" s="14">
        <v>0.45418545377678599</v>
      </c>
      <c r="H10" s="14">
        <v>0.45745434149994402</v>
      </c>
      <c r="I10" s="14">
        <v>0.54129927485743801</v>
      </c>
      <c r="J10" s="14">
        <v>0.46991587092332299</v>
      </c>
      <c r="K10" s="14">
        <v>0.47913298266451099</v>
      </c>
      <c r="L10" s="14">
        <v>0.55930450222363004</v>
      </c>
      <c r="M10" s="14"/>
      <c r="N10" s="14">
        <v>0.51505587364884298</v>
      </c>
      <c r="O10" s="14">
        <v>0.50264064123358698</v>
      </c>
      <c r="P10" s="14">
        <v>0.51186902663860401</v>
      </c>
      <c r="Q10" s="14">
        <v>0.46430160733211001</v>
      </c>
      <c r="R10" s="14"/>
      <c r="S10" s="14">
        <v>0.50456036737693899</v>
      </c>
      <c r="T10" s="14">
        <v>0.48069778863465201</v>
      </c>
      <c r="U10" s="14">
        <v>0.54843505871736098</v>
      </c>
      <c r="V10" s="14">
        <v>0.51895603571111304</v>
      </c>
      <c r="W10" s="14">
        <v>0.507764567510959</v>
      </c>
      <c r="X10" s="14">
        <v>0.44784757842157902</v>
      </c>
      <c r="Y10" s="14">
        <v>0.505978088168063</v>
      </c>
      <c r="Z10" s="14">
        <v>0.54755153159938996</v>
      </c>
      <c r="AA10" s="14">
        <v>0.51207679919607496</v>
      </c>
      <c r="AB10" s="14">
        <v>0.45633190658535899</v>
      </c>
      <c r="AC10" s="14">
        <v>0.44952436682425601</v>
      </c>
      <c r="AD10" s="14">
        <v>0.53198321011732497</v>
      </c>
      <c r="AE10" s="14"/>
      <c r="AF10" s="14">
        <v>0.53562020549475997</v>
      </c>
      <c r="AG10" s="14">
        <v>0.50891178827327699</v>
      </c>
      <c r="AH10" s="14">
        <v>0.48584587462483197</v>
      </c>
      <c r="AI10" s="14">
        <v>0.48613986447830299</v>
      </c>
      <c r="AJ10" s="14">
        <v>0.45404092583811401</v>
      </c>
      <c r="AK10" s="14"/>
      <c r="AL10" s="14">
        <v>0.54467503845256704</v>
      </c>
      <c r="AM10" s="14">
        <v>0.54544217147533502</v>
      </c>
      <c r="AN10" s="14">
        <v>0.51542592961054301</v>
      </c>
      <c r="AO10" s="14">
        <v>0.40974871900071203</v>
      </c>
      <c r="AP10" s="14">
        <v>0.44296565480234001</v>
      </c>
      <c r="AQ10" s="14"/>
      <c r="AR10" s="14">
        <v>0.54542423521920103</v>
      </c>
      <c r="AS10" s="14">
        <v>0.55149185593596195</v>
      </c>
      <c r="AT10" s="14">
        <v>0.48714059922438002</v>
      </c>
      <c r="AU10" s="14">
        <v>0.45174116787867102</v>
      </c>
      <c r="AV10" s="14">
        <v>0.44420423856062702</v>
      </c>
      <c r="AW10" s="14">
        <v>0.51076589956294705</v>
      </c>
      <c r="AX10" s="14"/>
      <c r="AY10" s="14">
        <v>0.49939744201878999</v>
      </c>
      <c r="AZ10" s="14">
        <v>0.50679343484984196</v>
      </c>
      <c r="BA10" s="14">
        <v>0.50838307665391902</v>
      </c>
      <c r="BB10" s="14">
        <v>0.49675646405514401</v>
      </c>
      <c r="BC10" s="14">
        <v>0.42973925186563899</v>
      </c>
      <c r="BD10" s="14"/>
      <c r="BE10" s="14">
        <v>0.21730134037266499</v>
      </c>
      <c r="BF10" s="14">
        <v>0.451912543286138</v>
      </c>
      <c r="BG10" s="14">
        <v>0.47468480422108</v>
      </c>
      <c r="BH10" s="14">
        <v>0.45835073313395802</v>
      </c>
      <c r="BI10" s="14">
        <v>0.56169105200715896</v>
      </c>
      <c r="BJ10" s="14">
        <v>0.45914926102750397</v>
      </c>
      <c r="BK10" s="14">
        <v>0.46544834493228798</v>
      </c>
      <c r="BL10" s="14">
        <v>0.49899222790565601</v>
      </c>
      <c r="BM10" s="14">
        <v>0.475634182239001</v>
      </c>
      <c r="BN10" s="14">
        <v>0.494892561438733</v>
      </c>
      <c r="BO10" s="14">
        <v>0.50838405741362602</v>
      </c>
      <c r="BP10" s="14">
        <v>0.62996005683054501</v>
      </c>
      <c r="BQ10" s="14">
        <v>0.58487823449456</v>
      </c>
      <c r="BR10" s="14">
        <v>0.41435689010529902</v>
      </c>
      <c r="BS10" s="14">
        <v>0.37742956536225197</v>
      </c>
      <c r="BT10" s="14">
        <v>0.60089027793400895</v>
      </c>
      <c r="BU10" s="14"/>
      <c r="BV10" s="14">
        <v>0.55533302393922002</v>
      </c>
      <c r="BW10" s="14">
        <v>0.53075188164401099</v>
      </c>
      <c r="BX10" s="14"/>
      <c r="BY10" s="14">
        <v>0.51077695946639901</v>
      </c>
      <c r="BZ10" s="14"/>
      <c r="CA10" s="14">
        <v>0.50067312256120899</v>
      </c>
      <c r="CB10" s="14">
        <v>0.53269742504262096</v>
      </c>
      <c r="CC10" s="14">
        <v>0.49570734739633199</v>
      </c>
      <c r="CD10" s="14">
        <v>0.55274374791087499</v>
      </c>
      <c r="CE10" s="14">
        <v>0.32463703697549201</v>
      </c>
    </row>
    <row r="11" spans="2:83" x14ac:dyDescent="0.3">
      <c r="B11" s="15" t="s">
        <v>134</v>
      </c>
      <c r="C11" s="14">
        <v>0.16486430785064399</v>
      </c>
      <c r="D11" s="14">
        <v>0.13733528099263001</v>
      </c>
      <c r="E11" s="14">
        <v>0.192068076983505</v>
      </c>
      <c r="F11" s="14"/>
      <c r="G11" s="14">
        <v>0.17464412302466401</v>
      </c>
      <c r="H11" s="14">
        <v>0.14512017533281399</v>
      </c>
      <c r="I11" s="14">
        <v>0.152865048300308</v>
      </c>
      <c r="J11" s="14">
        <v>0.17711354735804799</v>
      </c>
      <c r="K11" s="14">
        <v>0.18294237019975801</v>
      </c>
      <c r="L11" s="14">
        <v>0.162081626556806</v>
      </c>
      <c r="M11" s="14"/>
      <c r="N11" s="14">
        <v>0.146021481664553</v>
      </c>
      <c r="O11" s="14">
        <v>0.161929045442117</v>
      </c>
      <c r="P11" s="14">
        <v>0.18526077754276901</v>
      </c>
      <c r="Q11" s="14">
        <v>0.17188244638026101</v>
      </c>
      <c r="R11" s="14"/>
      <c r="S11" s="14">
        <v>0.13522904866354801</v>
      </c>
      <c r="T11" s="14">
        <v>0.175440089936026</v>
      </c>
      <c r="U11" s="14">
        <v>0.141451623017434</v>
      </c>
      <c r="V11" s="14">
        <v>0.206705069227335</v>
      </c>
      <c r="W11" s="14">
        <v>0.16612378865826799</v>
      </c>
      <c r="X11" s="14">
        <v>0.16307594132123199</v>
      </c>
      <c r="Y11" s="14">
        <v>0.16124393384927499</v>
      </c>
      <c r="Z11" s="14">
        <v>6.02685862275135E-2</v>
      </c>
      <c r="AA11" s="14">
        <v>0.17440387154762499</v>
      </c>
      <c r="AB11" s="14">
        <v>0.20510455079429801</v>
      </c>
      <c r="AC11" s="14">
        <v>0.20260134849915501</v>
      </c>
      <c r="AD11" s="14">
        <v>0.12730677501353799</v>
      </c>
      <c r="AE11" s="14"/>
      <c r="AF11" s="14">
        <v>0.12969448838025499</v>
      </c>
      <c r="AG11" s="14">
        <v>0.164258217117949</v>
      </c>
      <c r="AH11" s="14">
        <v>0.154068842794059</v>
      </c>
      <c r="AI11" s="14">
        <v>0.206899722004938</v>
      </c>
      <c r="AJ11" s="14">
        <v>0.208516794910897</v>
      </c>
      <c r="AK11" s="14"/>
      <c r="AL11" s="14">
        <v>0.123186714370054</v>
      </c>
      <c r="AM11" s="14">
        <v>0.15190379483057601</v>
      </c>
      <c r="AN11" s="14">
        <v>0.17118379186416499</v>
      </c>
      <c r="AO11" s="14">
        <v>0.151889312572587</v>
      </c>
      <c r="AP11" s="14">
        <v>0.24600529803995499</v>
      </c>
      <c r="AQ11" s="14"/>
      <c r="AR11" s="14">
        <v>0.143759901663155</v>
      </c>
      <c r="AS11" s="14">
        <v>0.136158918136777</v>
      </c>
      <c r="AT11" s="14">
        <v>0.16881713820934499</v>
      </c>
      <c r="AU11" s="14">
        <v>0.13965104814443699</v>
      </c>
      <c r="AV11" s="14">
        <v>0.22810521705547501</v>
      </c>
      <c r="AW11" s="14">
        <v>0.180183301220041</v>
      </c>
      <c r="AX11" s="14"/>
      <c r="AY11" s="14">
        <v>0.16736094832279799</v>
      </c>
      <c r="AZ11" s="14">
        <v>0.177201460539988</v>
      </c>
      <c r="BA11" s="14">
        <v>0.14295825551942601</v>
      </c>
      <c r="BB11" s="14">
        <v>0.137268114733335</v>
      </c>
      <c r="BC11" s="14">
        <v>0.112373717866064</v>
      </c>
      <c r="BD11" s="14"/>
      <c r="BE11" s="14">
        <v>0.41787548811318398</v>
      </c>
      <c r="BF11" s="14">
        <v>0.15416363537511199</v>
      </c>
      <c r="BG11" s="14">
        <v>0.22234588178491499</v>
      </c>
      <c r="BH11" s="14">
        <v>0.16945257181829099</v>
      </c>
      <c r="BI11" s="14">
        <v>0.136817724793833</v>
      </c>
      <c r="BJ11" s="14">
        <v>0.17974599844873701</v>
      </c>
      <c r="BK11" s="14">
        <v>0.19939991635378501</v>
      </c>
      <c r="BL11" s="14">
        <v>0.17971215901754001</v>
      </c>
      <c r="BM11" s="14">
        <v>0.219969014945227</v>
      </c>
      <c r="BN11" s="14">
        <v>0.14501059087519699</v>
      </c>
      <c r="BO11" s="14">
        <v>0.18709640341827499</v>
      </c>
      <c r="BP11" s="14">
        <v>9.7310746454568497E-2</v>
      </c>
      <c r="BQ11" s="14">
        <v>7.6231729798738601E-2</v>
      </c>
      <c r="BR11" s="14">
        <v>0.10479655353983899</v>
      </c>
      <c r="BS11" s="14">
        <v>0.16183943959475</v>
      </c>
      <c r="BT11" s="14">
        <v>5.0482671710091499E-2</v>
      </c>
      <c r="BU11" s="14"/>
      <c r="BV11" s="14">
        <v>0.142434427931899</v>
      </c>
      <c r="BW11" s="14">
        <v>0.165968077436007</v>
      </c>
      <c r="BX11" s="14"/>
      <c r="BY11" s="14">
        <v>0.13299527620164101</v>
      </c>
      <c r="BZ11" s="14"/>
      <c r="CA11" s="14">
        <v>0.178545626377005</v>
      </c>
      <c r="CB11" s="14">
        <v>0.16595850624723199</v>
      </c>
      <c r="CC11" s="14">
        <v>0.15778984930044701</v>
      </c>
      <c r="CD11" s="14">
        <v>0.11930347310011501</v>
      </c>
      <c r="CE11" s="14">
        <v>8.6434011542959696E-2</v>
      </c>
    </row>
    <row r="12" spans="2:83" x14ac:dyDescent="0.3">
      <c r="B12" s="15" t="s">
        <v>135</v>
      </c>
      <c r="C12" s="14">
        <v>3.8489485188356397E-2</v>
      </c>
      <c r="D12" s="14">
        <v>3.7015300648673199E-2</v>
      </c>
      <c r="E12" s="14">
        <v>4.0004411003133601E-2</v>
      </c>
      <c r="F12" s="14"/>
      <c r="G12" s="14">
        <v>5.1586245511828402E-2</v>
      </c>
      <c r="H12" s="14">
        <v>3.2886707722316E-2</v>
      </c>
      <c r="I12" s="14">
        <v>3.5220408486612099E-2</v>
      </c>
      <c r="J12" s="14">
        <v>3.1150614980753399E-2</v>
      </c>
      <c r="K12" s="14">
        <v>4.3105711786985801E-2</v>
      </c>
      <c r="L12" s="14">
        <v>3.98967739602323E-2</v>
      </c>
      <c r="M12" s="14"/>
      <c r="N12" s="14">
        <v>2.2937311887774401E-2</v>
      </c>
      <c r="O12" s="14">
        <v>4.75767712932283E-2</v>
      </c>
      <c r="P12" s="14">
        <v>2.5327063578633301E-2</v>
      </c>
      <c r="Q12" s="14">
        <v>5.8224851531779399E-2</v>
      </c>
      <c r="R12" s="14"/>
      <c r="S12" s="14">
        <v>3.7133172799059699E-2</v>
      </c>
      <c r="T12" s="14">
        <v>4.8907133805686398E-2</v>
      </c>
      <c r="U12" s="14">
        <v>3.72057819503014E-2</v>
      </c>
      <c r="V12" s="14">
        <v>4.09742992270207E-2</v>
      </c>
      <c r="W12" s="14">
        <v>3.9885786789271502E-2</v>
      </c>
      <c r="X12" s="14">
        <v>3.8349494601275402E-2</v>
      </c>
      <c r="Y12" s="14">
        <v>3.8056668625594203E-2</v>
      </c>
      <c r="Z12" s="14">
        <v>4.37328447644224E-2</v>
      </c>
      <c r="AA12" s="14">
        <v>3.1914411761919101E-2</v>
      </c>
      <c r="AB12" s="14">
        <v>3.7127301172992698E-2</v>
      </c>
      <c r="AC12" s="14">
        <v>2.8266445772672798E-2</v>
      </c>
      <c r="AD12" s="14">
        <v>3.2124713518214901E-2</v>
      </c>
      <c r="AE12" s="14"/>
      <c r="AF12" s="14">
        <v>1.6038786716816002E-2</v>
      </c>
      <c r="AG12" s="14">
        <v>4.2787872393624998E-2</v>
      </c>
      <c r="AH12" s="14">
        <v>8.3885985248901396E-2</v>
      </c>
      <c r="AI12" s="14">
        <v>2.5207284391836299E-2</v>
      </c>
      <c r="AJ12" s="14">
        <v>5.3101924479997599E-2</v>
      </c>
      <c r="AK12" s="14"/>
      <c r="AL12" s="14">
        <v>2.0865292152703899E-2</v>
      </c>
      <c r="AM12" s="14">
        <v>2.7868507247334601E-2</v>
      </c>
      <c r="AN12" s="14">
        <v>6.9924998175544595E-2</v>
      </c>
      <c r="AO12" s="14">
        <v>3.44274268442811E-2</v>
      </c>
      <c r="AP12" s="14">
        <v>6.7418847703703405E-2</v>
      </c>
      <c r="AQ12" s="14"/>
      <c r="AR12" s="14">
        <v>3.04890937189E-2</v>
      </c>
      <c r="AS12" s="14">
        <v>2.05962793430821E-2</v>
      </c>
      <c r="AT12" s="14">
        <v>5.9916589618450602E-2</v>
      </c>
      <c r="AU12" s="14">
        <v>2.71668515295467E-2</v>
      </c>
      <c r="AV12" s="14">
        <v>8.3120176451755706E-2</v>
      </c>
      <c r="AW12" s="14">
        <v>2.6771356309103801E-2</v>
      </c>
      <c r="AX12" s="14"/>
      <c r="AY12" s="14">
        <v>4.0424451535299E-2</v>
      </c>
      <c r="AZ12" s="14">
        <v>5.3281762987510098E-2</v>
      </c>
      <c r="BA12" s="14">
        <v>2.7500688348443301E-2</v>
      </c>
      <c r="BB12" s="14">
        <v>3.2208251234792401E-2</v>
      </c>
      <c r="BC12" s="14">
        <v>0</v>
      </c>
      <c r="BD12" s="14"/>
      <c r="BE12" s="14">
        <v>0</v>
      </c>
      <c r="BF12" s="14">
        <v>6.6614221359105996E-2</v>
      </c>
      <c r="BG12" s="14">
        <v>4.5811334544778502E-2</v>
      </c>
      <c r="BH12" s="14">
        <v>5.6193947193341802E-2</v>
      </c>
      <c r="BI12" s="14">
        <v>4.01290860762782E-2</v>
      </c>
      <c r="BJ12" s="14">
        <v>5.4559967137033698E-2</v>
      </c>
      <c r="BK12" s="14">
        <v>4.1033930651000403E-2</v>
      </c>
      <c r="BL12" s="14">
        <v>5.2784210628349197E-2</v>
      </c>
      <c r="BM12" s="14">
        <v>1.0068284889175501E-2</v>
      </c>
      <c r="BN12" s="14">
        <v>4.7970716308194203E-2</v>
      </c>
      <c r="BO12" s="14">
        <v>4.2034171323241297E-2</v>
      </c>
      <c r="BP12" s="14">
        <v>0</v>
      </c>
      <c r="BQ12" s="14">
        <v>5.7398129985124398E-2</v>
      </c>
      <c r="BR12" s="14">
        <v>1.7199822558208001E-2</v>
      </c>
      <c r="BS12" s="14">
        <v>0</v>
      </c>
      <c r="BT12" s="14">
        <v>8.3050571145063205E-3</v>
      </c>
      <c r="BU12" s="14"/>
      <c r="BV12" s="14">
        <v>2.7233067699030999E-2</v>
      </c>
      <c r="BW12" s="14">
        <v>2.8812287489629201E-2</v>
      </c>
      <c r="BX12" s="14"/>
      <c r="BY12" s="14">
        <v>2.2041375329433399E-2</v>
      </c>
      <c r="BZ12" s="14"/>
      <c r="CA12" s="14">
        <v>4.6522392498636503E-2</v>
      </c>
      <c r="CB12" s="14">
        <v>4.0264370183023902E-2</v>
      </c>
      <c r="CC12" s="14">
        <v>3.5127674469617003E-2</v>
      </c>
      <c r="CD12" s="14">
        <v>1.90459341636901E-2</v>
      </c>
      <c r="CE12" s="14">
        <v>0</v>
      </c>
    </row>
    <row r="13" spans="2:83" x14ac:dyDescent="0.3">
      <c r="B13" s="15" t="s">
        <v>136</v>
      </c>
      <c r="C13" s="14">
        <v>1.90439360897573E-2</v>
      </c>
      <c r="D13" s="14">
        <v>1.8252605918856898E-2</v>
      </c>
      <c r="E13" s="14">
        <v>1.9853965436591701E-2</v>
      </c>
      <c r="F13" s="14"/>
      <c r="G13" s="14">
        <v>3.0179899206877699E-2</v>
      </c>
      <c r="H13" s="14">
        <v>2.30608448984202E-2</v>
      </c>
      <c r="I13" s="14">
        <v>1.7115787806385702E-2</v>
      </c>
      <c r="J13" s="14">
        <v>1.4083269271194E-2</v>
      </c>
      <c r="K13" s="14">
        <v>3.6629502281203999E-2</v>
      </c>
      <c r="L13" s="14">
        <v>2.1575693569549298E-3</v>
      </c>
      <c r="M13" s="14"/>
      <c r="N13" s="14">
        <v>1.6673966905478999E-2</v>
      </c>
      <c r="O13" s="14">
        <v>2.3658813357680001E-2</v>
      </c>
      <c r="P13" s="14">
        <v>1.8367220938999999E-2</v>
      </c>
      <c r="Q13" s="14">
        <v>1.7819579743127398E-2</v>
      </c>
      <c r="R13" s="14"/>
      <c r="S13" s="14">
        <v>2.3169383339135801E-2</v>
      </c>
      <c r="T13" s="14">
        <v>1.5485125867308901E-2</v>
      </c>
      <c r="U13" s="14">
        <v>3.8232505471203097E-2</v>
      </c>
      <c r="V13" s="14">
        <v>5.2545027157944596E-3</v>
      </c>
      <c r="W13" s="14">
        <v>2.03345105833155E-2</v>
      </c>
      <c r="X13" s="14">
        <v>2.6513603466160801E-2</v>
      </c>
      <c r="Y13" s="14">
        <v>5.92739928498668E-3</v>
      </c>
      <c r="Z13" s="14">
        <v>0</v>
      </c>
      <c r="AA13" s="14">
        <v>2.4400558151309901E-2</v>
      </c>
      <c r="AB13" s="14">
        <v>2.5626352570449099E-2</v>
      </c>
      <c r="AC13" s="14">
        <v>9.1844252186869604E-3</v>
      </c>
      <c r="AD13" s="14">
        <v>1.7577583014594299E-2</v>
      </c>
      <c r="AE13" s="14"/>
      <c r="AF13" s="14">
        <v>4.4358380507434599E-3</v>
      </c>
      <c r="AG13" s="14">
        <v>2.8290953407503799E-2</v>
      </c>
      <c r="AH13" s="14">
        <v>2.6822692830332898E-2</v>
      </c>
      <c r="AI13" s="14">
        <v>0</v>
      </c>
      <c r="AJ13" s="14">
        <v>2.34901621593528E-2</v>
      </c>
      <c r="AK13" s="14"/>
      <c r="AL13" s="14">
        <v>2.3140954364404202E-3</v>
      </c>
      <c r="AM13" s="14">
        <v>1.6855611119073501E-2</v>
      </c>
      <c r="AN13" s="14">
        <v>2.5930396350595401E-2</v>
      </c>
      <c r="AO13" s="14">
        <v>1.3892044170958601E-2</v>
      </c>
      <c r="AP13" s="14">
        <v>7.8032043486310598E-2</v>
      </c>
      <c r="AQ13" s="14"/>
      <c r="AR13" s="14">
        <v>2.15631983714345E-2</v>
      </c>
      <c r="AS13" s="14">
        <v>5.6217664161225204E-3</v>
      </c>
      <c r="AT13" s="14">
        <v>2.5139067082284201E-2</v>
      </c>
      <c r="AU13" s="14">
        <v>1.05298719646763E-2</v>
      </c>
      <c r="AV13" s="14">
        <v>5.9773870201415398E-2</v>
      </c>
      <c r="AW13" s="14">
        <v>1.47372410238023E-2</v>
      </c>
      <c r="AX13" s="14"/>
      <c r="AY13" s="14">
        <v>7.0539021600802302E-3</v>
      </c>
      <c r="AZ13" s="14">
        <v>9.0361964240509192E-3</v>
      </c>
      <c r="BA13" s="14">
        <v>3.47112813468788E-2</v>
      </c>
      <c r="BB13" s="14">
        <v>2.7330742805611999E-2</v>
      </c>
      <c r="BC13" s="14">
        <v>0</v>
      </c>
      <c r="BD13" s="14"/>
      <c r="BE13" s="14">
        <v>7.7982368142829994E-2</v>
      </c>
      <c r="BF13" s="14">
        <v>1.5915646212755399E-2</v>
      </c>
      <c r="BG13" s="14">
        <v>2.14219603898997E-2</v>
      </c>
      <c r="BH13" s="14">
        <v>2.3884111911722E-2</v>
      </c>
      <c r="BI13" s="14">
        <v>1.55910786609903E-2</v>
      </c>
      <c r="BJ13" s="14">
        <v>2.3525536226157599E-2</v>
      </c>
      <c r="BK13" s="14">
        <v>4.0606704255411699E-2</v>
      </c>
      <c r="BL13" s="14">
        <v>2.5248661499387402E-2</v>
      </c>
      <c r="BM13" s="14">
        <v>1.5343476909902501E-2</v>
      </c>
      <c r="BN13" s="14">
        <v>9.2049606490751095E-3</v>
      </c>
      <c r="BO13" s="14">
        <v>0</v>
      </c>
      <c r="BP13" s="14">
        <v>3.1167136726373602E-2</v>
      </c>
      <c r="BQ13" s="14">
        <v>0</v>
      </c>
      <c r="BR13" s="14">
        <v>0</v>
      </c>
      <c r="BS13" s="14">
        <v>1.9178192642769799E-2</v>
      </c>
      <c r="BT13" s="14">
        <v>8.1397254645420806E-3</v>
      </c>
      <c r="BU13" s="14"/>
      <c r="BV13" s="14">
        <v>1.9475717536582698E-2</v>
      </c>
      <c r="BW13" s="14">
        <v>1.29641242323098E-2</v>
      </c>
      <c r="BX13" s="14"/>
      <c r="BY13" s="14">
        <v>7.2489977886071198E-3</v>
      </c>
      <c r="BZ13" s="14"/>
      <c r="CA13" s="14">
        <v>2.09366283931504E-2</v>
      </c>
      <c r="CB13" s="14">
        <v>3.0657438716603699E-2</v>
      </c>
      <c r="CC13" s="14">
        <v>1.2623327039547201E-2</v>
      </c>
      <c r="CD13" s="14">
        <v>1.9893565304208799E-2</v>
      </c>
      <c r="CE13" s="14">
        <v>0</v>
      </c>
    </row>
    <row r="14" spans="2:83" x14ac:dyDescent="0.3">
      <c r="B14" s="15" t="s">
        <v>53</v>
      </c>
      <c r="C14" s="14">
        <v>4.0647957816103801E-2</v>
      </c>
      <c r="D14" s="14">
        <v>1.89440068564527E-2</v>
      </c>
      <c r="E14" s="14">
        <v>6.0891234038027098E-2</v>
      </c>
      <c r="F14" s="14"/>
      <c r="G14" s="14">
        <v>7.6723486383251799E-2</v>
      </c>
      <c r="H14" s="14">
        <v>4.8389835345934003E-2</v>
      </c>
      <c r="I14" s="14">
        <v>3.26481616597439E-2</v>
      </c>
      <c r="J14" s="14">
        <v>4.1571844121619697E-2</v>
      </c>
      <c r="K14" s="14">
        <v>2.4360423254412001E-2</v>
      </c>
      <c r="L14" s="14">
        <v>2.7171842928249701E-2</v>
      </c>
      <c r="M14" s="14"/>
      <c r="N14" s="14">
        <v>2.27270830148362E-2</v>
      </c>
      <c r="O14" s="14">
        <v>3.1339070793467802E-2</v>
      </c>
      <c r="P14" s="14">
        <v>4.4059644181983201E-2</v>
      </c>
      <c r="Q14" s="14">
        <v>6.5537479739124604E-2</v>
      </c>
      <c r="R14" s="14"/>
      <c r="S14" s="14">
        <v>3.5549228557624102E-2</v>
      </c>
      <c r="T14" s="14">
        <v>4.7932381710051902E-2</v>
      </c>
      <c r="U14" s="14">
        <v>3.7925184473281998E-2</v>
      </c>
      <c r="V14" s="14">
        <v>2.3506264751963001E-2</v>
      </c>
      <c r="W14" s="14">
        <v>4.8275065717640897E-2</v>
      </c>
      <c r="X14" s="14">
        <v>6.3473656831472602E-2</v>
      </c>
      <c r="Y14" s="14">
        <v>6.2255020658195603E-2</v>
      </c>
      <c r="Z14" s="14">
        <v>2.1400933098406599E-2</v>
      </c>
      <c r="AA14" s="14">
        <v>2.4705670946143E-2</v>
      </c>
      <c r="AB14" s="14">
        <v>3.10948185752505E-2</v>
      </c>
      <c r="AC14" s="14">
        <v>3.7572881463738897E-2</v>
      </c>
      <c r="AD14" s="14">
        <v>6.5635095300556001E-2</v>
      </c>
      <c r="AE14" s="14"/>
      <c r="AF14" s="14">
        <v>1.08669716792261E-2</v>
      </c>
      <c r="AG14" s="14">
        <v>2.09342639320712E-2</v>
      </c>
      <c r="AH14" s="14">
        <v>2.11586132409665E-2</v>
      </c>
      <c r="AI14" s="14">
        <v>2.8701473045752601E-2</v>
      </c>
      <c r="AJ14" s="14">
        <v>0.10601426008756</v>
      </c>
      <c r="AK14" s="14"/>
      <c r="AL14" s="14">
        <v>2.0634675190196301E-2</v>
      </c>
      <c r="AM14" s="14">
        <v>2.4047213869048401E-2</v>
      </c>
      <c r="AN14" s="14">
        <v>1.96242756897963E-2</v>
      </c>
      <c r="AO14" s="14">
        <v>2.2126656713865801E-2</v>
      </c>
      <c r="AP14" s="14">
        <v>3.6309053468993401E-2</v>
      </c>
      <c r="AQ14" s="14"/>
      <c r="AR14" s="14">
        <v>1.5222571764763699E-2</v>
      </c>
      <c r="AS14" s="14">
        <v>1.31612886132623E-2</v>
      </c>
      <c r="AT14" s="14">
        <v>1.5183548716674201E-2</v>
      </c>
      <c r="AU14" s="14">
        <v>1.6835734700986298E-2</v>
      </c>
      <c r="AV14" s="14">
        <v>4.4880605415691298E-2</v>
      </c>
      <c r="AW14" s="14">
        <v>0.142992307576947</v>
      </c>
      <c r="AX14" s="14"/>
      <c r="AY14" s="14">
        <v>4.3504070518346399E-2</v>
      </c>
      <c r="AZ14" s="14">
        <v>5.2170477917020799E-2</v>
      </c>
      <c r="BA14" s="14">
        <v>3.32348365359895E-2</v>
      </c>
      <c r="BB14" s="14">
        <v>3.69709189861318E-2</v>
      </c>
      <c r="BC14" s="14">
        <v>0</v>
      </c>
      <c r="BD14" s="14"/>
      <c r="BE14" s="14">
        <v>6.5633321850478196E-2</v>
      </c>
      <c r="BF14" s="14">
        <v>0.113311644366766</v>
      </c>
      <c r="BG14" s="14">
        <v>4.2210510325162799E-2</v>
      </c>
      <c r="BH14" s="14">
        <v>4.03210601961927E-2</v>
      </c>
      <c r="BI14" s="14">
        <v>3.0487160949038701E-2</v>
      </c>
      <c r="BJ14" s="14">
        <v>6.0353164265132903E-2</v>
      </c>
      <c r="BK14" s="14">
        <v>6.3807559355751206E-2</v>
      </c>
      <c r="BL14" s="14">
        <v>1.24570133079582E-2</v>
      </c>
      <c r="BM14" s="14">
        <v>2.3306044449539601E-2</v>
      </c>
      <c r="BN14" s="14">
        <v>5.2077927704391701E-2</v>
      </c>
      <c r="BO14" s="14">
        <v>2.38294815898209E-2</v>
      </c>
      <c r="BP14" s="14">
        <v>1.87646020571944E-2</v>
      </c>
      <c r="BQ14" s="14">
        <v>1.0039541058277901E-2</v>
      </c>
      <c r="BR14" s="14">
        <v>3.4942701948337797E-2</v>
      </c>
      <c r="BS14" s="14">
        <v>4.0686343733446699E-2</v>
      </c>
      <c r="BT14" s="14">
        <v>8.1125371981473505E-3</v>
      </c>
      <c r="BU14" s="14"/>
      <c r="BV14" s="14">
        <v>1.7105860699596499E-2</v>
      </c>
      <c r="BW14" s="14">
        <v>3.4356789333161303E-2</v>
      </c>
      <c r="BX14" s="14"/>
      <c r="BY14" s="14">
        <v>7.6635677766167002E-3</v>
      </c>
      <c r="BZ14" s="14"/>
      <c r="CA14" s="14">
        <v>4.2688646744251803E-2</v>
      </c>
      <c r="CB14" s="14">
        <v>2.81614556555323E-2</v>
      </c>
      <c r="CC14" s="14">
        <v>3.6821450350595503E-2</v>
      </c>
      <c r="CD14" s="14">
        <v>3.1016602393319902E-2</v>
      </c>
      <c r="CE14" s="14">
        <v>0</v>
      </c>
    </row>
    <row r="15" spans="2:83" x14ac:dyDescent="0.3">
      <c r="B15" s="15" t="s">
        <v>137</v>
      </c>
      <c r="C15" s="21">
        <v>0.73695431305513903</v>
      </c>
      <c r="D15" s="21">
        <v>0.78845280558338704</v>
      </c>
      <c r="E15" s="21">
        <v>0.68718231253874296</v>
      </c>
      <c r="F15" s="21"/>
      <c r="G15" s="21">
        <v>0.66686624587337895</v>
      </c>
      <c r="H15" s="21">
        <v>0.75054243670051501</v>
      </c>
      <c r="I15" s="21">
        <v>0.76215059374695004</v>
      </c>
      <c r="J15" s="21">
        <v>0.736080724268385</v>
      </c>
      <c r="K15" s="21">
        <v>0.71296199247764003</v>
      </c>
      <c r="L15" s="21">
        <v>0.768692187197757</v>
      </c>
      <c r="M15" s="21"/>
      <c r="N15" s="21">
        <v>0.79164015652735797</v>
      </c>
      <c r="O15" s="21">
        <v>0.735496299113507</v>
      </c>
      <c r="P15" s="21">
        <v>0.726985293757615</v>
      </c>
      <c r="Q15" s="21">
        <v>0.68653564260570799</v>
      </c>
      <c r="R15" s="21"/>
      <c r="S15" s="21">
        <v>0.76891916664063198</v>
      </c>
      <c r="T15" s="21">
        <v>0.71223526868092701</v>
      </c>
      <c r="U15" s="21">
        <v>0.74518490508778001</v>
      </c>
      <c r="V15" s="21">
        <v>0.72355986407788697</v>
      </c>
      <c r="W15" s="21">
        <v>0.72538084825150395</v>
      </c>
      <c r="X15" s="21">
        <v>0.70858730377985901</v>
      </c>
      <c r="Y15" s="21">
        <v>0.732516977581948</v>
      </c>
      <c r="Z15" s="21">
        <v>0.874597635909657</v>
      </c>
      <c r="AA15" s="21">
        <v>0.74457548759300296</v>
      </c>
      <c r="AB15" s="21">
        <v>0.70104697688701001</v>
      </c>
      <c r="AC15" s="21">
        <v>0.72237489904574703</v>
      </c>
      <c r="AD15" s="21">
        <v>0.75735583315309696</v>
      </c>
      <c r="AE15" s="21"/>
      <c r="AF15" s="21">
        <v>0.83896391517295998</v>
      </c>
      <c r="AG15" s="21">
        <v>0.74372869314885104</v>
      </c>
      <c r="AH15" s="21">
        <v>0.714063865885741</v>
      </c>
      <c r="AI15" s="21">
        <v>0.73919152055747295</v>
      </c>
      <c r="AJ15" s="21">
        <v>0.60887685836219196</v>
      </c>
      <c r="AK15" s="21"/>
      <c r="AL15" s="21">
        <v>0.83299922285060601</v>
      </c>
      <c r="AM15" s="21">
        <v>0.77932487293396802</v>
      </c>
      <c r="AN15" s="21">
        <v>0.71333653791989904</v>
      </c>
      <c r="AO15" s="21">
        <v>0.77766455969830695</v>
      </c>
      <c r="AP15" s="21">
        <v>0.57223475730103701</v>
      </c>
      <c r="AQ15" s="21"/>
      <c r="AR15" s="21">
        <v>0.78896523448174605</v>
      </c>
      <c r="AS15" s="21">
        <v>0.82446174749075596</v>
      </c>
      <c r="AT15" s="21">
        <v>0.73094365637324599</v>
      </c>
      <c r="AU15" s="21">
        <v>0.80581649366035402</v>
      </c>
      <c r="AV15" s="21">
        <v>0.58412013087566195</v>
      </c>
      <c r="AW15" s="21">
        <v>0.63531579387010695</v>
      </c>
      <c r="AX15" s="21"/>
      <c r="AY15" s="21">
        <v>0.74165662746347605</v>
      </c>
      <c r="AZ15" s="21">
        <v>0.70831010213142998</v>
      </c>
      <c r="BA15" s="21">
        <v>0.76159493824926205</v>
      </c>
      <c r="BB15" s="21">
        <v>0.766221972240129</v>
      </c>
      <c r="BC15" s="21">
        <v>0.88762628213393602</v>
      </c>
      <c r="BD15" s="21"/>
      <c r="BE15" s="21">
        <v>0.43850882189350798</v>
      </c>
      <c r="BF15" s="21">
        <v>0.64999485268626001</v>
      </c>
      <c r="BG15" s="21">
        <v>0.66821031295524402</v>
      </c>
      <c r="BH15" s="21">
        <v>0.71014830888045199</v>
      </c>
      <c r="BI15" s="21">
        <v>0.77697494951986001</v>
      </c>
      <c r="BJ15" s="21">
        <v>0.68181533392293903</v>
      </c>
      <c r="BK15" s="21">
        <v>0.655151889384052</v>
      </c>
      <c r="BL15" s="21">
        <v>0.72979795554676496</v>
      </c>
      <c r="BM15" s="21">
        <v>0.73131317880615598</v>
      </c>
      <c r="BN15" s="21">
        <v>0.74573580446314203</v>
      </c>
      <c r="BO15" s="21">
        <v>0.747039943668662</v>
      </c>
      <c r="BP15" s="21">
        <v>0.85275751476186301</v>
      </c>
      <c r="BQ15" s="21">
        <v>0.85633059915785903</v>
      </c>
      <c r="BR15" s="21">
        <v>0.84306092195361504</v>
      </c>
      <c r="BS15" s="21">
        <v>0.77829602402903397</v>
      </c>
      <c r="BT15" s="21">
        <v>0.92496000851271298</v>
      </c>
      <c r="BU15" s="21"/>
      <c r="BV15" s="21">
        <v>0.79375092613289</v>
      </c>
      <c r="BW15" s="21">
        <v>0.75789872150889304</v>
      </c>
      <c r="BX15" s="21"/>
      <c r="BY15" s="21">
        <v>0.83005078290370204</v>
      </c>
      <c r="BZ15" s="21"/>
      <c r="CA15" s="21">
        <v>0.711306705986956</v>
      </c>
      <c r="CB15" s="21">
        <v>0.734958229197608</v>
      </c>
      <c r="CC15" s="21">
        <v>0.75763769883979304</v>
      </c>
      <c r="CD15" s="21">
        <v>0.81074042503866595</v>
      </c>
      <c r="CE15" s="21">
        <v>0.91356598845703996</v>
      </c>
    </row>
    <row r="16" spans="2:83" x14ac:dyDescent="0.3">
      <c r="B16" s="15" t="s">
        <v>138</v>
      </c>
      <c r="C16" s="21">
        <v>5.7533421278113603E-2</v>
      </c>
      <c r="D16" s="21">
        <v>5.5267906567530098E-2</v>
      </c>
      <c r="E16" s="21">
        <v>5.9858376439725303E-2</v>
      </c>
      <c r="F16" s="21"/>
      <c r="G16" s="21">
        <v>8.1766144718705996E-2</v>
      </c>
      <c r="H16" s="21">
        <v>5.59475526207363E-2</v>
      </c>
      <c r="I16" s="21">
        <v>5.2336196292997801E-2</v>
      </c>
      <c r="J16" s="21">
        <v>4.5233884251947402E-2</v>
      </c>
      <c r="K16" s="21">
        <v>7.97352140681898E-2</v>
      </c>
      <c r="L16" s="21">
        <v>4.2054343317187298E-2</v>
      </c>
      <c r="M16" s="21"/>
      <c r="N16" s="21">
        <v>3.96112787932534E-2</v>
      </c>
      <c r="O16" s="21">
        <v>7.1235584650908304E-2</v>
      </c>
      <c r="P16" s="21">
        <v>4.3694284517633297E-2</v>
      </c>
      <c r="Q16" s="21">
        <v>7.6044431274906704E-2</v>
      </c>
      <c r="R16" s="21"/>
      <c r="S16" s="21">
        <v>6.0302556138195497E-2</v>
      </c>
      <c r="T16" s="21">
        <v>6.4392259672995306E-2</v>
      </c>
      <c r="U16" s="21">
        <v>7.5438287421504505E-2</v>
      </c>
      <c r="V16" s="21">
        <v>4.6228801942815201E-2</v>
      </c>
      <c r="W16" s="21">
        <v>6.0220297372587002E-2</v>
      </c>
      <c r="X16" s="21">
        <v>6.4863098067436106E-2</v>
      </c>
      <c r="Y16" s="21">
        <v>4.3984067910580897E-2</v>
      </c>
      <c r="Z16" s="21">
        <v>4.37328447644224E-2</v>
      </c>
      <c r="AA16" s="21">
        <v>5.6314969913228999E-2</v>
      </c>
      <c r="AB16" s="21">
        <v>6.2753653743441898E-2</v>
      </c>
      <c r="AC16" s="21">
        <v>3.74508709913597E-2</v>
      </c>
      <c r="AD16" s="21">
        <v>4.97022965328092E-2</v>
      </c>
      <c r="AE16" s="21"/>
      <c r="AF16" s="21">
        <v>2.0474624767559499E-2</v>
      </c>
      <c r="AG16" s="21">
        <v>7.10788258011288E-2</v>
      </c>
      <c r="AH16" s="21">
        <v>0.110708678079234</v>
      </c>
      <c r="AI16" s="21">
        <v>2.5207284391836299E-2</v>
      </c>
      <c r="AJ16" s="21">
        <v>7.6592086639350396E-2</v>
      </c>
      <c r="AK16" s="21"/>
      <c r="AL16" s="21">
        <v>2.3179387589144299E-2</v>
      </c>
      <c r="AM16" s="21">
        <v>4.4724118366408099E-2</v>
      </c>
      <c r="AN16" s="21">
        <v>9.5855394526140003E-2</v>
      </c>
      <c r="AO16" s="21">
        <v>4.8319471015239701E-2</v>
      </c>
      <c r="AP16" s="21">
        <v>0.145450891190014</v>
      </c>
      <c r="AQ16" s="21"/>
      <c r="AR16" s="21">
        <v>5.2052292090334497E-2</v>
      </c>
      <c r="AS16" s="21">
        <v>2.6218045759204701E-2</v>
      </c>
      <c r="AT16" s="21">
        <v>8.5055656700734797E-2</v>
      </c>
      <c r="AU16" s="21">
        <v>3.7696723494223101E-2</v>
      </c>
      <c r="AV16" s="21">
        <v>0.14289404665317099</v>
      </c>
      <c r="AW16" s="21">
        <v>4.15085973329061E-2</v>
      </c>
      <c r="AX16" s="21"/>
      <c r="AY16" s="21">
        <v>4.74783536953792E-2</v>
      </c>
      <c r="AZ16" s="21">
        <v>6.2317959411561E-2</v>
      </c>
      <c r="BA16" s="21">
        <v>6.2211969695322097E-2</v>
      </c>
      <c r="BB16" s="21">
        <v>5.95389940404044E-2</v>
      </c>
      <c r="BC16" s="21">
        <v>0</v>
      </c>
      <c r="BD16" s="21"/>
      <c r="BE16" s="21">
        <v>7.7982368142829994E-2</v>
      </c>
      <c r="BF16" s="21">
        <v>8.2529867571861398E-2</v>
      </c>
      <c r="BG16" s="21">
        <v>6.7233294934678195E-2</v>
      </c>
      <c r="BH16" s="21">
        <v>8.0078059105063701E-2</v>
      </c>
      <c r="BI16" s="21">
        <v>5.5720164737268499E-2</v>
      </c>
      <c r="BJ16" s="21">
        <v>7.8085503363191394E-2</v>
      </c>
      <c r="BK16" s="21">
        <v>8.1640634906412005E-2</v>
      </c>
      <c r="BL16" s="21">
        <v>7.8032872127736602E-2</v>
      </c>
      <c r="BM16" s="21">
        <v>2.5411761799078E-2</v>
      </c>
      <c r="BN16" s="21">
        <v>5.71756769572693E-2</v>
      </c>
      <c r="BO16" s="21">
        <v>4.2034171323241297E-2</v>
      </c>
      <c r="BP16" s="21">
        <v>3.1167136726373602E-2</v>
      </c>
      <c r="BQ16" s="21">
        <v>5.7398129985124398E-2</v>
      </c>
      <c r="BR16" s="21">
        <v>1.7199822558208001E-2</v>
      </c>
      <c r="BS16" s="21">
        <v>1.9178192642769799E-2</v>
      </c>
      <c r="BT16" s="21">
        <v>1.6444782579048401E-2</v>
      </c>
      <c r="BU16" s="21"/>
      <c r="BV16" s="21">
        <v>4.6708785235613698E-2</v>
      </c>
      <c r="BW16" s="21">
        <v>4.1776411721939001E-2</v>
      </c>
      <c r="BX16" s="21"/>
      <c r="BY16" s="21">
        <v>2.9290373118040499E-2</v>
      </c>
      <c r="BZ16" s="21"/>
      <c r="CA16" s="21">
        <v>6.7459020891786903E-2</v>
      </c>
      <c r="CB16" s="21">
        <v>7.0921808899627597E-2</v>
      </c>
      <c r="CC16" s="21">
        <v>4.7751001509164198E-2</v>
      </c>
      <c r="CD16" s="21">
        <v>3.8939499467898799E-2</v>
      </c>
      <c r="CE16" s="21">
        <v>0</v>
      </c>
    </row>
    <row r="17" spans="2:83" x14ac:dyDescent="0.3">
      <c r="B17" s="15" t="s">
        <v>139</v>
      </c>
      <c r="C17" s="22">
        <v>0.67942089177702503</v>
      </c>
      <c r="D17" s="22">
        <v>0.73318489901585704</v>
      </c>
      <c r="E17" s="22">
        <v>0.62732393609901704</v>
      </c>
      <c r="F17" s="22"/>
      <c r="G17" s="22">
        <v>0.58510010115467204</v>
      </c>
      <c r="H17" s="22">
        <v>0.69459488407977898</v>
      </c>
      <c r="I17" s="22">
        <v>0.70981439745395203</v>
      </c>
      <c r="J17" s="22">
        <v>0.69084684001643704</v>
      </c>
      <c r="K17" s="22">
        <v>0.63322677840944996</v>
      </c>
      <c r="L17" s="22">
        <v>0.72663784388056996</v>
      </c>
      <c r="M17" s="22"/>
      <c r="N17" s="22">
        <v>0.75202887773410398</v>
      </c>
      <c r="O17" s="22">
        <v>0.66426071446259904</v>
      </c>
      <c r="P17" s="22">
        <v>0.68329100923998198</v>
      </c>
      <c r="Q17" s="22">
        <v>0.61049121133080098</v>
      </c>
      <c r="R17" s="22"/>
      <c r="S17" s="22">
        <v>0.70861661050243696</v>
      </c>
      <c r="T17" s="22">
        <v>0.64784300900793101</v>
      </c>
      <c r="U17" s="22">
        <v>0.66974661766627497</v>
      </c>
      <c r="V17" s="22">
        <v>0.67733106213507099</v>
      </c>
      <c r="W17" s="22">
        <v>0.66516055087891701</v>
      </c>
      <c r="X17" s="22">
        <v>0.64372420571242295</v>
      </c>
      <c r="Y17" s="22">
        <v>0.68853290967136704</v>
      </c>
      <c r="Z17" s="22">
        <v>0.83086479114523504</v>
      </c>
      <c r="AA17" s="22">
        <v>0.68826051767977403</v>
      </c>
      <c r="AB17" s="22">
        <v>0.63829332314356801</v>
      </c>
      <c r="AC17" s="22">
        <v>0.68492402805438701</v>
      </c>
      <c r="AD17" s="22">
        <v>0.70765353662028796</v>
      </c>
      <c r="AE17" s="22"/>
      <c r="AF17" s="22">
        <v>0.81848929040539997</v>
      </c>
      <c r="AG17" s="22">
        <v>0.67264986734772203</v>
      </c>
      <c r="AH17" s="22">
        <v>0.60335518780650599</v>
      </c>
      <c r="AI17" s="22">
        <v>0.713984236165637</v>
      </c>
      <c r="AJ17" s="22">
        <v>0.53228477172284205</v>
      </c>
      <c r="AK17" s="22"/>
      <c r="AL17" s="22">
        <v>0.80981983526146195</v>
      </c>
      <c r="AM17" s="22">
        <v>0.73460075456756002</v>
      </c>
      <c r="AN17" s="22">
        <v>0.61748114339375904</v>
      </c>
      <c r="AO17" s="22">
        <v>0.72934508868306802</v>
      </c>
      <c r="AP17" s="22">
        <v>0.42678386611102298</v>
      </c>
      <c r="AQ17" s="22"/>
      <c r="AR17" s="22">
        <v>0.73691294239141203</v>
      </c>
      <c r="AS17" s="22">
        <v>0.79824370173155101</v>
      </c>
      <c r="AT17" s="22">
        <v>0.64588799967251098</v>
      </c>
      <c r="AU17" s="22">
        <v>0.76811977016613098</v>
      </c>
      <c r="AV17" s="22">
        <v>0.44122608422249099</v>
      </c>
      <c r="AW17" s="22">
        <v>0.59380719653720004</v>
      </c>
      <c r="AX17" s="22"/>
      <c r="AY17" s="22">
        <v>0.69417827376809704</v>
      </c>
      <c r="AZ17" s="22">
        <v>0.64599214271986904</v>
      </c>
      <c r="BA17" s="22">
        <v>0.69938296855394</v>
      </c>
      <c r="BB17" s="22">
        <v>0.70668297819972403</v>
      </c>
      <c r="BC17" s="22">
        <v>0.88762628213393602</v>
      </c>
      <c r="BD17" s="22"/>
      <c r="BE17" s="22">
        <v>0.36052645375067799</v>
      </c>
      <c r="BF17" s="22">
        <v>0.56746498511439902</v>
      </c>
      <c r="BG17" s="22">
        <v>0.60097701802056602</v>
      </c>
      <c r="BH17" s="22">
        <v>0.63007024977538795</v>
      </c>
      <c r="BI17" s="22">
        <v>0.72125478478259197</v>
      </c>
      <c r="BJ17" s="22">
        <v>0.60372983055974705</v>
      </c>
      <c r="BK17" s="22">
        <v>0.57351125447763995</v>
      </c>
      <c r="BL17" s="22">
        <v>0.65176508341902895</v>
      </c>
      <c r="BM17" s="22">
        <v>0.70590141700707798</v>
      </c>
      <c r="BN17" s="22">
        <v>0.68856012750587303</v>
      </c>
      <c r="BO17" s="22">
        <v>0.70500577234542094</v>
      </c>
      <c r="BP17" s="22">
        <v>0.82159037803548995</v>
      </c>
      <c r="BQ17" s="22">
        <v>0.79893246917273497</v>
      </c>
      <c r="BR17" s="22">
        <v>0.82586109939540697</v>
      </c>
      <c r="BS17" s="22">
        <v>0.75911783138626399</v>
      </c>
      <c r="BT17" s="22">
        <v>0.90851522593366396</v>
      </c>
      <c r="BU17" s="22"/>
      <c r="BV17" s="22">
        <v>0.74704214089727705</v>
      </c>
      <c r="BW17" s="22">
        <v>0.71612230978695401</v>
      </c>
      <c r="BX17" s="22"/>
      <c r="BY17" s="22">
        <v>0.80076040978566099</v>
      </c>
      <c r="BZ17" s="22"/>
      <c r="CA17" s="22">
        <v>0.64384768509516899</v>
      </c>
      <c r="CB17" s="22">
        <v>0.66403642029798104</v>
      </c>
      <c r="CC17" s="22">
        <v>0.70988669733062904</v>
      </c>
      <c r="CD17" s="22">
        <v>0.77180092557076696</v>
      </c>
      <c r="CE17" s="22">
        <v>0.91356598845703996</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132</v>
      </c>
      <c r="C9" s="14">
        <v>0.141985354914061</v>
      </c>
      <c r="D9" s="14">
        <v>0.17608726467288999</v>
      </c>
      <c r="E9" s="14">
        <v>0.108965212427134</v>
      </c>
      <c r="F9" s="14"/>
      <c r="G9" s="14">
        <v>0.142055670701565</v>
      </c>
      <c r="H9" s="14">
        <v>0.18154987285625199</v>
      </c>
      <c r="I9" s="14">
        <v>0.13901932493583999</v>
      </c>
      <c r="J9" s="14">
        <v>0.117082257682878</v>
      </c>
      <c r="K9" s="14">
        <v>0.118838052072472</v>
      </c>
      <c r="L9" s="14">
        <v>0.14792130581819901</v>
      </c>
      <c r="M9" s="14"/>
      <c r="N9" s="14">
        <v>0.16375417938350401</v>
      </c>
      <c r="O9" s="14">
        <v>0.11230660702956601</v>
      </c>
      <c r="P9" s="14">
        <v>0.168604633197973</v>
      </c>
      <c r="Q9" s="14">
        <v>0.12537356315853199</v>
      </c>
      <c r="R9" s="14"/>
      <c r="S9" s="14">
        <v>0.14449478212303701</v>
      </c>
      <c r="T9" s="14">
        <v>0.13366392156503401</v>
      </c>
      <c r="U9" s="14">
        <v>0.14860852368055699</v>
      </c>
      <c r="V9" s="14">
        <v>0.144169993313252</v>
      </c>
      <c r="W9" s="14">
        <v>0.13716655276358999</v>
      </c>
      <c r="X9" s="14">
        <v>0.127982109774571</v>
      </c>
      <c r="Y9" s="14">
        <v>0.17887100193271599</v>
      </c>
      <c r="Z9" s="14">
        <v>0.21519279479549799</v>
      </c>
      <c r="AA9" s="14">
        <v>0.123077441472476</v>
      </c>
      <c r="AB9" s="14">
        <v>0.13443369671072899</v>
      </c>
      <c r="AC9" s="14">
        <v>0.15000480388155099</v>
      </c>
      <c r="AD9" s="14">
        <v>7.8631183975855196E-2</v>
      </c>
      <c r="AE9" s="14"/>
      <c r="AF9" s="14">
        <v>0.18780691966739299</v>
      </c>
      <c r="AG9" s="14">
        <v>0.13161230397540999</v>
      </c>
      <c r="AH9" s="14">
        <v>0.123955830697651</v>
      </c>
      <c r="AI9" s="14">
        <v>0.14298832875192199</v>
      </c>
      <c r="AJ9" s="14">
        <v>0.106543854658916</v>
      </c>
      <c r="AK9" s="14"/>
      <c r="AL9" s="14">
        <v>0.19684489917364201</v>
      </c>
      <c r="AM9" s="14">
        <v>0.14073600143507101</v>
      </c>
      <c r="AN9" s="14">
        <v>0.107255475695632</v>
      </c>
      <c r="AO9" s="14">
        <v>0.19841085695527</v>
      </c>
      <c r="AP9" s="14">
        <v>6.3570055941299705E-2</v>
      </c>
      <c r="AQ9" s="14"/>
      <c r="AR9" s="14">
        <v>0.160556037691515</v>
      </c>
      <c r="AS9" s="14">
        <v>0.18009262572458501</v>
      </c>
      <c r="AT9" s="14">
        <v>0.11628322796314899</v>
      </c>
      <c r="AU9" s="14">
        <v>0.21635674949136999</v>
      </c>
      <c r="AV9" s="14">
        <v>4.86719807808925E-2</v>
      </c>
      <c r="AW9" s="14">
        <v>6.6265502238645704E-2</v>
      </c>
      <c r="AX9" s="14"/>
      <c r="AY9" s="14">
        <v>0.14961607488304501</v>
      </c>
      <c r="AZ9" s="14">
        <v>0.13385727038755099</v>
      </c>
      <c r="BA9" s="14">
        <v>0.14077092970973001</v>
      </c>
      <c r="BB9" s="14">
        <v>0.14589603474766299</v>
      </c>
      <c r="BC9" s="14">
        <v>0.27486301102981098</v>
      </c>
      <c r="BD9" s="14"/>
      <c r="BE9" s="14">
        <v>0.131622544875973</v>
      </c>
      <c r="BF9" s="14">
        <v>0.125922460008661</v>
      </c>
      <c r="BG9" s="14">
        <v>8.0224637296205104E-2</v>
      </c>
      <c r="BH9" s="14">
        <v>0.13523825150285801</v>
      </c>
      <c r="BI9" s="14">
        <v>0.18591882510583799</v>
      </c>
      <c r="BJ9" s="14">
        <v>9.3802497974956794E-2</v>
      </c>
      <c r="BK9" s="14">
        <v>8.0803440183840405E-2</v>
      </c>
      <c r="BL9" s="14">
        <v>0.123982543116337</v>
      </c>
      <c r="BM9" s="14">
        <v>0.17789622983440201</v>
      </c>
      <c r="BN9" s="14">
        <v>0.21511592969712201</v>
      </c>
      <c r="BO9" s="14">
        <v>0.15952518379603101</v>
      </c>
      <c r="BP9" s="14">
        <v>0.14097649495276199</v>
      </c>
      <c r="BQ9" s="14">
        <v>0.166350415962005</v>
      </c>
      <c r="BR9" s="14">
        <v>0.21484837601973</v>
      </c>
      <c r="BS9" s="14">
        <v>0.16704915646457</v>
      </c>
      <c r="BT9" s="14">
        <v>0.19956943615641001</v>
      </c>
      <c r="BU9" s="14"/>
      <c r="BV9" s="14">
        <v>0.158749830313303</v>
      </c>
      <c r="BW9" s="14">
        <v>0.113981142017305</v>
      </c>
      <c r="BX9" s="14"/>
      <c r="BY9" s="14">
        <v>0.189861092772317</v>
      </c>
      <c r="BZ9" s="14"/>
      <c r="CA9" s="14">
        <v>0.13133507745265299</v>
      </c>
      <c r="CB9" s="14">
        <v>9.6112680366537098E-2</v>
      </c>
      <c r="CC9" s="14">
        <v>0.151327771006905</v>
      </c>
      <c r="CD9" s="14">
        <v>0.19399595528420299</v>
      </c>
      <c r="CE9" s="14">
        <v>0.350041500825165</v>
      </c>
    </row>
    <row r="10" spans="2:83" x14ac:dyDescent="0.3">
      <c r="B10" s="15" t="s">
        <v>133</v>
      </c>
      <c r="C10" s="14">
        <v>0.414712868702384</v>
      </c>
      <c r="D10" s="14">
        <v>0.45823264183889301</v>
      </c>
      <c r="E10" s="14">
        <v>0.37303148739038</v>
      </c>
      <c r="F10" s="14"/>
      <c r="G10" s="14">
        <v>0.34649372108271298</v>
      </c>
      <c r="H10" s="14">
        <v>0.354741404619002</v>
      </c>
      <c r="I10" s="14">
        <v>0.403448945227391</v>
      </c>
      <c r="J10" s="14">
        <v>0.462583309582841</v>
      </c>
      <c r="K10" s="14">
        <v>0.447835721689118</v>
      </c>
      <c r="L10" s="14">
        <v>0.45663629976958098</v>
      </c>
      <c r="M10" s="14"/>
      <c r="N10" s="14">
        <v>0.452327871408717</v>
      </c>
      <c r="O10" s="14">
        <v>0.426127718438846</v>
      </c>
      <c r="P10" s="14">
        <v>0.38223386764672901</v>
      </c>
      <c r="Q10" s="14">
        <v>0.39381177652160998</v>
      </c>
      <c r="R10" s="14"/>
      <c r="S10" s="14">
        <v>0.39344464140881802</v>
      </c>
      <c r="T10" s="14">
        <v>0.42376058530703098</v>
      </c>
      <c r="U10" s="14">
        <v>0.42556525901276099</v>
      </c>
      <c r="V10" s="14">
        <v>0.39153928408982802</v>
      </c>
      <c r="W10" s="14">
        <v>0.42987632846930601</v>
      </c>
      <c r="X10" s="14">
        <v>0.40674621261716298</v>
      </c>
      <c r="Y10" s="14">
        <v>0.41392624267351302</v>
      </c>
      <c r="Z10" s="14">
        <v>0.43644692043098898</v>
      </c>
      <c r="AA10" s="14">
        <v>0.40965031938931801</v>
      </c>
      <c r="AB10" s="14">
        <v>0.43159646396303902</v>
      </c>
      <c r="AC10" s="14">
        <v>0.383216068780312</v>
      </c>
      <c r="AD10" s="14">
        <v>0.49698659017682101</v>
      </c>
      <c r="AE10" s="14"/>
      <c r="AF10" s="14">
        <v>0.46741144420745401</v>
      </c>
      <c r="AG10" s="14">
        <v>0.409329868875073</v>
      </c>
      <c r="AH10" s="14">
        <v>0.40460520720732002</v>
      </c>
      <c r="AI10" s="14">
        <v>0.37480761872433299</v>
      </c>
      <c r="AJ10" s="14">
        <v>0.34010811129660001</v>
      </c>
      <c r="AK10" s="14"/>
      <c r="AL10" s="14">
        <v>0.44879893325602499</v>
      </c>
      <c r="AM10" s="14">
        <v>0.43454741181781698</v>
      </c>
      <c r="AN10" s="14">
        <v>0.37812675633328002</v>
      </c>
      <c r="AO10" s="14">
        <v>0.44252323282991102</v>
      </c>
      <c r="AP10" s="14">
        <v>0.34393252590710899</v>
      </c>
      <c r="AQ10" s="14"/>
      <c r="AR10" s="14">
        <v>0.40686190512506498</v>
      </c>
      <c r="AS10" s="14">
        <v>0.46373858329189599</v>
      </c>
      <c r="AT10" s="14">
        <v>0.44294059978155398</v>
      </c>
      <c r="AU10" s="14">
        <v>0.438907249161473</v>
      </c>
      <c r="AV10" s="14">
        <v>0.34958331841325602</v>
      </c>
      <c r="AW10" s="14">
        <v>0.351946745200033</v>
      </c>
      <c r="AX10" s="14"/>
      <c r="AY10" s="14">
        <v>0.44599842473792001</v>
      </c>
      <c r="AZ10" s="14">
        <v>0.37783711275009502</v>
      </c>
      <c r="BA10" s="14">
        <v>0.433042059390295</v>
      </c>
      <c r="BB10" s="14">
        <v>0.42058253607447998</v>
      </c>
      <c r="BC10" s="14">
        <v>0.42069373456486903</v>
      </c>
      <c r="BD10" s="14"/>
      <c r="BE10" s="14">
        <v>0.15908908622131501</v>
      </c>
      <c r="BF10" s="14">
        <v>0.359395742295333</v>
      </c>
      <c r="BG10" s="14">
        <v>0.328818159316841</v>
      </c>
      <c r="BH10" s="14">
        <v>0.46092376120719403</v>
      </c>
      <c r="BI10" s="14">
        <v>0.37366642301964897</v>
      </c>
      <c r="BJ10" s="14">
        <v>0.45527599504782301</v>
      </c>
      <c r="BK10" s="14">
        <v>0.37588420135550299</v>
      </c>
      <c r="BL10" s="14">
        <v>0.40793938938886198</v>
      </c>
      <c r="BM10" s="14">
        <v>0.34059932576381602</v>
      </c>
      <c r="BN10" s="14">
        <v>0.43620444189843799</v>
      </c>
      <c r="BO10" s="14">
        <v>0.44160723169662403</v>
      </c>
      <c r="BP10" s="14">
        <v>0.49599318949739102</v>
      </c>
      <c r="BQ10" s="14">
        <v>0.45795208878994698</v>
      </c>
      <c r="BR10" s="14">
        <v>0.48685494723735101</v>
      </c>
      <c r="BS10" s="14">
        <v>0.49070304457001301</v>
      </c>
      <c r="BT10" s="14">
        <v>0.52585722179829497</v>
      </c>
      <c r="BU10" s="14"/>
      <c r="BV10" s="14">
        <v>0.43075140780181798</v>
      </c>
      <c r="BW10" s="14">
        <v>0.44018538886777497</v>
      </c>
      <c r="BX10" s="14"/>
      <c r="BY10" s="14">
        <v>0.44694973206664501</v>
      </c>
      <c r="BZ10" s="14"/>
      <c r="CA10" s="14">
        <v>0.39336552576151101</v>
      </c>
      <c r="CB10" s="14">
        <v>0.45850350839799198</v>
      </c>
      <c r="CC10" s="14">
        <v>0.42172067264693203</v>
      </c>
      <c r="CD10" s="14">
        <v>0.44623010094034599</v>
      </c>
      <c r="CE10" s="14">
        <v>0.37044381720891201</v>
      </c>
    </row>
    <row r="11" spans="2:83" x14ac:dyDescent="0.3">
      <c r="B11" s="15" t="s">
        <v>134</v>
      </c>
      <c r="C11" s="14">
        <v>0.26681511384228801</v>
      </c>
      <c r="D11" s="14">
        <v>0.24452579333520399</v>
      </c>
      <c r="E11" s="14">
        <v>0.28910251623886202</v>
      </c>
      <c r="F11" s="14"/>
      <c r="G11" s="14">
        <v>0.29575255995644001</v>
      </c>
      <c r="H11" s="14">
        <v>0.27574480742649199</v>
      </c>
      <c r="I11" s="14">
        <v>0.276586891755776</v>
      </c>
      <c r="J11" s="14">
        <v>0.25999264031195901</v>
      </c>
      <c r="K11" s="14">
        <v>0.25368990853887202</v>
      </c>
      <c r="L11" s="14">
        <v>0.246859716012927</v>
      </c>
      <c r="M11" s="14"/>
      <c r="N11" s="14">
        <v>0.243959183134623</v>
      </c>
      <c r="O11" s="14">
        <v>0.28093391961884201</v>
      </c>
      <c r="P11" s="14">
        <v>0.27344436907738001</v>
      </c>
      <c r="Q11" s="14">
        <v>0.26874029191012899</v>
      </c>
      <c r="R11" s="14"/>
      <c r="S11" s="14">
        <v>0.28331031672989598</v>
      </c>
      <c r="T11" s="14">
        <v>0.26517280751427902</v>
      </c>
      <c r="U11" s="14">
        <v>0.23898169890690099</v>
      </c>
      <c r="V11" s="14">
        <v>0.30427940294010802</v>
      </c>
      <c r="W11" s="14">
        <v>0.295799054585974</v>
      </c>
      <c r="X11" s="14">
        <v>0.25369944961264701</v>
      </c>
      <c r="Y11" s="14">
        <v>0.24932908484003499</v>
      </c>
      <c r="Z11" s="14">
        <v>0.210855498395179</v>
      </c>
      <c r="AA11" s="14">
        <v>0.28383051924778002</v>
      </c>
      <c r="AB11" s="14">
        <v>0.23944349979739399</v>
      </c>
      <c r="AC11" s="14">
        <v>0.29123103898977198</v>
      </c>
      <c r="AD11" s="14">
        <v>0.23097572426962801</v>
      </c>
      <c r="AE11" s="14"/>
      <c r="AF11" s="14">
        <v>0.238724097997807</v>
      </c>
      <c r="AG11" s="14">
        <v>0.28616300147464702</v>
      </c>
      <c r="AH11" s="14">
        <v>0.28448021590377898</v>
      </c>
      <c r="AI11" s="14">
        <v>0.30375594737902101</v>
      </c>
      <c r="AJ11" s="14">
        <v>0.29974189853835098</v>
      </c>
      <c r="AK11" s="14"/>
      <c r="AL11" s="14">
        <v>0.24550458300164299</v>
      </c>
      <c r="AM11" s="14">
        <v>0.28145127059144598</v>
      </c>
      <c r="AN11" s="14">
        <v>0.30413515154925103</v>
      </c>
      <c r="AO11" s="14">
        <v>0.223567997460968</v>
      </c>
      <c r="AP11" s="14">
        <v>0.29444142240684401</v>
      </c>
      <c r="AQ11" s="14"/>
      <c r="AR11" s="14">
        <v>0.29673263424375501</v>
      </c>
      <c r="AS11" s="14">
        <v>0.244198096283088</v>
      </c>
      <c r="AT11" s="14">
        <v>0.24826311908357701</v>
      </c>
      <c r="AU11" s="14">
        <v>0.21896356277923701</v>
      </c>
      <c r="AV11" s="14">
        <v>0.32158457616237102</v>
      </c>
      <c r="AW11" s="14">
        <v>0.314426981794583</v>
      </c>
      <c r="AX11" s="14"/>
      <c r="AY11" s="14">
        <v>0.26513452566771101</v>
      </c>
      <c r="AZ11" s="14">
        <v>0.25850465421771501</v>
      </c>
      <c r="BA11" s="14">
        <v>0.26147658700893001</v>
      </c>
      <c r="BB11" s="14">
        <v>0.24408737308602799</v>
      </c>
      <c r="BC11" s="14">
        <v>0.25362256172606201</v>
      </c>
      <c r="BD11" s="14"/>
      <c r="BE11" s="14">
        <v>0.35723210060007499</v>
      </c>
      <c r="BF11" s="14">
        <v>0.20243936759348599</v>
      </c>
      <c r="BG11" s="14">
        <v>0.35158439553989401</v>
      </c>
      <c r="BH11" s="14">
        <v>0.22953076989058099</v>
      </c>
      <c r="BI11" s="14">
        <v>0.270605814352265</v>
      </c>
      <c r="BJ11" s="14">
        <v>0.25172406868655001</v>
      </c>
      <c r="BK11" s="14">
        <v>0.357468609931898</v>
      </c>
      <c r="BL11" s="14">
        <v>0.249633371597379</v>
      </c>
      <c r="BM11" s="14">
        <v>0.27068313385758902</v>
      </c>
      <c r="BN11" s="14">
        <v>0.22100828622572999</v>
      </c>
      <c r="BO11" s="14">
        <v>0.29214256627496898</v>
      </c>
      <c r="BP11" s="14">
        <v>0.24904912047571701</v>
      </c>
      <c r="BQ11" s="14">
        <v>0.20686089997121401</v>
      </c>
      <c r="BR11" s="14">
        <v>0.24396382532299701</v>
      </c>
      <c r="BS11" s="14">
        <v>0.20230129809592201</v>
      </c>
      <c r="BT11" s="14">
        <v>0.18774727003073</v>
      </c>
      <c r="BU11" s="14"/>
      <c r="BV11" s="14">
        <v>0.29007595292413602</v>
      </c>
      <c r="BW11" s="14">
        <v>0.26864154730086798</v>
      </c>
      <c r="BX11" s="14"/>
      <c r="BY11" s="14">
        <v>0.26212109940906902</v>
      </c>
      <c r="BZ11" s="14"/>
      <c r="CA11" s="14">
        <v>0.27086193729894797</v>
      </c>
      <c r="CB11" s="14">
        <v>0.23625231075221201</v>
      </c>
      <c r="CC11" s="14">
        <v>0.28149673096144501</v>
      </c>
      <c r="CD11" s="14">
        <v>0.26894413205111001</v>
      </c>
      <c r="CE11" s="14">
        <v>0.231563469654856</v>
      </c>
    </row>
    <row r="12" spans="2:83" x14ac:dyDescent="0.3">
      <c r="B12" s="15" t="s">
        <v>135</v>
      </c>
      <c r="C12" s="14">
        <v>8.8261435254340007E-2</v>
      </c>
      <c r="D12" s="14">
        <v>6.7344881388763198E-2</v>
      </c>
      <c r="E12" s="14">
        <v>0.107926596590742</v>
      </c>
      <c r="F12" s="14"/>
      <c r="G12" s="14">
        <v>9.5740047639713596E-2</v>
      </c>
      <c r="H12" s="14">
        <v>9.3818654816749905E-2</v>
      </c>
      <c r="I12" s="14">
        <v>8.4546847748266193E-2</v>
      </c>
      <c r="J12" s="14">
        <v>8.9468115761833097E-2</v>
      </c>
      <c r="K12" s="14">
        <v>9.1286177905842994E-2</v>
      </c>
      <c r="L12" s="14">
        <v>7.8778061743971103E-2</v>
      </c>
      <c r="M12" s="14"/>
      <c r="N12" s="14">
        <v>7.9081066387101107E-2</v>
      </c>
      <c r="O12" s="14">
        <v>9.8063125093349995E-2</v>
      </c>
      <c r="P12" s="14">
        <v>9.3149065775215506E-2</v>
      </c>
      <c r="Q12" s="14">
        <v>8.3673617495401795E-2</v>
      </c>
      <c r="R12" s="14"/>
      <c r="S12" s="14">
        <v>9.6803774667912901E-2</v>
      </c>
      <c r="T12" s="14">
        <v>6.9991624282625606E-2</v>
      </c>
      <c r="U12" s="14">
        <v>9.5643420756959599E-2</v>
      </c>
      <c r="V12" s="14">
        <v>8.5145541757099694E-2</v>
      </c>
      <c r="W12" s="14">
        <v>6.1839010228043598E-2</v>
      </c>
      <c r="X12" s="14">
        <v>0.111084880433187</v>
      </c>
      <c r="Y12" s="14">
        <v>6.1774938826729402E-2</v>
      </c>
      <c r="Z12" s="14">
        <v>9.2923887720225598E-2</v>
      </c>
      <c r="AA12" s="14">
        <v>8.5428474313224395E-2</v>
      </c>
      <c r="AB12" s="14">
        <v>0.11036260538505401</v>
      </c>
      <c r="AC12" s="14">
        <v>9.0789476485054796E-2</v>
      </c>
      <c r="AD12" s="14">
        <v>0.114109004774764</v>
      </c>
      <c r="AE12" s="14"/>
      <c r="AF12" s="14">
        <v>5.7898155750023002E-2</v>
      </c>
      <c r="AG12" s="14">
        <v>0.103518001625985</v>
      </c>
      <c r="AH12" s="14">
        <v>8.78733072765535E-2</v>
      </c>
      <c r="AI12" s="14">
        <v>8.0715234364620705E-2</v>
      </c>
      <c r="AJ12" s="14">
        <v>0.100017605108839</v>
      </c>
      <c r="AK12" s="14"/>
      <c r="AL12" s="14">
        <v>5.8834059008219197E-2</v>
      </c>
      <c r="AM12" s="14">
        <v>7.7921366870634196E-2</v>
      </c>
      <c r="AN12" s="14">
        <v>0.120508507884029</v>
      </c>
      <c r="AO12" s="14">
        <v>6.1157394462198103E-2</v>
      </c>
      <c r="AP12" s="14">
        <v>0.117976402093313</v>
      </c>
      <c r="AQ12" s="14"/>
      <c r="AR12" s="14">
        <v>8.9204908289201995E-2</v>
      </c>
      <c r="AS12" s="14">
        <v>6.4135242093865494E-2</v>
      </c>
      <c r="AT12" s="14">
        <v>0.11387270035889401</v>
      </c>
      <c r="AU12" s="14">
        <v>6.7272160434386899E-2</v>
      </c>
      <c r="AV12" s="14">
        <v>0.12266252287754</v>
      </c>
      <c r="AW12" s="14">
        <v>7.8408352343180499E-2</v>
      </c>
      <c r="AX12" s="14"/>
      <c r="AY12" s="14">
        <v>6.01222172774959E-2</v>
      </c>
      <c r="AZ12" s="14">
        <v>0.12182243545645</v>
      </c>
      <c r="BA12" s="14">
        <v>7.3705355330077493E-2</v>
      </c>
      <c r="BB12" s="14">
        <v>0.10272624390752701</v>
      </c>
      <c r="BC12" s="14">
        <v>2.3629128994980399E-2</v>
      </c>
      <c r="BD12" s="14"/>
      <c r="BE12" s="14">
        <v>0.20844057830932899</v>
      </c>
      <c r="BF12" s="14">
        <v>0.135346445510898</v>
      </c>
      <c r="BG12" s="14">
        <v>0.113271235002614</v>
      </c>
      <c r="BH12" s="14">
        <v>7.7474005751606595E-2</v>
      </c>
      <c r="BI12" s="14">
        <v>0.12286835865963799</v>
      </c>
      <c r="BJ12" s="14">
        <v>0.102390315547303</v>
      </c>
      <c r="BK12" s="14">
        <v>8.2863498287694806E-2</v>
      </c>
      <c r="BL12" s="14">
        <v>0.13502470277985501</v>
      </c>
      <c r="BM12" s="14">
        <v>0.12416261379884901</v>
      </c>
      <c r="BN12" s="14">
        <v>2.9128547476620598E-2</v>
      </c>
      <c r="BO12" s="14">
        <v>3.0490715887123099E-2</v>
      </c>
      <c r="BP12" s="14">
        <v>4.8234277548130498E-2</v>
      </c>
      <c r="BQ12" s="14">
        <v>0.13985874713726601</v>
      </c>
      <c r="BR12" s="14">
        <v>3.6824529148624399E-2</v>
      </c>
      <c r="BS12" s="14">
        <v>6.0205102391502403E-2</v>
      </c>
      <c r="BT12" s="14">
        <v>3.9836825141882699E-2</v>
      </c>
      <c r="BU12" s="14"/>
      <c r="BV12" s="14">
        <v>7.0168302368266905E-2</v>
      </c>
      <c r="BW12" s="14">
        <v>8.9436528484518996E-2</v>
      </c>
      <c r="BX12" s="14"/>
      <c r="BY12" s="14">
        <v>4.38272937134455E-2</v>
      </c>
      <c r="BZ12" s="14"/>
      <c r="CA12" s="14">
        <v>0.102009265788907</v>
      </c>
      <c r="CB12" s="14">
        <v>0.11372082287856</v>
      </c>
      <c r="CC12" s="14">
        <v>8.21605041770294E-2</v>
      </c>
      <c r="CD12" s="14">
        <v>4.3332033119203903E-2</v>
      </c>
      <c r="CE12" s="14">
        <v>2.3501727693882299E-2</v>
      </c>
    </row>
    <row r="13" spans="2:83" x14ac:dyDescent="0.3">
      <c r="B13" s="15" t="s">
        <v>136</v>
      </c>
      <c r="C13" s="14">
        <v>3.1404559827667801E-2</v>
      </c>
      <c r="D13" s="14">
        <v>3.5009886873360797E-2</v>
      </c>
      <c r="E13" s="14">
        <v>2.79457438475024E-2</v>
      </c>
      <c r="F13" s="14"/>
      <c r="G13" s="14">
        <v>4.15280566497883E-2</v>
      </c>
      <c r="H13" s="14">
        <v>3.5237423688194901E-2</v>
      </c>
      <c r="I13" s="14">
        <v>2.2262121407794901E-2</v>
      </c>
      <c r="J13" s="14">
        <v>1.9802713547829601E-2</v>
      </c>
      <c r="K13" s="14">
        <v>5.25532655966841E-2</v>
      </c>
      <c r="L13" s="14">
        <v>2.4181254215052801E-2</v>
      </c>
      <c r="M13" s="14"/>
      <c r="N13" s="14">
        <v>2.1909226571490002E-2</v>
      </c>
      <c r="O13" s="14">
        <v>3.6263790738774199E-2</v>
      </c>
      <c r="P13" s="14">
        <v>3.0614310211460299E-2</v>
      </c>
      <c r="Q13" s="14">
        <v>3.7974525190925999E-2</v>
      </c>
      <c r="R13" s="14"/>
      <c r="S13" s="14">
        <v>3.8662477082448798E-2</v>
      </c>
      <c r="T13" s="14">
        <v>2.2530883273836899E-2</v>
      </c>
      <c r="U13" s="14">
        <v>4.0290219310293598E-2</v>
      </c>
      <c r="V13" s="14">
        <v>5.1526287616782802E-2</v>
      </c>
      <c r="W13" s="14">
        <v>2.0460690541792999E-2</v>
      </c>
      <c r="X13" s="14">
        <v>1.95168961724951E-2</v>
      </c>
      <c r="Y13" s="14">
        <v>2.1489573395146601E-2</v>
      </c>
      <c r="Z13" s="14">
        <v>0</v>
      </c>
      <c r="AA13" s="14">
        <v>4.1965382404402098E-2</v>
      </c>
      <c r="AB13" s="14">
        <v>4.7342222405694599E-2</v>
      </c>
      <c r="AC13" s="14">
        <v>2.8478631411814101E-2</v>
      </c>
      <c r="AD13" s="14">
        <v>0</v>
      </c>
      <c r="AE13" s="14"/>
      <c r="AF13" s="14">
        <v>1.30932871267981E-2</v>
      </c>
      <c r="AG13" s="14">
        <v>4.0447135684318E-2</v>
      </c>
      <c r="AH13" s="14">
        <v>5.4802385023872399E-2</v>
      </c>
      <c r="AI13" s="14">
        <v>6.9031397734350394E-2</v>
      </c>
      <c r="AJ13" s="14">
        <v>3.0391423370082798E-2</v>
      </c>
      <c r="AK13" s="14"/>
      <c r="AL13" s="14">
        <v>1.33113767607733E-2</v>
      </c>
      <c r="AM13" s="14">
        <v>2.4725445195828099E-2</v>
      </c>
      <c r="AN13" s="14">
        <v>4.8421487221873803E-2</v>
      </c>
      <c r="AO13" s="14">
        <v>3.02201062801228E-2</v>
      </c>
      <c r="AP13" s="14">
        <v>0.115037954466296</v>
      </c>
      <c r="AQ13" s="14"/>
      <c r="AR13" s="14">
        <v>2.6836126729270202E-2</v>
      </c>
      <c r="AS13" s="14">
        <v>1.3229316239742101E-2</v>
      </c>
      <c r="AT13" s="14">
        <v>4.7556911494400798E-2</v>
      </c>
      <c r="AU13" s="14">
        <v>1.7504904151763999E-2</v>
      </c>
      <c r="AV13" s="14">
        <v>8.9686120011857301E-2</v>
      </c>
      <c r="AW13" s="14">
        <v>3.1808798643382798E-2</v>
      </c>
      <c r="AX13" s="14"/>
      <c r="AY13" s="14">
        <v>2.9413771534442201E-2</v>
      </c>
      <c r="AZ13" s="14">
        <v>2.4381941179615198E-2</v>
      </c>
      <c r="BA13" s="14">
        <v>4.6124999994859597E-2</v>
      </c>
      <c r="BB13" s="14">
        <v>3.5042655322030998E-2</v>
      </c>
      <c r="BC13" s="14">
        <v>0</v>
      </c>
      <c r="BD13" s="14"/>
      <c r="BE13" s="14">
        <v>0</v>
      </c>
      <c r="BF13" s="14">
        <v>4.8023510654440098E-2</v>
      </c>
      <c r="BG13" s="14">
        <v>2.0023509299501401E-2</v>
      </c>
      <c r="BH13" s="14">
        <v>3.3186190913962701E-2</v>
      </c>
      <c r="BI13" s="14">
        <v>2.21619038199556E-2</v>
      </c>
      <c r="BJ13" s="14">
        <v>4.4560011269588001E-2</v>
      </c>
      <c r="BK13" s="14">
        <v>5.6621615600598897E-2</v>
      </c>
      <c r="BL13" s="14">
        <v>4.4738666574586798E-2</v>
      </c>
      <c r="BM13" s="14">
        <v>1.59868985816242E-2</v>
      </c>
      <c r="BN13" s="14">
        <v>4.4768532624639201E-2</v>
      </c>
      <c r="BO13" s="14">
        <v>2.8001394404690901E-2</v>
      </c>
      <c r="BP13" s="14">
        <v>3.6393293787042799E-2</v>
      </c>
      <c r="BQ13" s="14">
        <v>0</v>
      </c>
      <c r="BR13" s="14">
        <v>0</v>
      </c>
      <c r="BS13" s="14">
        <v>1.9178192642769799E-2</v>
      </c>
      <c r="BT13" s="14">
        <v>3.7400649854065701E-2</v>
      </c>
      <c r="BU13" s="14"/>
      <c r="BV13" s="14">
        <v>2.79954869143542E-2</v>
      </c>
      <c r="BW13" s="14">
        <v>1.9868648394837301E-2</v>
      </c>
      <c r="BX13" s="14"/>
      <c r="BY13" s="14">
        <v>1.13165238161726E-2</v>
      </c>
      <c r="BZ13" s="14"/>
      <c r="CA13" s="14">
        <v>4.0493650188528497E-2</v>
      </c>
      <c r="CB13" s="14">
        <v>4.4769905547312798E-2</v>
      </c>
      <c r="CC13" s="14">
        <v>2.04123328863581E-2</v>
      </c>
      <c r="CD13" s="14">
        <v>2.2641429424758101E-2</v>
      </c>
      <c r="CE13" s="14">
        <v>2.4449484617183999E-2</v>
      </c>
    </row>
    <row r="14" spans="2:83" x14ac:dyDescent="0.3">
      <c r="B14" s="15" t="s">
        <v>53</v>
      </c>
      <c r="C14" s="14">
        <v>5.6820667459259899E-2</v>
      </c>
      <c r="D14" s="14">
        <v>1.8799531890889499E-2</v>
      </c>
      <c r="E14" s="14">
        <v>9.3028443505378894E-2</v>
      </c>
      <c r="F14" s="14"/>
      <c r="G14" s="14">
        <v>7.84299439697803E-2</v>
      </c>
      <c r="H14" s="14">
        <v>5.89078365933089E-2</v>
      </c>
      <c r="I14" s="14">
        <v>7.4135868924932E-2</v>
      </c>
      <c r="J14" s="14">
        <v>5.1070963112660198E-2</v>
      </c>
      <c r="K14" s="14">
        <v>3.5796874197011802E-2</v>
      </c>
      <c r="L14" s="14">
        <v>4.56233624402686E-2</v>
      </c>
      <c r="M14" s="14"/>
      <c r="N14" s="14">
        <v>3.8968473114565499E-2</v>
      </c>
      <c r="O14" s="14">
        <v>4.6304839080621399E-2</v>
      </c>
      <c r="P14" s="14">
        <v>5.1953754091242199E-2</v>
      </c>
      <c r="Q14" s="14">
        <v>9.0426225723401005E-2</v>
      </c>
      <c r="R14" s="14"/>
      <c r="S14" s="14">
        <v>4.3284007987887299E-2</v>
      </c>
      <c r="T14" s="14">
        <v>8.4880178057193195E-2</v>
      </c>
      <c r="U14" s="14">
        <v>5.0910878332527797E-2</v>
      </c>
      <c r="V14" s="14">
        <v>2.33394902829289E-2</v>
      </c>
      <c r="W14" s="14">
        <v>5.4858363411293E-2</v>
      </c>
      <c r="X14" s="14">
        <v>8.0970451389936096E-2</v>
      </c>
      <c r="Y14" s="14">
        <v>7.4609158331859798E-2</v>
      </c>
      <c r="Z14" s="14">
        <v>4.4580898658108797E-2</v>
      </c>
      <c r="AA14" s="14">
        <v>5.60478631728E-2</v>
      </c>
      <c r="AB14" s="14">
        <v>3.6821511738088397E-2</v>
      </c>
      <c r="AC14" s="14">
        <v>5.6279980451497E-2</v>
      </c>
      <c r="AD14" s="14">
        <v>7.9297496802931397E-2</v>
      </c>
      <c r="AE14" s="14"/>
      <c r="AF14" s="14">
        <v>3.50660952505246E-2</v>
      </c>
      <c r="AG14" s="14">
        <v>2.8929688364566698E-2</v>
      </c>
      <c r="AH14" s="14">
        <v>4.4283053890825201E-2</v>
      </c>
      <c r="AI14" s="14">
        <v>2.8701473045752601E-2</v>
      </c>
      <c r="AJ14" s="14">
        <v>0.123197107027212</v>
      </c>
      <c r="AK14" s="14"/>
      <c r="AL14" s="14">
        <v>3.6706148799697497E-2</v>
      </c>
      <c r="AM14" s="14">
        <v>4.0618504089202902E-2</v>
      </c>
      <c r="AN14" s="14">
        <v>4.15526213159335E-2</v>
      </c>
      <c r="AO14" s="14">
        <v>4.4120412011530399E-2</v>
      </c>
      <c r="AP14" s="14">
        <v>6.5041639185138403E-2</v>
      </c>
      <c r="AQ14" s="14"/>
      <c r="AR14" s="14">
        <v>1.9808387921192799E-2</v>
      </c>
      <c r="AS14" s="14">
        <v>3.4606136366823199E-2</v>
      </c>
      <c r="AT14" s="14">
        <v>3.1083441318425501E-2</v>
      </c>
      <c r="AU14" s="14">
        <v>4.0995373981769001E-2</v>
      </c>
      <c r="AV14" s="14">
        <v>6.7811481754083205E-2</v>
      </c>
      <c r="AW14" s="14">
        <v>0.15714361978017499</v>
      </c>
      <c r="AX14" s="14"/>
      <c r="AY14" s="14">
        <v>4.9714985899385597E-2</v>
      </c>
      <c r="AZ14" s="14">
        <v>8.3596586008573906E-2</v>
      </c>
      <c r="BA14" s="14">
        <v>4.48800685661086E-2</v>
      </c>
      <c r="BB14" s="14">
        <v>5.16651568622708E-2</v>
      </c>
      <c r="BC14" s="14">
        <v>2.7191563684277699E-2</v>
      </c>
      <c r="BD14" s="14"/>
      <c r="BE14" s="14">
        <v>0.14361568999330801</v>
      </c>
      <c r="BF14" s="14">
        <v>0.12887247393718301</v>
      </c>
      <c r="BG14" s="14">
        <v>0.10607806354494401</v>
      </c>
      <c r="BH14" s="14">
        <v>6.3647020733797605E-2</v>
      </c>
      <c r="BI14" s="14">
        <v>2.4778675042653998E-2</v>
      </c>
      <c r="BJ14" s="14">
        <v>5.224711147378E-2</v>
      </c>
      <c r="BK14" s="14">
        <v>4.6358634640464802E-2</v>
      </c>
      <c r="BL14" s="14">
        <v>3.8681326542979601E-2</v>
      </c>
      <c r="BM14" s="14">
        <v>7.0671798163719393E-2</v>
      </c>
      <c r="BN14" s="14">
        <v>5.3774262077450098E-2</v>
      </c>
      <c r="BO14" s="14">
        <v>4.8232907940562002E-2</v>
      </c>
      <c r="BP14" s="14">
        <v>2.9353623738956398E-2</v>
      </c>
      <c r="BQ14" s="14">
        <v>2.89778481395686E-2</v>
      </c>
      <c r="BR14" s="14">
        <v>1.7508322271297099E-2</v>
      </c>
      <c r="BS14" s="14">
        <v>6.05632058352224E-2</v>
      </c>
      <c r="BT14" s="14">
        <v>9.5885970186172492E-3</v>
      </c>
      <c r="BU14" s="14"/>
      <c r="BV14" s="14">
        <v>2.2259019678121699E-2</v>
      </c>
      <c r="BW14" s="14">
        <v>6.7886744934696402E-2</v>
      </c>
      <c r="BX14" s="14"/>
      <c r="BY14" s="14">
        <v>4.5924258222351098E-2</v>
      </c>
      <c r="BZ14" s="14"/>
      <c r="CA14" s="14">
        <v>6.1934543509451601E-2</v>
      </c>
      <c r="CB14" s="14">
        <v>5.0640772057386201E-2</v>
      </c>
      <c r="CC14" s="14">
        <v>4.2881988321331103E-2</v>
      </c>
      <c r="CD14" s="14">
        <v>2.4856349180378701E-2</v>
      </c>
      <c r="CE14" s="14">
        <v>0</v>
      </c>
    </row>
    <row r="15" spans="2:83" x14ac:dyDescent="0.3">
      <c r="B15" s="15" t="s">
        <v>137</v>
      </c>
      <c r="C15" s="21">
        <v>0.55669822361644505</v>
      </c>
      <c r="D15" s="21">
        <v>0.63431990651178305</v>
      </c>
      <c r="E15" s="21">
        <v>0.48199669981751497</v>
      </c>
      <c r="F15" s="21"/>
      <c r="G15" s="21">
        <v>0.48854939178427798</v>
      </c>
      <c r="H15" s="21">
        <v>0.53629127747525496</v>
      </c>
      <c r="I15" s="21">
        <v>0.54246827016323096</v>
      </c>
      <c r="J15" s="21">
        <v>0.57966556726571805</v>
      </c>
      <c r="K15" s="21">
        <v>0.56667377376158901</v>
      </c>
      <c r="L15" s="21">
        <v>0.60455760558778004</v>
      </c>
      <c r="M15" s="21"/>
      <c r="N15" s="21">
        <v>0.61608205079222</v>
      </c>
      <c r="O15" s="21">
        <v>0.53843432546841297</v>
      </c>
      <c r="P15" s="21">
        <v>0.55083850084470198</v>
      </c>
      <c r="Q15" s="21">
        <v>0.51918533968014202</v>
      </c>
      <c r="R15" s="21"/>
      <c r="S15" s="21">
        <v>0.53793942353185498</v>
      </c>
      <c r="T15" s="21">
        <v>0.55742450687206502</v>
      </c>
      <c r="U15" s="21">
        <v>0.57417378269331798</v>
      </c>
      <c r="V15" s="21">
        <v>0.53570927740308005</v>
      </c>
      <c r="W15" s="21">
        <v>0.56704288123289703</v>
      </c>
      <c r="X15" s="21">
        <v>0.53472832239173396</v>
      </c>
      <c r="Y15" s="21">
        <v>0.59279724460622996</v>
      </c>
      <c r="Z15" s="21">
        <v>0.651639715226487</v>
      </c>
      <c r="AA15" s="21">
        <v>0.53272776086179396</v>
      </c>
      <c r="AB15" s="21">
        <v>0.56603016067376799</v>
      </c>
      <c r="AC15" s="21">
        <v>0.53322087266186202</v>
      </c>
      <c r="AD15" s="21">
        <v>0.57561777415267601</v>
      </c>
      <c r="AE15" s="21"/>
      <c r="AF15" s="21">
        <v>0.655218363874847</v>
      </c>
      <c r="AG15" s="21">
        <v>0.54094217285048296</v>
      </c>
      <c r="AH15" s="21">
        <v>0.52856103790497</v>
      </c>
      <c r="AI15" s="21">
        <v>0.51779594747625501</v>
      </c>
      <c r="AJ15" s="21">
        <v>0.44665196595551598</v>
      </c>
      <c r="AK15" s="21"/>
      <c r="AL15" s="21">
        <v>0.64564383242966705</v>
      </c>
      <c r="AM15" s="21">
        <v>0.57528341325288801</v>
      </c>
      <c r="AN15" s="21">
        <v>0.48538223202891201</v>
      </c>
      <c r="AO15" s="21">
        <v>0.64093408978518096</v>
      </c>
      <c r="AP15" s="21">
        <v>0.40750258184840898</v>
      </c>
      <c r="AQ15" s="21"/>
      <c r="AR15" s="21">
        <v>0.56741794281658098</v>
      </c>
      <c r="AS15" s="21">
        <v>0.64383120901648105</v>
      </c>
      <c r="AT15" s="21">
        <v>0.55922382774470303</v>
      </c>
      <c r="AU15" s="21">
        <v>0.65526399865284302</v>
      </c>
      <c r="AV15" s="21">
        <v>0.39825529919414898</v>
      </c>
      <c r="AW15" s="21">
        <v>0.41821224743867902</v>
      </c>
      <c r="AX15" s="21"/>
      <c r="AY15" s="21">
        <v>0.59561449962096602</v>
      </c>
      <c r="AZ15" s="21">
        <v>0.51169438313764604</v>
      </c>
      <c r="BA15" s="21">
        <v>0.57381298910002398</v>
      </c>
      <c r="BB15" s="21">
        <v>0.56647857082214303</v>
      </c>
      <c r="BC15" s="21">
        <v>0.69555674559467995</v>
      </c>
      <c r="BD15" s="21"/>
      <c r="BE15" s="21">
        <v>0.29071163109728798</v>
      </c>
      <c r="BF15" s="21">
        <v>0.48531820230399397</v>
      </c>
      <c r="BG15" s="21">
        <v>0.40904279661304599</v>
      </c>
      <c r="BH15" s="21">
        <v>0.59616201271005198</v>
      </c>
      <c r="BI15" s="21">
        <v>0.55958524812548704</v>
      </c>
      <c r="BJ15" s="21">
        <v>0.54907849302278</v>
      </c>
      <c r="BK15" s="21">
        <v>0.45668764153934299</v>
      </c>
      <c r="BL15" s="21">
        <v>0.53192193250520003</v>
      </c>
      <c r="BM15" s="21">
        <v>0.51849555559821803</v>
      </c>
      <c r="BN15" s="21">
        <v>0.65132037159556</v>
      </c>
      <c r="BO15" s="21">
        <v>0.60113241549265495</v>
      </c>
      <c r="BP15" s="21">
        <v>0.63696968445015301</v>
      </c>
      <c r="BQ15" s="21">
        <v>0.62430250475195104</v>
      </c>
      <c r="BR15" s="21">
        <v>0.70170332325708196</v>
      </c>
      <c r="BS15" s="21">
        <v>0.65775220103458298</v>
      </c>
      <c r="BT15" s="21">
        <v>0.72542665795470396</v>
      </c>
      <c r="BU15" s="21"/>
      <c r="BV15" s="21">
        <v>0.58950123811512101</v>
      </c>
      <c r="BW15" s="21">
        <v>0.55416653088508006</v>
      </c>
      <c r="BX15" s="21"/>
      <c r="BY15" s="21">
        <v>0.63681082483896201</v>
      </c>
      <c r="BZ15" s="21"/>
      <c r="CA15" s="21">
        <v>0.52470060321416401</v>
      </c>
      <c r="CB15" s="21">
        <v>0.55461618876452901</v>
      </c>
      <c r="CC15" s="21">
        <v>0.573048443653836</v>
      </c>
      <c r="CD15" s="21">
        <v>0.64022605622454898</v>
      </c>
      <c r="CE15" s="21">
        <v>0.720485318034078</v>
      </c>
    </row>
    <row r="16" spans="2:83" x14ac:dyDescent="0.3">
      <c r="B16" s="15" t="s">
        <v>138</v>
      </c>
      <c r="C16" s="21">
        <v>0.11966599508200799</v>
      </c>
      <c r="D16" s="21">
        <v>0.102354768262124</v>
      </c>
      <c r="E16" s="21">
        <v>0.135872340438244</v>
      </c>
      <c r="F16" s="21"/>
      <c r="G16" s="21">
        <v>0.13726810428950201</v>
      </c>
      <c r="H16" s="21">
        <v>0.12905607850494499</v>
      </c>
      <c r="I16" s="21">
        <v>0.106808969156061</v>
      </c>
      <c r="J16" s="21">
        <v>0.109270829309663</v>
      </c>
      <c r="K16" s="21">
        <v>0.143839443502527</v>
      </c>
      <c r="L16" s="21">
        <v>0.10295931595902399</v>
      </c>
      <c r="M16" s="21"/>
      <c r="N16" s="21">
        <v>0.10099029295859099</v>
      </c>
      <c r="O16" s="21">
        <v>0.134326915832124</v>
      </c>
      <c r="P16" s="21">
        <v>0.123763375986676</v>
      </c>
      <c r="Q16" s="21">
        <v>0.121648142686328</v>
      </c>
      <c r="R16" s="21"/>
      <c r="S16" s="21">
        <v>0.135466251750362</v>
      </c>
      <c r="T16" s="21">
        <v>9.2522507556462505E-2</v>
      </c>
      <c r="U16" s="21">
        <v>0.135933640067253</v>
      </c>
      <c r="V16" s="21">
        <v>0.136671829373882</v>
      </c>
      <c r="W16" s="21">
        <v>8.2299700769836601E-2</v>
      </c>
      <c r="X16" s="21">
        <v>0.13060177660568301</v>
      </c>
      <c r="Y16" s="21">
        <v>8.32645122218761E-2</v>
      </c>
      <c r="Z16" s="21">
        <v>9.2923887720225598E-2</v>
      </c>
      <c r="AA16" s="21">
        <v>0.12739385671762599</v>
      </c>
      <c r="AB16" s="21">
        <v>0.15770482779074901</v>
      </c>
      <c r="AC16" s="21">
        <v>0.11926810789686899</v>
      </c>
      <c r="AD16" s="21">
        <v>0.114109004774764</v>
      </c>
      <c r="AE16" s="21"/>
      <c r="AF16" s="21">
        <v>7.0991442876821104E-2</v>
      </c>
      <c r="AG16" s="21">
        <v>0.143965137310303</v>
      </c>
      <c r="AH16" s="21">
        <v>0.14267569230042601</v>
      </c>
      <c r="AI16" s="21">
        <v>0.14974663209897099</v>
      </c>
      <c r="AJ16" s="21">
        <v>0.130409028478922</v>
      </c>
      <c r="AK16" s="21"/>
      <c r="AL16" s="21">
        <v>7.2145435768992405E-2</v>
      </c>
      <c r="AM16" s="21">
        <v>0.10264681206646201</v>
      </c>
      <c r="AN16" s="21">
        <v>0.16892999510590301</v>
      </c>
      <c r="AO16" s="21">
        <v>9.13775007423209E-2</v>
      </c>
      <c r="AP16" s="21">
        <v>0.233014356559609</v>
      </c>
      <c r="AQ16" s="21"/>
      <c r="AR16" s="21">
        <v>0.116041035018472</v>
      </c>
      <c r="AS16" s="21">
        <v>7.73645583336076E-2</v>
      </c>
      <c r="AT16" s="21">
        <v>0.16142961185329499</v>
      </c>
      <c r="AU16" s="21">
        <v>8.4777064586150794E-2</v>
      </c>
      <c r="AV16" s="21">
        <v>0.212348642889398</v>
      </c>
      <c r="AW16" s="21">
        <v>0.110217150986563</v>
      </c>
      <c r="AX16" s="21"/>
      <c r="AY16" s="21">
        <v>8.9535988811938097E-2</v>
      </c>
      <c r="AZ16" s="21">
        <v>0.146204376636065</v>
      </c>
      <c r="BA16" s="21">
        <v>0.11983035532493699</v>
      </c>
      <c r="BB16" s="21">
        <v>0.13776889922955801</v>
      </c>
      <c r="BC16" s="21">
        <v>2.3629128994980399E-2</v>
      </c>
      <c r="BD16" s="21"/>
      <c r="BE16" s="21">
        <v>0.20844057830932899</v>
      </c>
      <c r="BF16" s="21">
        <v>0.18336995616533799</v>
      </c>
      <c r="BG16" s="21">
        <v>0.13329474430211599</v>
      </c>
      <c r="BH16" s="21">
        <v>0.11066019666556901</v>
      </c>
      <c r="BI16" s="21">
        <v>0.145030262479593</v>
      </c>
      <c r="BJ16" s="21">
        <v>0.14695032681689099</v>
      </c>
      <c r="BK16" s="21">
        <v>0.13948511388829399</v>
      </c>
      <c r="BL16" s="21">
        <v>0.17976336935444201</v>
      </c>
      <c r="BM16" s="21">
        <v>0.14014951238047299</v>
      </c>
      <c r="BN16" s="21">
        <v>7.3897080101259796E-2</v>
      </c>
      <c r="BO16" s="21">
        <v>5.8492110291814101E-2</v>
      </c>
      <c r="BP16" s="21">
        <v>8.4627571335173304E-2</v>
      </c>
      <c r="BQ16" s="21">
        <v>0.13985874713726601</v>
      </c>
      <c r="BR16" s="21">
        <v>3.6824529148624399E-2</v>
      </c>
      <c r="BS16" s="21">
        <v>7.9383295034272203E-2</v>
      </c>
      <c r="BT16" s="21">
        <v>7.7237474995948296E-2</v>
      </c>
      <c r="BU16" s="21"/>
      <c r="BV16" s="21">
        <v>9.8163789282621094E-2</v>
      </c>
      <c r="BW16" s="21">
        <v>0.10930517687935599</v>
      </c>
      <c r="BX16" s="21"/>
      <c r="BY16" s="21">
        <v>5.5143817529618097E-2</v>
      </c>
      <c r="BZ16" s="21"/>
      <c r="CA16" s="21">
        <v>0.142502915977436</v>
      </c>
      <c r="CB16" s="21">
        <v>0.158490728425873</v>
      </c>
      <c r="CC16" s="21">
        <v>0.102572837063387</v>
      </c>
      <c r="CD16" s="21">
        <v>6.5973462543961997E-2</v>
      </c>
      <c r="CE16" s="21">
        <v>4.7951212311066298E-2</v>
      </c>
    </row>
    <row r="17" spans="2:83" x14ac:dyDescent="0.3">
      <c r="B17" s="15" t="s">
        <v>139</v>
      </c>
      <c r="C17" s="22">
        <v>0.43703222853443702</v>
      </c>
      <c r="D17" s="22">
        <v>0.53196513824965896</v>
      </c>
      <c r="E17" s="22">
        <v>0.34612435937927</v>
      </c>
      <c r="F17" s="22"/>
      <c r="G17" s="22">
        <v>0.351281287494776</v>
      </c>
      <c r="H17" s="22">
        <v>0.40723519897031002</v>
      </c>
      <c r="I17" s="22">
        <v>0.43565930100716999</v>
      </c>
      <c r="J17" s="22">
        <v>0.47039473795605602</v>
      </c>
      <c r="K17" s="22">
        <v>0.42283433025906197</v>
      </c>
      <c r="L17" s="22">
        <v>0.50159828962875597</v>
      </c>
      <c r="M17" s="22"/>
      <c r="N17" s="22">
        <v>0.51509175783362904</v>
      </c>
      <c r="O17" s="22">
        <v>0.40410740963628899</v>
      </c>
      <c r="P17" s="22">
        <v>0.42707512485802601</v>
      </c>
      <c r="Q17" s="22">
        <v>0.39753719699381401</v>
      </c>
      <c r="R17" s="22"/>
      <c r="S17" s="22">
        <v>0.402473171781493</v>
      </c>
      <c r="T17" s="22">
        <v>0.464901999315603</v>
      </c>
      <c r="U17" s="22">
        <v>0.43824014262606498</v>
      </c>
      <c r="V17" s="22">
        <v>0.39903744802919799</v>
      </c>
      <c r="W17" s="22">
        <v>0.48474318046305997</v>
      </c>
      <c r="X17" s="22">
        <v>0.40412654578605101</v>
      </c>
      <c r="Y17" s="22">
        <v>0.50953273238435304</v>
      </c>
      <c r="Z17" s="22">
        <v>0.55871582750626103</v>
      </c>
      <c r="AA17" s="22">
        <v>0.40533390414416698</v>
      </c>
      <c r="AB17" s="22">
        <v>0.40832533288301898</v>
      </c>
      <c r="AC17" s="22">
        <v>0.41395276476499399</v>
      </c>
      <c r="AD17" s="22">
        <v>0.46150876937791202</v>
      </c>
      <c r="AE17" s="22"/>
      <c r="AF17" s="22">
        <v>0.58422692099802598</v>
      </c>
      <c r="AG17" s="22">
        <v>0.39697703554017999</v>
      </c>
      <c r="AH17" s="22">
        <v>0.38588534560454402</v>
      </c>
      <c r="AI17" s="22">
        <v>0.36804931537728403</v>
      </c>
      <c r="AJ17" s="22">
        <v>0.31624293747659399</v>
      </c>
      <c r="AK17" s="22"/>
      <c r="AL17" s="22">
        <v>0.57349839666067404</v>
      </c>
      <c r="AM17" s="22">
        <v>0.47263660118642598</v>
      </c>
      <c r="AN17" s="22">
        <v>0.316452236923009</v>
      </c>
      <c r="AO17" s="22">
        <v>0.54955658904285998</v>
      </c>
      <c r="AP17" s="22">
        <v>0.17448822528880001</v>
      </c>
      <c r="AQ17" s="22"/>
      <c r="AR17" s="22">
        <v>0.45137690779810802</v>
      </c>
      <c r="AS17" s="22">
        <v>0.56646665068287305</v>
      </c>
      <c r="AT17" s="22">
        <v>0.39779421589140801</v>
      </c>
      <c r="AU17" s="22">
        <v>0.57048693406669204</v>
      </c>
      <c r="AV17" s="22">
        <v>0.18590665630475101</v>
      </c>
      <c r="AW17" s="22">
        <v>0.30799509645211498</v>
      </c>
      <c r="AX17" s="22"/>
      <c r="AY17" s="22">
        <v>0.50607851080902699</v>
      </c>
      <c r="AZ17" s="22">
        <v>0.36549000650158098</v>
      </c>
      <c r="BA17" s="22">
        <v>0.45398263377508702</v>
      </c>
      <c r="BB17" s="22">
        <v>0.428709671592585</v>
      </c>
      <c r="BC17" s="22">
        <v>0.67192761659969902</v>
      </c>
      <c r="BD17" s="22"/>
      <c r="BE17" s="22">
        <v>8.2271052787958904E-2</v>
      </c>
      <c r="BF17" s="22">
        <v>0.30194824613865601</v>
      </c>
      <c r="BG17" s="22">
        <v>0.27574805231093102</v>
      </c>
      <c r="BH17" s="22">
        <v>0.485501816044483</v>
      </c>
      <c r="BI17" s="22">
        <v>0.41455498564589399</v>
      </c>
      <c r="BJ17" s="22">
        <v>0.40212816620588898</v>
      </c>
      <c r="BK17" s="22">
        <v>0.31720252765105</v>
      </c>
      <c r="BL17" s="22">
        <v>0.352158563150758</v>
      </c>
      <c r="BM17" s="22">
        <v>0.37834604321774501</v>
      </c>
      <c r="BN17" s="22">
        <v>0.57742329149430005</v>
      </c>
      <c r="BO17" s="22">
        <v>0.54264030520084106</v>
      </c>
      <c r="BP17" s="22">
        <v>0.55234211311498005</v>
      </c>
      <c r="BQ17" s="22">
        <v>0.484443757614686</v>
      </c>
      <c r="BR17" s="22">
        <v>0.66487879410845696</v>
      </c>
      <c r="BS17" s="22">
        <v>0.57836890600031099</v>
      </c>
      <c r="BT17" s="22">
        <v>0.64818918295875605</v>
      </c>
      <c r="BU17" s="22"/>
      <c r="BV17" s="22">
        <v>0.49133744883250002</v>
      </c>
      <c r="BW17" s="22">
        <v>0.44486135400572302</v>
      </c>
      <c r="BX17" s="22"/>
      <c r="BY17" s="22">
        <v>0.58166700730934395</v>
      </c>
      <c r="BZ17" s="22"/>
      <c r="CA17" s="22">
        <v>0.38219768723672898</v>
      </c>
      <c r="CB17" s="22">
        <v>0.39612546033865598</v>
      </c>
      <c r="CC17" s="22">
        <v>0.47047560659044901</v>
      </c>
      <c r="CD17" s="22">
        <v>0.57425259368058701</v>
      </c>
      <c r="CE17" s="22">
        <v>0.67253410572301098</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132</v>
      </c>
      <c r="C9" s="14">
        <v>0.21727545378618701</v>
      </c>
      <c r="D9" s="14">
        <v>0.283489252215259</v>
      </c>
      <c r="E9" s="14">
        <v>0.15304753421073</v>
      </c>
      <c r="F9" s="14"/>
      <c r="G9" s="14">
        <v>0.20422044206588799</v>
      </c>
      <c r="H9" s="14">
        <v>0.21929478883286599</v>
      </c>
      <c r="I9" s="14">
        <v>0.20112860695670701</v>
      </c>
      <c r="J9" s="14">
        <v>0.23466161080825099</v>
      </c>
      <c r="K9" s="14">
        <v>0.234187200941399</v>
      </c>
      <c r="L9" s="14">
        <v>0.211832925158563</v>
      </c>
      <c r="M9" s="14"/>
      <c r="N9" s="14">
        <v>0.25855278671182402</v>
      </c>
      <c r="O9" s="14">
        <v>0.19698677153305899</v>
      </c>
      <c r="P9" s="14">
        <v>0.20085126196960401</v>
      </c>
      <c r="Q9" s="14">
        <v>0.20338227130873099</v>
      </c>
      <c r="R9" s="14"/>
      <c r="S9" s="14">
        <v>0.22263400593746299</v>
      </c>
      <c r="T9" s="14">
        <v>0.23496016568313699</v>
      </c>
      <c r="U9" s="14">
        <v>0.246368641496538</v>
      </c>
      <c r="V9" s="14">
        <v>0.163146112318548</v>
      </c>
      <c r="W9" s="14">
        <v>0.205927057827475</v>
      </c>
      <c r="X9" s="14">
        <v>0.245024248222798</v>
      </c>
      <c r="Y9" s="14">
        <v>0.20974567020489601</v>
      </c>
      <c r="Z9" s="14">
        <v>0.271918276311088</v>
      </c>
      <c r="AA9" s="14">
        <v>0.185925885103251</v>
      </c>
      <c r="AB9" s="14">
        <v>0.22065886363544401</v>
      </c>
      <c r="AC9" s="14">
        <v>0.228363640460652</v>
      </c>
      <c r="AD9" s="14">
        <v>0.17727525887881301</v>
      </c>
      <c r="AE9" s="14"/>
      <c r="AF9" s="14">
        <v>0.28614992326153399</v>
      </c>
      <c r="AG9" s="14">
        <v>0.22851664316018</v>
      </c>
      <c r="AH9" s="14">
        <v>0.174433050457455</v>
      </c>
      <c r="AI9" s="14">
        <v>0.26086432805258097</v>
      </c>
      <c r="AJ9" s="14">
        <v>0.1187040807505</v>
      </c>
      <c r="AK9" s="14"/>
      <c r="AL9" s="14">
        <v>0.26247644045094498</v>
      </c>
      <c r="AM9" s="14">
        <v>0.226504181648054</v>
      </c>
      <c r="AN9" s="14">
        <v>0.19397952714563901</v>
      </c>
      <c r="AO9" s="14">
        <v>0.33718625224577797</v>
      </c>
      <c r="AP9" s="14">
        <v>0.118215512095564</v>
      </c>
      <c r="AQ9" s="14"/>
      <c r="AR9" s="14">
        <v>0.22032795647984699</v>
      </c>
      <c r="AS9" s="14">
        <v>0.25436228202625699</v>
      </c>
      <c r="AT9" s="14">
        <v>0.19037648300395199</v>
      </c>
      <c r="AU9" s="14">
        <v>0.333287385047561</v>
      </c>
      <c r="AV9" s="14">
        <v>0.15328646471930699</v>
      </c>
      <c r="AW9" s="14">
        <v>0.102286381730504</v>
      </c>
      <c r="AX9" s="14"/>
      <c r="AY9" s="14">
        <v>0.22768711679116199</v>
      </c>
      <c r="AZ9" s="14">
        <v>0.200400707080098</v>
      </c>
      <c r="BA9" s="14">
        <v>0.21518323121664501</v>
      </c>
      <c r="BB9" s="14">
        <v>0.232741528572107</v>
      </c>
      <c r="BC9" s="14">
        <v>0.38760342829435102</v>
      </c>
      <c r="BD9" s="14"/>
      <c r="BE9" s="14">
        <v>0.22120748152084299</v>
      </c>
      <c r="BF9" s="14">
        <v>0.112023909865409</v>
      </c>
      <c r="BG9" s="14">
        <v>0.14921087057052099</v>
      </c>
      <c r="BH9" s="14">
        <v>0.20124077894197301</v>
      </c>
      <c r="BI9" s="14">
        <v>0.18539494276684701</v>
      </c>
      <c r="BJ9" s="14">
        <v>0.20601119718761901</v>
      </c>
      <c r="BK9" s="14">
        <v>0.13002485914130801</v>
      </c>
      <c r="BL9" s="14">
        <v>0.22740621621763599</v>
      </c>
      <c r="BM9" s="14">
        <v>0.26700078122084098</v>
      </c>
      <c r="BN9" s="14">
        <v>0.276487896716888</v>
      </c>
      <c r="BO9" s="14">
        <v>0.266385591806581</v>
      </c>
      <c r="BP9" s="14">
        <v>0.23611837078539599</v>
      </c>
      <c r="BQ9" s="14">
        <v>0.27676333784234702</v>
      </c>
      <c r="BR9" s="14">
        <v>0.36858881453489201</v>
      </c>
      <c r="BS9" s="14">
        <v>0.223134844628089</v>
      </c>
      <c r="BT9" s="14">
        <v>0.31685446075831702</v>
      </c>
      <c r="BU9" s="14"/>
      <c r="BV9" s="14">
        <v>0.22746893736740301</v>
      </c>
      <c r="BW9" s="14">
        <v>0.22507128785195199</v>
      </c>
      <c r="BX9" s="14"/>
      <c r="BY9" s="14">
        <v>0.28847862260531298</v>
      </c>
      <c r="BZ9" s="14"/>
      <c r="CA9" s="14">
        <v>0.19105117886152401</v>
      </c>
      <c r="CB9" s="14">
        <v>0.154135393212806</v>
      </c>
      <c r="CC9" s="14">
        <v>0.25003834152313098</v>
      </c>
      <c r="CD9" s="14">
        <v>0.26508693930351701</v>
      </c>
      <c r="CE9" s="14">
        <v>0.46188816670528399</v>
      </c>
    </row>
    <row r="10" spans="2:83" x14ac:dyDescent="0.3">
      <c r="B10" s="15" t="s">
        <v>133</v>
      </c>
      <c r="C10" s="14">
        <v>0.51505112820160603</v>
      </c>
      <c r="D10" s="14">
        <v>0.51444527823467201</v>
      </c>
      <c r="E10" s="14">
        <v>0.51665261198732304</v>
      </c>
      <c r="F10" s="14"/>
      <c r="G10" s="14">
        <v>0.42869955216436301</v>
      </c>
      <c r="H10" s="14">
        <v>0.51994331470321298</v>
      </c>
      <c r="I10" s="14">
        <v>0.54679489436429796</v>
      </c>
      <c r="J10" s="14">
        <v>0.49924412046125199</v>
      </c>
      <c r="K10" s="14">
        <v>0.51748074795758903</v>
      </c>
      <c r="L10" s="14">
        <v>0.55367553682976201</v>
      </c>
      <c r="M10" s="14"/>
      <c r="N10" s="14">
        <v>0.53405686190319501</v>
      </c>
      <c r="O10" s="14">
        <v>0.53885246287681399</v>
      </c>
      <c r="P10" s="14">
        <v>0.53473925987983495</v>
      </c>
      <c r="Q10" s="14">
        <v>0.45756469264093302</v>
      </c>
      <c r="R10" s="14"/>
      <c r="S10" s="14">
        <v>0.53085697279864796</v>
      </c>
      <c r="T10" s="14">
        <v>0.50604196830674497</v>
      </c>
      <c r="U10" s="14">
        <v>0.43616831840223103</v>
      </c>
      <c r="V10" s="14">
        <v>0.53315314682602299</v>
      </c>
      <c r="W10" s="14">
        <v>0.53516690092691899</v>
      </c>
      <c r="X10" s="14">
        <v>0.47327937414642701</v>
      </c>
      <c r="Y10" s="14">
        <v>0.52549342518936504</v>
      </c>
      <c r="Z10" s="14">
        <v>0.51428422064883805</v>
      </c>
      <c r="AA10" s="14">
        <v>0.55695181644389302</v>
      </c>
      <c r="AB10" s="14">
        <v>0.51749398252269396</v>
      </c>
      <c r="AC10" s="14">
        <v>0.46961700493416098</v>
      </c>
      <c r="AD10" s="14">
        <v>0.60181549392813305</v>
      </c>
      <c r="AE10" s="14"/>
      <c r="AF10" s="14">
        <v>0.53014619389143702</v>
      </c>
      <c r="AG10" s="14">
        <v>0.526737338952186</v>
      </c>
      <c r="AH10" s="14">
        <v>0.48665176353553902</v>
      </c>
      <c r="AI10" s="14">
        <v>0.49216680920607803</v>
      </c>
      <c r="AJ10" s="14">
        <v>0.48699501341541301</v>
      </c>
      <c r="AK10" s="14"/>
      <c r="AL10" s="14">
        <v>0.51869754881707597</v>
      </c>
      <c r="AM10" s="14">
        <v>0.54653200774903299</v>
      </c>
      <c r="AN10" s="14">
        <v>0.50105166941226698</v>
      </c>
      <c r="AO10" s="14">
        <v>0.463698100795014</v>
      </c>
      <c r="AP10" s="14">
        <v>0.55064978737127401</v>
      </c>
      <c r="AQ10" s="14"/>
      <c r="AR10" s="14">
        <v>0.56144613552085598</v>
      </c>
      <c r="AS10" s="14">
        <v>0.514197997533822</v>
      </c>
      <c r="AT10" s="14">
        <v>0.53656253742279003</v>
      </c>
      <c r="AU10" s="14">
        <v>0.473684743151222</v>
      </c>
      <c r="AV10" s="14">
        <v>0.470260406326442</v>
      </c>
      <c r="AW10" s="14">
        <v>0.52487088577123497</v>
      </c>
      <c r="AX10" s="14"/>
      <c r="AY10" s="14">
        <v>0.53578702214993301</v>
      </c>
      <c r="AZ10" s="14">
        <v>0.46634455124850499</v>
      </c>
      <c r="BA10" s="14">
        <v>0.51114484720214903</v>
      </c>
      <c r="BB10" s="14">
        <v>0.57310987456884399</v>
      </c>
      <c r="BC10" s="14">
        <v>0.476107105221658</v>
      </c>
      <c r="BD10" s="14"/>
      <c r="BE10" s="14">
        <v>0.32085769412211301</v>
      </c>
      <c r="BF10" s="14">
        <v>0.54067492833845499</v>
      </c>
      <c r="BG10" s="14">
        <v>0.50173869823538797</v>
      </c>
      <c r="BH10" s="14">
        <v>0.50375227908007303</v>
      </c>
      <c r="BI10" s="14">
        <v>0.51802082606684197</v>
      </c>
      <c r="BJ10" s="14">
        <v>0.54780919136572903</v>
      </c>
      <c r="BK10" s="14">
        <v>0.54176606948737405</v>
      </c>
      <c r="BL10" s="14">
        <v>0.46051168853152302</v>
      </c>
      <c r="BM10" s="14">
        <v>0.50822197798798197</v>
      </c>
      <c r="BN10" s="14">
        <v>0.48567875825833801</v>
      </c>
      <c r="BO10" s="14">
        <v>0.513373178728463</v>
      </c>
      <c r="BP10" s="14">
        <v>0.54486505453360301</v>
      </c>
      <c r="BQ10" s="14">
        <v>0.58146062946499</v>
      </c>
      <c r="BR10" s="14">
        <v>0.45794734501165302</v>
      </c>
      <c r="BS10" s="14">
        <v>0.56714287103136696</v>
      </c>
      <c r="BT10" s="14">
        <v>0.54271472398123799</v>
      </c>
      <c r="BU10" s="14"/>
      <c r="BV10" s="14">
        <v>0.565254589983754</v>
      </c>
      <c r="BW10" s="14">
        <v>0.51872447948763101</v>
      </c>
      <c r="BX10" s="14"/>
      <c r="BY10" s="14">
        <v>0.54910248003525197</v>
      </c>
      <c r="BZ10" s="14"/>
      <c r="CA10" s="14">
        <v>0.52409785414785703</v>
      </c>
      <c r="CB10" s="14">
        <v>0.56803016873230905</v>
      </c>
      <c r="CC10" s="14">
        <v>0.50022337968643305</v>
      </c>
      <c r="CD10" s="14">
        <v>0.50898271345340995</v>
      </c>
      <c r="CE10" s="14">
        <v>0.42866951251717</v>
      </c>
    </row>
    <row r="11" spans="2:83" x14ac:dyDescent="0.3">
      <c r="B11" s="15" t="s">
        <v>134</v>
      </c>
      <c r="C11" s="14">
        <v>0.17095881620903799</v>
      </c>
      <c r="D11" s="14">
        <v>0.13393181862791001</v>
      </c>
      <c r="E11" s="14">
        <v>0.20744875535037999</v>
      </c>
      <c r="F11" s="14"/>
      <c r="G11" s="14">
        <v>0.21469663971514899</v>
      </c>
      <c r="H11" s="14">
        <v>0.146858446306706</v>
      </c>
      <c r="I11" s="14">
        <v>0.16476421291343499</v>
      </c>
      <c r="J11" s="14">
        <v>0.17298706504643699</v>
      </c>
      <c r="K11" s="14">
        <v>0.15639667656171699</v>
      </c>
      <c r="L11" s="14">
        <v>0.17484224304201401</v>
      </c>
      <c r="M11" s="14"/>
      <c r="N11" s="14">
        <v>0.138578634338513</v>
      </c>
      <c r="O11" s="14">
        <v>0.165527268462242</v>
      </c>
      <c r="P11" s="14">
        <v>0.170894186516969</v>
      </c>
      <c r="Q11" s="14">
        <v>0.209337130284108</v>
      </c>
      <c r="R11" s="14"/>
      <c r="S11" s="14">
        <v>0.15261550614733199</v>
      </c>
      <c r="T11" s="14">
        <v>0.170182099987468</v>
      </c>
      <c r="U11" s="14">
        <v>0.18396862763417299</v>
      </c>
      <c r="V11" s="14">
        <v>0.233842552655501</v>
      </c>
      <c r="W11" s="14">
        <v>0.17645188954990701</v>
      </c>
      <c r="X11" s="14">
        <v>0.14627389342992</v>
      </c>
      <c r="Y11" s="14">
        <v>0.14809402038823999</v>
      </c>
      <c r="Z11" s="14">
        <v>0.15735660013139899</v>
      </c>
      <c r="AA11" s="14">
        <v>0.15563979523827501</v>
      </c>
      <c r="AB11" s="14">
        <v>0.18135562626584201</v>
      </c>
      <c r="AC11" s="14">
        <v>0.209182462373699</v>
      </c>
      <c r="AD11" s="14">
        <v>0.13822661187751401</v>
      </c>
      <c r="AE11" s="14"/>
      <c r="AF11" s="14">
        <v>0.13723342920929399</v>
      </c>
      <c r="AG11" s="14">
        <v>0.16226372213314699</v>
      </c>
      <c r="AH11" s="14">
        <v>0.24828414157070899</v>
      </c>
      <c r="AI11" s="14">
        <v>0.189987067105747</v>
      </c>
      <c r="AJ11" s="14">
        <v>0.22807866119279099</v>
      </c>
      <c r="AK11" s="14"/>
      <c r="AL11" s="14">
        <v>0.15522955499810301</v>
      </c>
      <c r="AM11" s="14">
        <v>0.15020658252182501</v>
      </c>
      <c r="AN11" s="14">
        <v>0.22057620984425799</v>
      </c>
      <c r="AO11" s="14">
        <v>0.14796816226753401</v>
      </c>
      <c r="AP11" s="14">
        <v>0.184091603737184</v>
      </c>
      <c r="AQ11" s="14"/>
      <c r="AR11" s="14">
        <v>0.15724942245309101</v>
      </c>
      <c r="AS11" s="14">
        <v>0.16330116656982799</v>
      </c>
      <c r="AT11" s="14">
        <v>0.18938194184210999</v>
      </c>
      <c r="AU11" s="14">
        <v>0.15068777413995399</v>
      </c>
      <c r="AV11" s="14">
        <v>0.19732418022812201</v>
      </c>
      <c r="AW11" s="14">
        <v>0.17304787296774299</v>
      </c>
      <c r="AX11" s="14"/>
      <c r="AY11" s="14">
        <v>0.166508319090579</v>
      </c>
      <c r="AZ11" s="14">
        <v>0.21095435111900701</v>
      </c>
      <c r="BA11" s="14">
        <v>0.16961121137632301</v>
      </c>
      <c r="BB11" s="14">
        <v>0.119570632485265</v>
      </c>
      <c r="BC11" s="14">
        <v>9.0650349433235897E-2</v>
      </c>
      <c r="BD11" s="14"/>
      <c r="BE11" s="14">
        <v>0.31431913436373599</v>
      </c>
      <c r="BF11" s="14">
        <v>0.12900060169914901</v>
      </c>
      <c r="BG11" s="14">
        <v>0.229858988970847</v>
      </c>
      <c r="BH11" s="14">
        <v>0.158989081148845</v>
      </c>
      <c r="BI11" s="14">
        <v>0.22990108045131999</v>
      </c>
      <c r="BJ11" s="14">
        <v>0.13841194953918401</v>
      </c>
      <c r="BK11" s="14">
        <v>0.23020226365361501</v>
      </c>
      <c r="BL11" s="14">
        <v>0.22116353509723799</v>
      </c>
      <c r="BM11" s="14">
        <v>0.16785708046793099</v>
      </c>
      <c r="BN11" s="14">
        <v>0.13765546288373701</v>
      </c>
      <c r="BO11" s="14">
        <v>0.12841341374974199</v>
      </c>
      <c r="BP11" s="14">
        <v>0.17193480033831299</v>
      </c>
      <c r="BQ11" s="14">
        <v>9.3686175647320305E-2</v>
      </c>
      <c r="BR11" s="14">
        <v>9.6373371399770896E-2</v>
      </c>
      <c r="BS11" s="14">
        <v>9.7968415733754699E-2</v>
      </c>
      <c r="BT11" s="14">
        <v>0.1100739492483</v>
      </c>
      <c r="BU11" s="14"/>
      <c r="BV11" s="14">
        <v>0.14713210875539501</v>
      </c>
      <c r="BW11" s="14">
        <v>0.15477291397531401</v>
      </c>
      <c r="BX11" s="14"/>
      <c r="BY11" s="14">
        <v>0.117892072625587</v>
      </c>
      <c r="BZ11" s="14"/>
      <c r="CA11" s="14">
        <v>0.18287149273591399</v>
      </c>
      <c r="CB11" s="14">
        <v>0.18269729680500499</v>
      </c>
      <c r="CC11" s="14">
        <v>0.158179233707154</v>
      </c>
      <c r="CD11" s="14">
        <v>0.190150864911033</v>
      </c>
      <c r="CE11" s="14">
        <v>6.9598739476445501E-2</v>
      </c>
    </row>
    <row r="12" spans="2:83" x14ac:dyDescent="0.3">
      <c r="B12" s="15" t="s">
        <v>135</v>
      </c>
      <c r="C12" s="14">
        <v>3.3468808639505097E-2</v>
      </c>
      <c r="D12" s="14">
        <v>2.8900051340109999E-2</v>
      </c>
      <c r="E12" s="14">
        <v>3.7995561579049902E-2</v>
      </c>
      <c r="F12" s="14"/>
      <c r="G12" s="14">
        <v>4.5571423686948498E-2</v>
      </c>
      <c r="H12" s="14">
        <v>4.5543032305052897E-2</v>
      </c>
      <c r="I12" s="14">
        <v>3.5590125566933098E-2</v>
      </c>
      <c r="J12" s="14">
        <v>2.5794356002491699E-2</v>
      </c>
      <c r="K12" s="14">
        <v>2.9434887315539799E-2</v>
      </c>
      <c r="L12" s="14">
        <v>2.2857012988764702E-2</v>
      </c>
      <c r="M12" s="14"/>
      <c r="N12" s="14">
        <v>2.6145642847009799E-2</v>
      </c>
      <c r="O12" s="14">
        <v>4.49729788964831E-2</v>
      </c>
      <c r="P12" s="14">
        <v>2.5556174865843401E-2</v>
      </c>
      <c r="Q12" s="14">
        <v>3.71060253559721E-2</v>
      </c>
      <c r="R12" s="14"/>
      <c r="S12" s="14">
        <v>5.0438746601816499E-2</v>
      </c>
      <c r="T12" s="14">
        <v>2.5532700168700601E-2</v>
      </c>
      <c r="U12" s="14">
        <v>5.1526198852174798E-2</v>
      </c>
      <c r="V12" s="14">
        <v>3.6913995156832302E-2</v>
      </c>
      <c r="W12" s="14">
        <v>2.7569747395864101E-2</v>
      </c>
      <c r="X12" s="14">
        <v>2.6925449461646302E-2</v>
      </c>
      <c r="Y12" s="14">
        <v>2.0628485878050599E-2</v>
      </c>
      <c r="Z12" s="14">
        <v>2.26240215148793E-2</v>
      </c>
      <c r="AA12" s="14">
        <v>3.5550604237149099E-2</v>
      </c>
      <c r="AB12" s="14">
        <v>3.273853381465E-2</v>
      </c>
      <c r="AC12" s="14">
        <v>1.8340091791707001E-2</v>
      </c>
      <c r="AD12" s="14">
        <v>3.2124713518214901E-2</v>
      </c>
      <c r="AE12" s="14"/>
      <c r="AF12" s="14">
        <v>2.3336572661141398E-2</v>
      </c>
      <c r="AG12" s="14">
        <v>3.84332415796639E-2</v>
      </c>
      <c r="AH12" s="14">
        <v>4.9939915949428502E-2</v>
      </c>
      <c r="AI12" s="14">
        <v>2.8280322589841402E-2</v>
      </c>
      <c r="AJ12" s="14">
        <v>3.0741161662007001E-2</v>
      </c>
      <c r="AK12" s="14"/>
      <c r="AL12" s="14">
        <v>3.41432262246847E-2</v>
      </c>
      <c r="AM12" s="14">
        <v>3.2085211698360802E-2</v>
      </c>
      <c r="AN12" s="14">
        <v>5.75019302812994E-2</v>
      </c>
      <c r="AO12" s="14">
        <v>1.0479852048666799E-2</v>
      </c>
      <c r="AP12" s="14">
        <v>2.20381947089127E-2</v>
      </c>
      <c r="AQ12" s="14"/>
      <c r="AR12" s="14">
        <v>3.2478382101134198E-2</v>
      </c>
      <c r="AS12" s="14">
        <v>3.7488003061160097E-2</v>
      </c>
      <c r="AT12" s="14">
        <v>5.3410187941385703E-2</v>
      </c>
      <c r="AU12" s="14">
        <v>1.6046002224597299E-2</v>
      </c>
      <c r="AV12" s="14">
        <v>6.2880750950549999E-2</v>
      </c>
      <c r="AW12" s="14">
        <v>1.80566950099855E-2</v>
      </c>
      <c r="AX12" s="14"/>
      <c r="AY12" s="14">
        <v>1.36996563281588E-2</v>
      </c>
      <c r="AZ12" s="14">
        <v>3.7197500958276702E-2</v>
      </c>
      <c r="BA12" s="14">
        <v>4.52098104539259E-2</v>
      </c>
      <c r="BB12" s="14">
        <v>3.4783749242357997E-2</v>
      </c>
      <c r="BC12" s="14">
        <v>4.5639117050755303E-2</v>
      </c>
      <c r="BD12" s="14"/>
      <c r="BE12" s="14">
        <v>0</v>
      </c>
      <c r="BF12" s="14">
        <v>4.9950186319799701E-2</v>
      </c>
      <c r="BG12" s="14">
        <v>4.1280084496981999E-2</v>
      </c>
      <c r="BH12" s="14">
        <v>3.2798952979736402E-2</v>
      </c>
      <c r="BI12" s="14">
        <v>1.67860424116037E-2</v>
      </c>
      <c r="BJ12" s="14">
        <v>5.1050274259428798E-2</v>
      </c>
      <c r="BK12" s="14">
        <v>2.34546453261733E-2</v>
      </c>
      <c r="BL12" s="14">
        <v>3.9725509216516998E-2</v>
      </c>
      <c r="BM12" s="14">
        <v>2.4594040205117101E-2</v>
      </c>
      <c r="BN12" s="14">
        <v>3.00589257333761E-2</v>
      </c>
      <c r="BO12" s="14">
        <v>4.9194968579433597E-2</v>
      </c>
      <c r="BP12" s="14">
        <v>1.93426750933447E-2</v>
      </c>
      <c r="BQ12" s="14">
        <v>2.68996709596824E-2</v>
      </c>
      <c r="BR12" s="14">
        <v>4.0760185675561701E-2</v>
      </c>
      <c r="BS12" s="14">
        <v>5.1190662771567398E-2</v>
      </c>
      <c r="BT12" s="14">
        <v>1.3939271699490999E-2</v>
      </c>
      <c r="BU12" s="14"/>
      <c r="BV12" s="14">
        <v>2.8120564284075399E-2</v>
      </c>
      <c r="BW12" s="14">
        <v>3.7973664671198497E-2</v>
      </c>
      <c r="BX12" s="14"/>
      <c r="BY12" s="14">
        <v>2.2475231077888201E-2</v>
      </c>
      <c r="BZ12" s="14"/>
      <c r="CA12" s="14">
        <v>2.3800090333553701E-2</v>
      </c>
      <c r="CB12" s="14">
        <v>3.4849269401309502E-2</v>
      </c>
      <c r="CC12" s="14">
        <v>4.27117096779435E-2</v>
      </c>
      <c r="CD12" s="14">
        <v>1.6969153484570901E-2</v>
      </c>
      <c r="CE12" s="14">
        <v>3.9843581301100002E-2</v>
      </c>
    </row>
    <row r="13" spans="2:83" x14ac:dyDescent="0.3">
      <c r="B13" s="15" t="s">
        <v>136</v>
      </c>
      <c r="C13" s="14">
        <v>1.30400498752843E-2</v>
      </c>
      <c r="D13" s="14">
        <v>1.3363909716390499E-2</v>
      </c>
      <c r="E13" s="14">
        <v>1.2749388219681799E-2</v>
      </c>
      <c r="F13" s="14"/>
      <c r="G13" s="14">
        <v>2.6378035199194901E-2</v>
      </c>
      <c r="H13" s="14">
        <v>1.7699512750425E-2</v>
      </c>
      <c r="I13" s="14">
        <v>6.5420217260256097E-3</v>
      </c>
      <c r="J13" s="14">
        <v>8.5533037886896205E-3</v>
      </c>
      <c r="K13" s="14">
        <v>2.0461281546194102E-2</v>
      </c>
      <c r="L13" s="14">
        <v>4.3343745211884997E-3</v>
      </c>
      <c r="M13" s="14"/>
      <c r="N13" s="14">
        <v>1.1858602595008301E-2</v>
      </c>
      <c r="O13" s="14">
        <v>1.66246702927321E-2</v>
      </c>
      <c r="P13" s="14">
        <v>1.1370732182809E-2</v>
      </c>
      <c r="Q13" s="14">
        <v>1.2345122512867001E-2</v>
      </c>
      <c r="R13" s="14"/>
      <c r="S13" s="14">
        <v>1.15431373664965E-2</v>
      </c>
      <c r="T13" s="14">
        <v>7.5334901739170001E-3</v>
      </c>
      <c r="U13" s="14">
        <v>1.9375097139853598E-2</v>
      </c>
      <c r="V13" s="14">
        <v>5.2545027157944596E-3</v>
      </c>
      <c r="W13" s="14">
        <v>6.2949226592354203E-3</v>
      </c>
      <c r="X13" s="14">
        <v>2.1123505583955999E-2</v>
      </c>
      <c r="Y13" s="14">
        <v>1.87637378280981E-2</v>
      </c>
      <c r="Z13" s="14">
        <v>0</v>
      </c>
      <c r="AA13" s="14">
        <v>2.9135600568988E-2</v>
      </c>
      <c r="AB13" s="14">
        <v>1.0268181161833499E-2</v>
      </c>
      <c r="AC13" s="14">
        <v>9.1844252186869604E-3</v>
      </c>
      <c r="AD13" s="14">
        <v>0</v>
      </c>
      <c r="AE13" s="14"/>
      <c r="AF13" s="14">
        <v>4.6963708745166102E-3</v>
      </c>
      <c r="AG13" s="14">
        <v>1.5697023114036701E-2</v>
      </c>
      <c r="AH13" s="14">
        <v>1.2582214200065001E-2</v>
      </c>
      <c r="AI13" s="14">
        <v>0</v>
      </c>
      <c r="AJ13" s="14">
        <v>7.6279413069614702E-3</v>
      </c>
      <c r="AK13" s="14"/>
      <c r="AL13" s="14">
        <v>6.5350612937466303E-3</v>
      </c>
      <c r="AM13" s="14">
        <v>8.5854349317587304E-3</v>
      </c>
      <c r="AN13" s="14">
        <v>7.3379623243587403E-3</v>
      </c>
      <c r="AO13" s="14">
        <v>9.6742554127273398E-3</v>
      </c>
      <c r="AP13" s="14">
        <v>7.1226691441892906E-2</v>
      </c>
      <c r="AQ13" s="14"/>
      <c r="AR13" s="14">
        <v>8.7451051446172292E-3</v>
      </c>
      <c r="AS13" s="14">
        <v>7.1540726927328104E-3</v>
      </c>
      <c r="AT13" s="14">
        <v>1.50853010730877E-2</v>
      </c>
      <c r="AU13" s="14">
        <v>5.5170740670962299E-3</v>
      </c>
      <c r="AV13" s="14">
        <v>5.6904769448044498E-2</v>
      </c>
      <c r="AW13" s="14">
        <v>1.52234607741491E-2</v>
      </c>
      <c r="AX13" s="14"/>
      <c r="AY13" s="14">
        <v>9.1960115147266402E-3</v>
      </c>
      <c r="AZ13" s="14">
        <v>1.5751237349735599E-2</v>
      </c>
      <c r="BA13" s="14">
        <v>2.1899638165757199E-2</v>
      </c>
      <c r="BB13" s="14">
        <v>3.0983002383302601E-3</v>
      </c>
      <c r="BC13" s="14">
        <v>0</v>
      </c>
      <c r="BD13" s="14"/>
      <c r="BE13" s="14">
        <v>7.7982368142829994E-2</v>
      </c>
      <c r="BF13" s="14">
        <v>1.9752333754793901E-2</v>
      </c>
      <c r="BG13" s="14">
        <v>6.9183290635813598E-3</v>
      </c>
      <c r="BH13" s="14">
        <v>3.7808074661341597E-2</v>
      </c>
      <c r="BI13" s="14">
        <v>4.6132961287297597E-3</v>
      </c>
      <c r="BJ13" s="14">
        <v>1.5978785412198399E-2</v>
      </c>
      <c r="BK13" s="14">
        <v>2.30001720918332E-2</v>
      </c>
      <c r="BL13" s="14">
        <v>1.30255415352361E-2</v>
      </c>
      <c r="BM13" s="14">
        <v>7.63756530452144E-3</v>
      </c>
      <c r="BN13" s="14">
        <v>9.2049606490751095E-3</v>
      </c>
      <c r="BO13" s="14">
        <v>6.1031049663922898E-3</v>
      </c>
      <c r="BP13" s="14">
        <v>1.8286768420736399E-2</v>
      </c>
      <c r="BQ13" s="14">
        <v>1.0530238372318401E-2</v>
      </c>
      <c r="BR13" s="14">
        <v>0</v>
      </c>
      <c r="BS13" s="14">
        <v>0</v>
      </c>
      <c r="BT13" s="14">
        <v>0</v>
      </c>
      <c r="BU13" s="14"/>
      <c r="BV13" s="14">
        <v>9.8270221825076508E-3</v>
      </c>
      <c r="BW13" s="14">
        <v>6.74137986866114E-3</v>
      </c>
      <c r="BX13" s="14"/>
      <c r="BY13" s="14">
        <v>3.9143210757020602E-3</v>
      </c>
      <c r="BZ13" s="14"/>
      <c r="CA13" s="14">
        <v>1.50459377234649E-2</v>
      </c>
      <c r="CB13" s="14">
        <v>2.4353651304264302E-2</v>
      </c>
      <c r="CC13" s="14">
        <v>1.0007981530562199E-2</v>
      </c>
      <c r="CD13" s="14">
        <v>0</v>
      </c>
      <c r="CE13" s="14">
        <v>0</v>
      </c>
    </row>
    <row r="14" spans="2:83" x14ac:dyDescent="0.3">
      <c r="B14" s="15" t="s">
        <v>53</v>
      </c>
      <c r="C14" s="14">
        <v>5.0205743288379998E-2</v>
      </c>
      <c r="D14" s="14">
        <v>2.5869689865658602E-2</v>
      </c>
      <c r="E14" s="14">
        <v>7.2106148652835295E-2</v>
      </c>
      <c r="F14" s="14"/>
      <c r="G14" s="14">
        <v>8.0433907168456498E-2</v>
      </c>
      <c r="H14" s="14">
        <v>5.0660905101735799E-2</v>
      </c>
      <c r="I14" s="14">
        <v>4.5180138472601002E-2</v>
      </c>
      <c r="J14" s="14">
        <v>5.8759543892878102E-2</v>
      </c>
      <c r="K14" s="14">
        <v>4.2039205677561302E-2</v>
      </c>
      <c r="L14" s="14">
        <v>3.2457907459708599E-2</v>
      </c>
      <c r="M14" s="14"/>
      <c r="N14" s="14">
        <v>3.080747160445E-2</v>
      </c>
      <c r="O14" s="14">
        <v>3.7035847938670201E-2</v>
      </c>
      <c r="P14" s="14">
        <v>5.6588384584939699E-2</v>
      </c>
      <c r="Q14" s="14">
        <v>8.0264757897388697E-2</v>
      </c>
      <c r="R14" s="14"/>
      <c r="S14" s="14">
        <v>3.1911631148244302E-2</v>
      </c>
      <c r="T14" s="14">
        <v>5.5749575680033199E-2</v>
      </c>
      <c r="U14" s="14">
        <v>6.2593116475029298E-2</v>
      </c>
      <c r="V14" s="14">
        <v>2.76896903273013E-2</v>
      </c>
      <c r="W14" s="14">
        <v>4.85894816406005E-2</v>
      </c>
      <c r="X14" s="14">
        <v>8.7373529155252899E-2</v>
      </c>
      <c r="Y14" s="14">
        <v>7.7274660511349694E-2</v>
      </c>
      <c r="Z14" s="14">
        <v>3.3816881393795697E-2</v>
      </c>
      <c r="AA14" s="14">
        <v>3.67962984084442E-2</v>
      </c>
      <c r="AB14" s="14">
        <v>3.7484812599535698E-2</v>
      </c>
      <c r="AC14" s="14">
        <v>6.5312375221094496E-2</v>
      </c>
      <c r="AD14" s="14">
        <v>5.0557921797324802E-2</v>
      </c>
      <c r="AE14" s="14"/>
      <c r="AF14" s="14">
        <v>1.8437510102076601E-2</v>
      </c>
      <c r="AG14" s="14">
        <v>2.8352031060786001E-2</v>
      </c>
      <c r="AH14" s="14">
        <v>2.8108914286803701E-2</v>
      </c>
      <c r="AI14" s="14">
        <v>2.8701473045752601E-2</v>
      </c>
      <c r="AJ14" s="14">
        <v>0.127853141672327</v>
      </c>
      <c r="AK14" s="14"/>
      <c r="AL14" s="14">
        <v>2.2918168215445799E-2</v>
      </c>
      <c r="AM14" s="14">
        <v>3.60865814509682E-2</v>
      </c>
      <c r="AN14" s="14">
        <v>1.9552700992177301E-2</v>
      </c>
      <c r="AO14" s="14">
        <v>3.09933772302807E-2</v>
      </c>
      <c r="AP14" s="14">
        <v>5.37782106451722E-2</v>
      </c>
      <c r="AQ14" s="14"/>
      <c r="AR14" s="14">
        <v>1.9752998300454301E-2</v>
      </c>
      <c r="AS14" s="14">
        <v>2.3496478116200599E-2</v>
      </c>
      <c r="AT14" s="14">
        <v>1.5183548716674201E-2</v>
      </c>
      <c r="AU14" s="14">
        <v>2.0777021369568702E-2</v>
      </c>
      <c r="AV14" s="14">
        <v>5.9343428327533698E-2</v>
      </c>
      <c r="AW14" s="14">
        <v>0.166514703746384</v>
      </c>
      <c r="AX14" s="14"/>
      <c r="AY14" s="14">
        <v>4.7121874125440902E-2</v>
      </c>
      <c r="AZ14" s="14">
        <v>6.9351652244377004E-2</v>
      </c>
      <c r="BA14" s="14">
        <v>3.6951261585199999E-2</v>
      </c>
      <c r="BB14" s="14">
        <v>3.6695914893096197E-2</v>
      </c>
      <c r="BC14" s="14">
        <v>0</v>
      </c>
      <c r="BD14" s="14"/>
      <c r="BE14" s="14">
        <v>6.5633321850478196E-2</v>
      </c>
      <c r="BF14" s="14">
        <v>0.14859804002239299</v>
      </c>
      <c r="BG14" s="14">
        <v>7.0993028662681104E-2</v>
      </c>
      <c r="BH14" s="14">
        <v>6.5410833188030496E-2</v>
      </c>
      <c r="BI14" s="14">
        <v>4.52838121746564E-2</v>
      </c>
      <c r="BJ14" s="14">
        <v>4.0738602235840297E-2</v>
      </c>
      <c r="BK14" s="14">
        <v>5.1551990299696301E-2</v>
      </c>
      <c r="BL14" s="14">
        <v>3.8167509401849202E-2</v>
      </c>
      <c r="BM14" s="14">
        <v>2.46885548136066E-2</v>
      </c>
      <c r="BN14" s="14">
        <v>6.0913995758585401E-2</v>
      </c>
      <c r="BO14" s="14">
        <v>3.6529742169388597E-2</v>
      </c>
      <c r="BP14" s="14">
        <v>9.4523308286072506E-3</v>
      </c>
      <c r="BQ14" s="14">
        <v>1.06599477133415E-2</v>
      </c>
      <c r="BR14" s="14">
        <v>3.6330283378122802E-2</v>
      </c>
      <c r="BS14" s="14">
        <v>6.05632058352224E-2</v>
      </c>
      <c r="BT14" s="14">
        <v>1.6417594312653699E-2</v>
      </c>
      <c r="BU14" s="14"/>
      <c r="BV14" s="14">
        <v>2.2196777426864898E-2</v>
      </c>
      <c r="BW14" s="14">
        <v>5.6716274145244001E-2</v>
      </c>
      <c r="BX14" s="14"/>
      <c r="BY14" s="14">
        <v>1.8137272580257501E-2</v>
      </c>
      <c r="BZ14" s="14"/>
      <c r="CA14" s="14">
        <v>6.3133446197686793E-2</v>
      </c>
      <c r="CB14" s="14">
        <v>3.5934220544306998E-2</v>
      </c>
      <c r="CC14" s="14">
        <v>3.88393538747768E-2</v>
      </c>
      <c r="CD14" s="14">
        <v>1.8810328847470199E-2</v>
      </c>
      <c r="CE14" s="14">
        <v>0</v>
      </c>
    </row>
    <row r="15" spans="2:83" x14ac:dyDescent="0.3">
      <c r="B15" s="15" t="s">
        <v>137</v>
      </c>
      <c r="C15" s="21">
        <v>0.73232658198779299</v>
      </c>
      <c r="D15" s="21">
        <v>0.79793453044993101</v>
      </c>
      <c r="E15" s="21">
        <v>0.66970014619805396</v>
      </c>
      <c r="F15" s="21"/>
      <c r="G15" s="21">
        <v>0.63291999423025103</v>
      </c>
      <c r="H15" s="21">
        <v>0.73923810353607999</v>
      </c>
      <c r="I15" s="21">
        <v>0.74792350132100505</v>
      </c>
      <c r="J15" s="21">
        <v>0.73390573126950398</v>
      </c>
      <c r="K15" s="21">
        <v>0.75166794889898803</v>
      </c>
      <c r="L15" s="21">
        <v>0.76550846198832401</v>
      </c>
      <c r="M15" s="21"/>
      <c r="N15" s="21">
        <v>0.79260964861501804</v>
      </c>
      <c r="O15" s="21">
        <v>0.73583923440987198</v>
      </c>
      <c r="P15" s="21">
        <v>0.73559052184943796</v>
      </c>
      <c r="Q15" s="21">
        <v>0.66094696394966401</v>
      </c>
      <c r="R15" s="21"/>
      <c r="S15" s="21">
        <v>0.75349097873611104</v>
      </c>
      <c r="T15" s="21">
        <v>0.74100213398988102</v>
      </c>
      <c r="U15" s="21">
        <v>0.68253695989876895</v>
      </c>
      <c r="V15" s="21">
        <v>0.69629925914457103</v>
      </c>
      <c r="W15" s="21">
        <v>0.74109395875439299</v>
      </c>
      <c r="X15" s="21">
        <v>0.71830362236922496</v>
      </c>
      <c r="Y15" s="21">
        <v>0.73523909539426102</v>
      </c>
      <c r="Z15" s="21">
        <v>0.78620249695992594</v>
      </c>
      <c r="AA15" s="21">
        <v>0.74287770154714405</v>
      </c>
      <c r="AB15" s="21">
        <v>0.73815284615813903</v>
      </c>
      <c r="AC15" s="21">
        <v>0.69798064539481297</v>
      </c>
      <c r="AD15" s="21">
        <v>0.77909075280694595</v>
      </c>
      <c r="AE15" s="21"/>
      <c r="AF15" s="21">
        <v>0.81629611715297101</v>
      </c>
      <c r="AG15" s="21">
        <v>0.75525398211236605</v>
      </c>
      <c r="AH15" s="21">
        <v>0.66108481399299401</v>
      </c>
      <c r="AI15" s="21">
        <v>0.753031137258659</v>
      </c>
      <c r="AJ15" s="21">
        <v>0.60569909416591405</v>
      </c>
      <c r="AK15" s="21"/>
      <c r="AL15" s="21">
        <v>0.78117398926801995</v>
      </c>
      <c r="AM15" s="21">
        <v>0.77303618939708696</v>
      </c>
      <c r="AN15" s="21">
        <v>0.69503119655790602</v>
      </c>
      <c r="AO15" s="21">
        <v>0.80088435304079197</v>
      </c>
      <c r="AP15" s="21">
        <v>0.66886529946683804</v>
      </c>
      <c r="AQ15" s="21"/>
      <c r="AR15" s="21">
        <v>0.78177409200070302</v>
      </c>
      <c r="AS15" s="21">
        <v>0.768560279560079</v>
      </c>
      <c r="AT15" s="21">
        <v>0.72693902042674297</v>
      </c>
      <c r="AU15" s="21">
        <v>0.80697212819878295</v>
      </c>
      <c r="AV15" s="21">
        <v>0.62354687104575002</v>
      </c>
      <c r="AW15" s="21">
        <v>0.62715726750173895</v>
      </c>
      <c r="AX15" s="21"/>
      <c r="AY15" s="21">
        <v>0.76347413894109495</v>
      </c>
      <c r="AZ15" s="21">
        <v>0.66674525832860398</v>
      </c>
      <c r="BA15" s="21">
        <v>0.72632807841879399</v>
      </c>
      <c r="BB15" s="21">
        <v>0.80585140314095005</v>
      </c>
      <c r="BC15" s="21">
        <v>0.86371053351600902</v>
      </c>
      <c r="BD15" s="21"/>
      <c r="BE15" s="21">
        <v>0.54206517564295598</v>
      </c>
      <c r="BF15" s="21">
        <v>0.65269883820386398</v>
      </c>
      <c r="BG15" s="21">
        <v>0.65094956880590904</v>
      </c>
      <c r="BH15" s="21">
        <v>0.70499305802204604</v>
      </c>
      <c r="BI15" s="21">
        <v>0.70341576883368995</v>
      </c>
      <c r="BJ15" s="21">
        <v>0.75382038855334799</v>
      </c>
      <c r="BK15" s="21">
        <v>0.67179092862868195</v>
      </c>
      <c r="BL15" s="21">
        <v>0.68791790474915904</v>
      </c>
      <c r="BM15" s="21">
        <v>0.775222759208823</v>
      </c>
      <c r="BN15" s="21">
        <v>0.76216665497522695</v>
      </c>
      <c r="BO15" s="21">
        <v>0.77975877053504405</v>
      </c>
      <c r="BP15" s="21">
        <v>0.780983425318999</v>
      </c>
      <c r="BQ15" s="21">
        <v>0.85822396730733796</v>
      </c>
      <c r="BR15" s="21">
        <v>0.82653615954654502</v>
      </c>
      <c r="BS15" s="21">
        <v>0.79027771565945504</v>
      </c>
      <c r="BT15" s="21">
        <v>0.85956918473955601</v>
      </c>
      <c r="BU15" s="21"/>
      <c r="BV15" s="21">
        <v>0.79272352735115703</v>
      </c>
      <c r="BW15" s="21">
        <v>0.74379576733958197</v>
      </c>
      <c r="BX15" s="21"/>
      <c r="BY15" s="21">
        <v>0.83758110264056496</v>
      </c>
      <c r="BZ15" s="21"/>
      <c r="CA15" s="21">
        <v>0.71514903300938104</v>
      </c>
      <c r="CB15" s="21">
        <v>0.72216556194511405</v>
      </c>
      <c r="CC15" s="21">
        <v>0.75026172120956303</v>
      </c>
      <c r="CD15" s="21">
        <v>0.77406965275692596</v>
      </c>
      <c r="CE15" s="21">
        <v>0.89055767922245399</v>
      </c>
    </row>
    <row r="16" spans="2:83" x14ac:dyDescent="0.3">
      <c r="B16" s="15" t="s">
        <v>138</v>
      </c>
      <c r="C16" s="21">
        <v>4.6508858514789399E-2</v>
      </c>
      <c r="D16" s="21">
        <v>4.2263961056500501E-2</v>
      </c>
      <c r="E16" s="21">
        <v>5.0744949798731703E-2</v>
      </c>
      <c r="F16" s="21"/>
      <c r="G16" s="21">
        <v>7.1949458886143403E-2</v>
      </c>
      <c r="H16" s="21">
        <v>6.3242545055477897E-2</v>
      </c>
      <c r="I16" s="21">
        <v>4.2132147292958701E-2</v>
      </c>
      <c r="J16" s="21">
        <v>3.4347659791181401E-2</v>
      </c>
      <c r="K16" s="21">
        <v>4.9896168861733897E-2</v>
      </c>
      <c r="L16" s="21">
        <v>2.7191387509953199E-2</v>
      </c>
      <c r="M16" s="21"/>
      <c r="N16" s="21">
        <v>3.8004245442018102E-2</v>
      </c>
      <c r="O16" s="21">
        <v>6.1597649189215301E-2</v>
      </c>
      <c r="P16" s="21">
        <v>3.6926907048652403E-2</v>
      </c>
      <c r="Q16" s="21">
        <v>4.9451147868839099E-2</v>
      </c>
      <c r="R16" s="21"/>
      <c r="S16" s="21">
        <v>6.1981883968313001E-2</v>
      </c>
      <c r="T16" s="21">
        <v>3.3066190342617603E-2</v>
      </c>
      <c r="U16" s="21">
        <v>7.0901295992028504E-2</v>
      </c>
      <c r="V16" s="21">
        <v>4.2168497872626699E-2</v>
      </c>
      <c r="W16" s="21">
        <v>3.3864670055099501E-2</v>
      </c>
      <c r="X16" s="21">
        <v>4.8048955045602297E-2</v>
      </c>
      <c r="Y16" s="21">
        <v>3.9392223706148699E-2</v>
      </c>
      <c r="Z16" s="21">
        <v>2.26240215148793E-2</v>
      </c>
      <c r="AA16" s="21">
        <v>6.4686204806137099E-2</v>
      </c>
      <c r="AB16" s="21">
        <v>4.30067149764835E-2</v>
      </c>
      <c r="AC16" s="21">
        <v>2.7524517010394E-2</v>
      </c>
      <c r="AD16" s="21">
        <v>3.2124713518214901E-2</v>
      </c>
      <c r="AE16" s="21"/>
      <c r="AF16" s="21">
        <v>2.8032943535658002E-2</v>
      </c>
      <c r="AG16" s="21">
        <v>5.4130264693700698E-2</v>
      </c>
      <c r="AH16" s="21">
        <v>6.2522130149493496E-2</v>
      </c>
      <c r="AI16" s="21">
        <v>2.8280322589841402E-2</v>
      </c>
      <c r="AJ16" s="21">
        <v>3.8369102968968498E-2</v>
      </c>
      <c r="AK16" s="21"/>
      <c r="AL16" s="21">
        <v>4.0678287518431402E-2</v>
      </c>
      <c r="AM16" s="21">
        <v>4.0670646630119503E-2</v>
      </c>
      <c r="AN16" s="21">
        <v>6.4839892605658103E-2</v>
      </c>
      <c r="AO16" s="21">
        <v>2.0154107461394101E-2</v>
      </c>
      <c r="AP16" s="21">
        <v>9.3264886150805706E-2</v>
      </c>
      <c r="AQ16" s="21"/>
      <c r="AR16" s="21">
        <v>4.1223487245751499E-2</v>
      </c>
      <c r="AS16" s="21">
        <v>4.4642075753892903E-2</v>
      </c>
      <c r="AT16" s="21">
        <v>6.8495489014473498E-2</v>
      </c>
      <c r="AU16" s="21">
        <v>2.15630762916935E-2</v>
      </c>
      <c r="AV16" s="21">
        <v>0.119785520398594</v>
      </c>
      <c r="AW16" s="21">
        <v>3.3280155784134603E-2</v>
      </c>
      <c r="AX16" s="21"/>
      <c r="AY16" s="21">
        <v>2.2895667842885499E-2</v>
      </c>
      <c r="AZ16" s="21">
        <v>5.2948738308012298E-2</v>
      </c>
      <c r="BA16" s="21">
        <v>6.7109448619683099E-2</v>
      </c>
      <c r="BB16" s="21">
        <v>3.7882049480688303E-2</v>
      </c>
      <c r="BC16" s="21">
        <v>4.5639117050755303E-2</v>
      </c>
      <c r="BD16" s="21"/>
      <c r="BE16" s="21">
        <v>7.7982368142829994E-2</v>
      </c>
      <c r="BF16" s="21">
        <v>6.9702520074593599E-2</v>
      </c>
      <c r="BG16" s="21">
        <v>4.8198413560563397E-2</v>
      </c>
      <c r="BH16" s="21">
        <v>7.0607027641077999E-2</v>
      </c>
      <c r="BI16" s="21">
        <v>2.1399338540333501E-2</v>
      </c>
      <c r="BJ16" s="21">
        <v>6.70290596716272E-2</v>
      </c>
      <c r="BK16" s="21">
        <v>4.64548174180065E-2</v>
      </c>
      <c r="BL16" s="21">
        <v>5.2751050751753098E-2</v>
      </c>
      <c r="BM16" s="21">
        <v>3.2231605509638502E-2</v>
      </c>
      <c r="BN16" s="21">
        <v>3.92638863824512E-2</v>
      </c>
      <c r="BO16" s="21">
        <v>5.5298073545825902E-2</v>
      </c>
      <c r="BP16" s="21">
        <v>3.7629443514080999E-2</v>
      </c>
      <c r="BQ16" s="21">
        <v>3.7429909332000799E-2</v>
      </c>
      <c r="BR16" s="21">
        <v>4.0760185675561701E-2</v>
      </c>
      <c r="BS16" s="21">
        <v>5.1190662771567398E-2</v>
      </c>
      <c r="BT16" s="21">
        <v>1.3939271699490999E-2</v>
      </c>
      <c r="BU16" s="21"/>
      <c r="BV16" s="21">
        <v>3.7947586466583E-2</v>
      </c>
      <c r="BW16" s="21">
        <v>4.4715044539859597E-2</v>
      </c>
      <c r="BX16" s="21"/>
      <c r="BY16" s="21">
        <v>2.63895521535903E-2</v>
      </c>
      <c r="BZ16" s="21"/>
      <c r="CA16" s="21">
        <v>3.8846028057018603E-2</v>
      </c>
      <c r="CB16" s="21">
        <v>5.92029207055738E-2</v>
      </c>
      <c r="CC16" s="21">
        <v>5.2719691208505601E-2</v>
      </c>
      <c r="CD16" s="21">
        <v>1.6969153484570901E-2</v>
      </c>
      <c r="CE16" s="21">
        <v>3.9843581301100002E-2</v>
      </c>
    </row>
    <row r="17" spans="2:83" x14ac:dyDescent="0.3">
      <c r="B17" s="15" t="s">
        <v>139</v>
      </c>
      <c r="C17" s="22">
        <v>0.68581772347300396</v>
      </c>
      <c r="D17" s="22">
        <v>0.75567056939343002</v>
      </c>
      <c r="E17" s="22">
        <v>0.61895519639932195</v>
      </c>
      <c r="F17" s="22"/>
      <c r="G17" s="22">
        <v>0.56097053534410801</v>
      </c>
      <c r="H17" s="22">
        <v>0.675995558480602</v>
      </c>
      <c r="I17" s="22">
        <v>0.70579135402804605</v>
      </c>
      <c r="J17" s="22">
        <v>0.69955807147832205</v>
      </c>
      <c r="K17" s="22">
        <v>0.70177178003725404</v>
      </c>
      <c r="L17" s="22">
        <v>0.73831707447837103</v>
      </c>
      <c r="M17" s="22"/>
      <c r="N17" s="22">
        <v>0.75460540317299996</v>
      </c>
      <c r="O17" s="22">
        <v>0.67424158522065702</v>
      </c>
      <c r="P17" s="22">
        <v>0.69866361480078598</v>
      </c>
      <c r="Q17" s="22">
        <v>0.61149581608082504</v>
      </c>
      <c r="R17" s="22"/>
      <c r="S17" s="22">
        <v>0.69150909476779798</v>
      </c>
      <c r="T17" s="22">
        <v>0.70793594364726398</v>
      </c>
      <c r="U17" s="22">
        <v>0.61163566390674096</v>
      </c>
      <c r="V17" s="22">
        <v>0.65413076127194403</v>
      </c>
      <c r="W17" s="22">
        <v>0.70722928869929402</v>
      </c>
      <c r="X17" s="22">
        <v>0.67025466732362304</v>
      </c>
      <c r="Y17" s="22">
        <v>0.69584687168811199</v>
      </c>
      <c r="Z17" s="22">
        <v>0.76357847544504698</v>
      </c>
      <c r="AA17" s="22">
        <v>0.67819149674100698</v>
      </c>
      <c r="AB17" s="22">
        <v>0.69514613118165502</v>
      </c>
      <c r="AC17" s="22">
        <v>0.67045612838441904</v>
      </c>
      <c r="AD17" s="22">
        <v>0.74696603928873095</v>
      </c>
      <c r="AE17" s="22"/>
      <c r="AF17" s="22">
        <v>0.78826317361731302</v>
      </c>
      <c r="AG17" s="22">
        <v>0.70112371741866597</v>
      </c>
      <c r="AH17" s="22">
        <v>0.59856268384350098</v>
      </c>
      <c r="AI17" s="22">
        <v>0.72475081466881797</v>
      </c>
      <c r="AJ17" s="22">
        <v>0.56732999119694505</v>
      </c>
      <c r="AK17" s="22"/>
      <c r="AL17" s="22">
        <v>0.74049570174958901</v>
      </c>
      <c r="AM17" s="22">
        <v>0.73236554276696797</v>
      </c>
      <c r="AN17" s="22">
        <v>0.63019130395224798</v>
      </c>
      <c r="AO17" s="22">
        <v>0.78073024557939796</v>
      </c>
      <c r="AP17" s="22">
        <v>0.57560041331603196</v>
      </c>
      <c r="AQ17" s="22"/>
      <c r="AR17" s="22">
        <v>0.74055060475495205</v>
      </c>
      <c r="AS17" s="22">
        <v>0.72391820380618599</v>
      </c>
      <c r="AT17" s="22">
        <v>0.65844353141226897</v>
      </c>
      <c r="AU17" s="22">
        <v>0.78540905190708998</v>
      </c>
      <c r="AV17" s="22">
        <v>0.50376135064715499</v>
      </c>
      <c r="AW17" s="22">
        <v>0.59387711171760404</v>
      </c>
      <c r="AX17" s="22"/>
      <c r="AY17" s="22">
        <v>0.74057847109820996</v>
      </c>
      <c r="AZ17" s="22">
        <v>0.61379652002059104</v>
      </c>
      <c r="BA17" s="22">
        <v>0.65921862979911094</v>
      </c>
      <c r="BB17" s="22">
        <v>0.76796935366026198</v>
      </c>
      <c r="BC17" s="22">
        <v>0.81807141646525305</v>
      </c>
      <c r="BD17" s="22"/>
      <c r="BE17" s="22">
        <v>0.46408280750012598</v>
      </c>
      <c r="BF17" s="22">
        <v>0.58299631812927</v>
      </c>
      <c r="BG17" s="22">
        <v>0.60275115524534595</v>
      </c>
      <c r="BH17" s="22">
        <v>0.63438603038096797</v>
      </c>
      <c r="BI17" s="22">
        <v>0.68201643029335601</v>
      </c>
      <c r="BJ17" s="22">
        <v>0.68679132888172101</v>
      </c>
      <c r="BK17" s="22">
        <v>0.62533611121067501</v>
      </c>
      <c r="BL17" s="22">
        <v>0.63516685399740602</v>
      </c>
      <c r="BM17" s="22">
        <v>0.742991153699185</v>
      </c>
      <c r="BN17" s="22">
        <v>0.72290276859277502</v>
      </c>
      <c r="BO17" s="22">
        <v>0.724460696989218</v>
      </c>
      <c r="BP17" s="22">
        <v>0.74335398180491796</v>
      </c>
      <c r="BQ17" s="22">
        <v>0.820794057975337</v>
      </c>
      <c r="BR17" s="22">
        <v>0.78577597387098297</v>
      </c>
      <c r="BS17" s="22">
        <v>0.73908705288788801</v>
      </c>
      <c r="BT17" s="22">
        <v>0.84562991304006496</v>
      </c>
      <c r="BU17" s="22"/>
      <c r="BV17" s="22">
        <v>0.754775940884574</v>
      </c>
      <c r="BW17" s="22">
        <v>0.699080722799723</v>
      </c>
      <c r="BX17" s="22"/>
      <c r="BY17" s="22">
        <v>0.811191550486975</v>
      </c>
      <c r="BZ17" s="22"/>
      <c r="CA17" s="22">
        <v>0.67630300495236195</v>
      </c>
      <c r="CB17" s="22">
        <v>0.66296264123954096</v>
      </c>
      <c r="CC17" s="22">
        <v>0.69754203000105797</v>
      </c>
      <c r="CD17" s="22">
        <v>0.75710049927235501</v>
      </c>
      <c r="CE17" s="22">
        <v>0.850714097921354</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132</v>
      </c>
      <c r="C9" s="14">
        <v>0.16792569779077501</v>
      </c>
      <c r="D9" s="14">
        <v>0.21323407180977699</v>
      </c>
      <c r="E9" s="14">
        <v>0.124013953575088</v>
      </c>
      <c r="F9" s="14"/>
      <c r="G9" s="14">
        <v>0.21386526136845499</v>
      </c>
      <c r="H9" s="14">
        <v>0.222918364445478</v>
      </c>
      <c r="I9" s="14">
        <v>0.17399883154888801</v>
      </c>
      <c r="J9" s="14">
        <v>0.17003963069960401</v>
      </c>
      <c r="K9" s="14">
        <v>0.12818206930763701</v>
      </c>
      <c r="L9" s="14">
        <v>0.112840462224129</v>
      </c>
      <c r="M9" s="14"/>
      <c r="N9" s="14">
        <v>0.21503140014805799</v>
      </c>
      <c r="O9" s="14">
        <v>0.15212573669905899</v>
      </c>
      <c r="P9" s="14">
        <v>0.16313614419195699</v>
      </c>
      <c r="Q9" s="14">
        <v>0.13557650765395399</v>
      </c>
      <c r="R9" s="14"/>
      <c r="S9" s="14">
        <v>0.17236023468006201</v>
      </c>
      <c r="T9" s="14">
        <v>0.167688054788247</v>
      </c>
      <c r="U9" s="14">
        <v>0.169487245935973</v>
      </c>
      <c r="V9" s="14">
        <v>0.14843631790740899</v>
      </c>
      <c r="W9" s="14">
        <v>0.147515642295793</v>
      </c>
      <c r="X9" s="14">
        <v>0.16376572960303101</v>
      </c>
      <c r="Y9" s="14">
        <v>0.14953335149859301</v>
      </c>
      <c r="Z9" s="14">
        <v>0.24670690912283999</v>
      </c>
      <c r="AA9" s="14">
        <v>0.18444080153451101</v>
      </c>
      <c r="AB9" s="14">
        <v>0.16239031394869799</v>
      </c>
      <c r="AC9" s="14">
        <v>0.18102509132262901</v>
      </c>
      <c r="AD9" s="14">
        <v>0.140658677293026</v>
      </c>
      <c r="AE9" s="14"/>
      <c r="AF9" s="14">
        <v>0.211943006194006</v>
      </c>
      <c r="AG9" s="14">
        <v>0.18554976183270799</v>
      </c>
      <c r="AH9" s="14">
        <v>0.14028817864940701</v>
      </c>
      <c r="AI9" s="14">
        <v>0.14298832875192199</v>
      </c>
      <c r="AJ9" s="14">
        <v>9.7308820937735296E-2</v>
      </c>
      <c r="AK9" s="14"/>
      <c r="AL9" s="14">
        <v>0.17985216941089999</v>
      </c>
      <c r="AM9" s="14">
        <v>0.19135913207317201</v>
      </c>
      <c r="AN9" s="14">
        <v>0.123277397002699</v>
      </c>
      <c r="AO9" s="14">
        <v>0.26214920075994103</v>
      </c>
      <c r="AP9" s="14">
        <v>7.5969418673091399E-2</v>
      </c>
      <c r="AQ9" s="14"/>
      <c r="AR9" s="14">
        <v>0.20811515100584899</v>
      </c>
      <c r="AS9" s="14">
        <v>0.193019367920685</v>
      </c>
      <c r="AT9" s="14">
        <v>0.12594761763274701</v>
      </c>
      <c r="AU9" s="14">
        <v>0.257690707461107</v>
      </c>
      <c r="AV9" s="14">
        <v>8.1495769644882102E-2</v>
      </c>
      <c r="AW9" s="14">
        <v>7.3698717529111099E-2</v>
      </c>
      <c r="AX9" s="14"/>
      <c r="AY9" s="14">
        <v>0.15814748018244301</v>
      </c>
      <c r="AZ9" s="14">
        <v>0.13985732649695501</v>
      </c>
      <c r="BA9" s="14">
        <v>0.17632596823229499</v>
      </c>
      <c r="BB9" s="14">
        <v>0.21567584973985099</v>
      </c>
      <c r="BC9" s="14">
        <v>0.36256159187529502</v>
      </c>
      <c r="BD9" s="14"/>
      <c r="BE9" s="14">
        <v>0.31822527551191399</v>
      </c>
      <c r="BF9" s="14">
        <v>0.13701426851000001</v>
      </c>
      <c r="BG9" s="14">
        <v>0.106426002626857</v>
      </c>
      <c r="BH9" s="14">
        <v>0.13685249349242501</v>
      </c>
      <c r="BI9" s="14">
        <v>0.16716343656049301</v>
      </c>
      <c r="BJ9" s="14">
        <v>0.150783371134521</v>
      </c>
      <c r="BK9" s="14">
        <v>0.114028331086217</v>
      </c>
      <c r="BL9" s="14">
        <v>0.14804371848016301</v>
      </c>
      <c r="BM9" s="14">
        <v>0.17160543717983001</v>
      </c>
      <c r="BN9" s="14">
        <v>0.25225259745094503</v>
      </c>
      <c r="BO9" s="14">
        <v>0.186872861341354</v>
      </c>
      <c r="BP9" s="14">
        <v>0.18966417690559001</v>
      </c>
      <c r="BQ9" s="14">
        <v>0.24430245304905299</v>
      </c>
      <c r="BR9" s="14">
        <v>0.26978707490541498</v>
      </c>
      <c r="BS9" s="14">
        <v>0.192862849103003</v>
      </c>
      <c r="BT9" s="14">
        <v>0.26227450622210302</v>
      </c>
      <c r="BU9" s="14"/>
      <c r="BV9" s="14">
        <v>0.21257437329285001</v>
      </c>
      <c r="BW9" s="14">
        <v>0.159849406951248</v>
      </c>
      <c r="BX9" s="14"/>
      <c r="BY9" s="14">
        <v>0.26461510146553702</v>
      </c>
      <c r="BZ9" s="14"/>
      <c r="CA9" s="14">
        <v>0.160092358042454</v>
      </c>
      <c r="CB9" s="14">
        <v>0.116108809482108</v>
      </c>
      <c r="CC9" s="14">
        <v>0.17400273973161701</v>
      </c>
      <c r="CD9" s="14">
        <v>0.24336638991328199</v>
      </c>
      <c r="CE9" s="14">
        <v>0.47410931368595899</v>
      </c>
    </row>
    <row r="10" spans="2:83" x14ac:dyDescent="0.3">
      <c r="B10" s="15" t="s">
        <v>133</v>
      </c>
      <c r="C10" s="14">
        <v>0.45439805042960701</v>
      </c>
      <c r="D10" s="14">
        <v>0.46229213572826</v>
      </c>
      <c r="E10" s="14">
        <v>0.44758091039134301</v>
      </c>
      <c r="F10" s="14"/>
      <c r="G10" s="14">
        <v>0.388879597862132</v>
      </c>
      <c r="H10" s="14">
        <v>0.473381669936145</v>
      </c>
      <c r="I10" s="14">
        <v>0.492349378449495</v>
      </c>
      <c r="J10" s="14">
        <v>0.46245506592844698</v>
      </c>
      <c r="K10" s="14">
        <v>0.47211380282653598</v>
      </c>
      <c r="L10" s="14">
        <v>0.43304273139613297</v>
      </c>
      <c r="M10" s="14"/>
      <c r="N10" s="14">
        <v>0.50681490829554698</v>
      </c>
      <c r="O10" s="14">
        <v>0.47214968603986401</v>
      </c>
      <c r="P10" s="14">
        <v>0.44115950261946302</v>
      </c>
      <c r="Q10" s="14">
        <v>0.393202284697375</v>
      </c>
      <c r="R10" s="14"/>
      <c r="S10" s="14">
        <v>0.46855941292255299</v>
      </c>
      <c r="T10" s="14">
        <v>0.43314237791454102</v>
      </c>
      <c r="U10" s="14">
        <v>0.38303499042761502</v>
      </c>
      <c r="V10" s="14">
        <v>0.45467218502589801</v>
      </c>
      <c r="W10" s="14">
        <v>0.52220824746625205</v>
      </c>
      <c r="X10" s="14">
        <v>0.44411976221406202</v>
      </c>
      <c r="Y10" s="14">
        <v>0.48895217636639698</v>
      </c>
      <c r="Z10" s="14">
        <v>0.49290793368073199</v>
      </c>
      <c r="AA10" s="14">
        <v>0.43112483807422203</v>
      </c>
      <c r="AB10" s="14">
        <v>0.44277441821661201</v>
      </c>
      <c r="AC10" s="14">
        <v>0.429479608812389</v>
      </c>
      <c r="AD10" s="14">
        <v>0.56011023465843701</v>
      </c>
      <c r="AE10" s="14"/>
      <c r="AF10" s="14">
        <v>0.47195586276704699</v>
      </c>
      <c r="AG10" s="14">
        <v>0.46403903730288798</v>
      </c>
      <c r="AH10" s="14">
        <v>0.39649282595759899</v>
      </c>
      <c r="AI10" s="14">
        <v>0.41820852980673001</v>
      </c>
      <c r="AJ10" s="14">
        <v>0.42220093252854501</v>
      </c>
      <c r="AK10" s="14"/>
      <c r="AL10" s="14">
        <v>0.487480123190703</v>
      </c>
      <c r="AM10" s="14">
        <v>0.46612209729365001</v>
      </c>
      <c r="AN10" s="14">
        <v>0.41607078168570899</v>
      </c>
      <c r="AO10" s="14">
        <v>0.41982533018315399</v>
      </c>
      <c r="AP10" s="14">
        <v>0.478755312498367</v>
      </c>
      <c r="AQ10" s="14"/>
      <c r="AR10" s="14">
        <v>0.461149810779931</v>
      </c>
      <c r="AS10" s="14">
        <v>0.48898217588899201</v>
      </c>
      <c r="AT10" s="14">
        <v>0.44203224955317899</v>
      </c>
      <c r="AU10" s="14">
        <v>0.46268984700687898</v>
      </c>
      <c r="AV10" s="14">
        <v>0.49446448975987101</v>
      </c>
      <c r="AW10" s="14">
        <v>0.36785712402435</v>
      </c>
      <c r="AX10" s="14"/>
      <c r="AY10" s="14">
        <v>0.45404324115210398</v>
      </c>
      <c r="AZ10" s="14">
        <v>0.43204964010025698</v>
      </c>
      <c r="BA10" s="14">
        <v>0.481660228259368</v>
      </c>
      <c r="BB10" s="14">
        <v>0.47929331680899401</v>
      </c>
      <c r="BC10" s="14">
        <v>0.36465011761044802</v>
      </c>
      <c r="BD10" s="14"/>
      <c r="BE10" s="14">
        <v>0.12752617320321999</v>
      </c>
      <c r="BF10" s="14">
        <v>0.41709229880422899</v>
      </c>
      <c r="BG10" s="14">
        <v>0.32634074504451499</v>
      </c>
      <c r="BH10" s="14">
        <v>0.39186304165105801</v>
      </c>
      <c r="BI10" s="14">
        <v>0.47703621132011897</v>
      </c>
      <c r="BJ10" s="14">
        <v>0.435840836739463</v>
      </c>
      <c r="BK10" s="14">
        <v>0.47196603595682701</v>
      </c>
      <c r="BL10" s="14">
        <v>0.39234903538941301</v>
      </c>
      <c r="BM10" s="14">
        <v>0.47059014347394801</v>
      </c>
      <c r="BN10" s="14">
        <v>0.40774461502379999</v>
      </c>
      <c r="BO10" s="14">
        <v>0.51138754398608199</v>
      </c>
      <c r="BP10" s="14">
        <v>0.58652027466620105</v>
      </c>
      <c r="BQ10" s="14">
        <v>0.517172480202851</v>
      </c>
      <c r="BR10" s="14">
        <v>0.45407341092137898</v>
      </c>
      <c r="BS10" s="14">
        <v>0.58663995835221405</v>
      </c>
      <c r="BT10" s="14">
        <v>0.51606911653445497</v>
      </c>
      <c r="BU10" s="14"/>
      <c r="BV10" s="14">
        <v>0.47866994608818397</v>
      </c>
      <c r="BW10" s="14">
        <v>0.44748553020053</v>
      </c>
      <c r="BX10" s="14"/>
      <c r="BY10" s="14">
        <v>0.48765444109587103</v>
      </c>
      <c r="BZ10" s="14"/>
      <c r="CA10" s="14">
        <v>0.43466099097974598</v>
      </c>
      <c r="CB10" s="14">
        <v>0.46641224855528401</v>
      </c>
      <c r="CC10" s="14">
        <v>0.47080602813160599</v>
      </c>
      <c r="CD10" s="14">
        <v>0.47987627191191701</v>
      </c>
      <c r="CE10" s="14">
        <v>0.38814760658800102</v>
      </c>
    </row>
    <row r="11" spans="2:83" x14ac:dyDescent="0.3">
      <c r="B11" s="15" t="s">
        <v>134</v>
      </c>
      <c r="C11" s="14">
        <v>0.22938623452292201</v>
      </c>
      <c r="D11" s="14">
        <v>0.20409462736794301</v>
      </c>
      <c r="E11" s="14">
        <v>0.25453180635696998</v>
      </c>
      <c r="F11" s="14"/>
      <c r="G11" s="14">
        <v>0.21260076022063501</v>
      </c>
      <c r="H11" s="14">
        <v>0.156061409522431</v>
      </c>
      <c r="I11" s="14">
        <v>0.19587154140972901</v>
      </c>
      <c r="J11" s="14">
        <v>0.22679935143036301</v>
      </c>
      <c r="K11" s="14">
        <v>0.240872599466604</v>
      </c>
      <c r="L11" s="14">
        <v>0.32176946048253302</v>
      </c>
      <c r="M11" s="14"/>
      <c r="N11" s="14">
        <v>0.16872593974130901</v>
      </c>
      <c r="O11" s="14">
        <v>0.20959647631557601</v>
      </c>
      <c r="P11" s="14">
        <v>0.26459622283524797</v>
      </c>
      <c r="Q11" s="14">
        <v>0.28503838185923502</v>
      </c>
      <c r="R11" s="14"/>
      <c r="S11" s="14">
        <v>0.21275735328377501</v>
      </c>
      <c r="T11" s="14">
        <v>0.25182407589900602</v>
      </c>
      <c r="U11" s="14">
        <v>0.27665084221089098</v>
      </c>
      <c r="V11" s="14">
        <v>0.24037188921723099</v>
      </c>
      <c r="W11" s="14">
        <v>0.227684533464939</v>
      </c>
      <c r="X11" s="14">
        <v>0.25397956171024799</v>
      </c>
      <c r="Y11" s="14">
        <v>0.19523538572867499</v>
      </c>
      <c r="Z11" s="14">
        <v>0.13724013925853501</v>
      </c>
      <c r="AA11" s="14">
        <v>0.23794498160364599</v>
      </c>
      <c r="AB11" s="14">
        <v>0.246868284563665</v>
      </c>
      <c r="AC11" s="14">
        <v>0.22352796109693701</v>
      </c>
      <c r="AD11" s="14">
        <v>0.121693973895101</v>
      </c>
      <c r="AE11" s="14"/>
      <c r="AF11" s="14">
        <v>0.230760460634133</v>
      </c>
      <c r="AG11" s="14">
        <v>0.199428491536698</v>
      </c>
      <c r="AH11" s="14">
        <v>0.27894722395111798</v>
      </c>
      <c r="AI11" s="14">
        <v>0.28992177707146999</v>
      </c>
      <c r="AJ11" s="14">
        <v>0.25575112617694601</v>
      </c>
      <c r="AK11" s="14"/>
      <c r="AL11" s="14">
        <v>0.221301031444149</v>
      </c>
      <c r="AM11" s="14">
        <v>0.21634227546829199</v>
      </c>
      <c r="AN11" s="14">
        <v>0.30809201498265698</v>
      </c>
      <c r="AO11" s="14">
        <v>0.20925332283555101</v>
      </c>
      <c r="AP11" s="14">
        <v>0.25881660910352799</v>
      </c>
      <c r="AQ11" s="14"/>
      <c r="AR11" s="14">
        <v>0.206906685579403</v>
      </c>
      <c r="AS11" s="14">
        <v>0.227346050826049</v>
      </c>
      <c r="AT11" s="14">
        <v>0.266282559129699</v>
      </c>
      <c r="AU11" s="14">
        <v>0.202502510684165</v>
      </c>
      <c r="AV11" s="14">
        <v>0.21804808913419799</v>
      </c>
      <c r="AW11" s="14">
        <v>0.28656532681086899</v>
      </c>
      <c r="AX11" s="14"/>
      <c r="AY11" s="14">
        <v>0.24910166703071199</v>
      </c>
      <c r="AZ11" s="14">
        <v>0.26105703413017101</v>
      </c>
      <c r="BA11" s="14">
        <v>0.190128260490772</v>
      </c>
      <c r="BB11" s="14">
        <v>0.18372296956897499</v>
      </c>
      <c r="BC11" s="14">
        <v>0.20376983661529699</v>
      </c>
      <c r="BD11" s="14"/>
      <c r="BE11" s="14">
        <v>0.41063286129155702</v>
      </c>
      <c r="BF11" s="14">
        <v>0.169329332918566</v>
      </c>
      <c r="BG11" s="14">
        <v>0.40438188665886399</v>
      </c>
      <c r="BH11" s="14">
        <v>0.29399204934978101</v>
      </c>
      <c r="BI11" s="14">
        <v>0.22106395399644399</v>
      </c>
      <c r="BJ11" s="14">
        <v>0.252969806083372</v>
      </c>
      <c r="BK11" s="14">
        <v>0.25222061825921899</v>
      </c>
      <c r="BL11" s="14">
        <v>0.27454861500660899</v>
      </c>
      <c r="BM11" s="14">
        <v>0.19899026473308701</v>
      </c>
      <c r="BN11" s="14">
        <v>0.167943622387872</v>
      </c>
      <c r="BO11" s="14">
        <v>0.175045520135206</v>
      </c>
      <c r="BP11" s="14">
        <v>0.138357359128498</v>
      </c>
      <c r="BQ11" s="14">
        <v>0.16315767233167799</v>
      </c>
      <c r="BR11" s="14">
        <v>0.183453065811581</v>
      </c>
      <c r="BS11" s="14">
        <v>0.15993398670956099</v>
      </c>
      <c r="BT11" s="14">
        <v>0.129088128808893</v>
      </c>
      <c r="BU11" s="14"/>
      <c r="BV11" s="14">
        <v>0.192133163749304</v>
      </c>
      <c r="BW11" s="14">
        <v>0.25229861684628901</v>
      </c>
      <c r="BX11" s="14"/>
      <c r="BY11" s="14">
        <v>0.184084516410705</v>
      </c>
      <c r="BZ11" s="14"/>
      <c r="CA11" s="14">
        <v>0.24787348965592801</v>
      </c>
      <c r="CB11" s="14">
        <v>0.25040281642073697</v>
      </c>
      <c r="CC11" s="14">
        <v>0.22194999899859999</v>
      </c>
      <c r="CD11" s="14">
        <v>0.16920115124506999</v>
      </c>
      <c r="CE11" s="14">
        <v>9.1397209245964298E-2</v>
      </c>
    </row>
    <row r="12" spans="2:83" x14ac:dyDescent="0.3">
      <c r="B12" s="15" t="s">
        <v>135</v>
      </c>
      <c r="C12" s="14">
        <v>7.4057341819583303E-2</v>
      </c>
      <c r="D12" s="14">
        <v>7.3924019823249407E-2</v>
      </c>
      <c r="E12" s="14">
        <v>7.3401026105900005E-2</v>
      </c>
      <c r="F12" s="14"/>
      <c r="G12" s="14">
        <v>8.0339884078383897E-2</v>
      </c>
      <c r="H12" s="14">
        <v>7.3193307714093006E-2</v>
      </c>
      <c r="I12" s="14">
        <v>6.7697737090968907E-2</v>
      </c>
      <c r="J12" s="14">
        <v>7.0605595906884699E-2</v>
      </c>
      <c r="K12" s="14">
        <v>9.1149031745652698E-2</v>
      </c>
      <c r="L12" s="14">
        <v>6.7056016315362399E-2</v>
      </c>
      <c r="M12" s="14"/>
      <c r="N12" s="14">
        <v>7.4004958178731803E-2</v>
      </c>
      <c r="O12" s="14">
        <v>9.3634586428390204E-2</v>
      </c>
      <c r="P12" s="14">
        <v>5.2162570353731903E-2</v>
      </c>
      <c r="Q12" s="14">
        <v>7.2816598490774306E-2</v>
      </c>
      <c r="R12" s="14"/>
      <c r="S12" s="14">
        <v>8.7079641692253906E-2</v>
      </c>
      <c r="T12" s="14">
        <v>6.40195979482968E-2</v>
      </c>
      <c r="U12" s="14">
        <v>8.1619949897779903E-2</v>
      </c>
      <c r="V12" s="14">
        <v>0.10401460489082</v>
      </c>
      <c r="W12" s="14">
        <v>4.7416265954663202E-2</v>
      </c>
      <c r="X12" s="14">
        <v>5.7643687914178801E-2</v>
      </c>
      <c r="Y12" s="14">
        <v>8.0031482621127401E-2</v>
      </c>
      <c r="Z12" s="14">
        <v>7.8325543135911904E-2</v>
      </c>
      <c r="AA12" s="14">
        <v>6.3031972663189106E-2</v>
      </c>
      <c r="AB12" s="14">
        <v>7.8958630422950093E-2</v>
      </c>
      <c r="AC12" s="14">
        <v>7.2930930759148999E-2</v>
      </c>
      <c r="AD12" s="14">
        <v>6.4062451162978706E-2</v>
      </c>
      <c r="AE12" s="14"/>
      <c r="AF12" s="14">
        <v>5.1592448302331E-2</v>
      </c>
      <c r="AG12" s="14">
        <v>9.5780935426033095E-2</v>
      </c>
      <c r="AH12" s="14">
        <v>0.129304008188455</v>
      </c>
      <c r="AI12" s="14">
        <v>5.1148493589775301E-2</v>
      </c>
      <c r="AJ12" s="14">
        <v>4.6310754944027803E-2</v>
      </c>
      <c r="AK12" s="14"/>
      <c r="AL12" s="14">
        <v>6.3613709032460303E-2</v>
      </c>
      <c r="AM12" s="14">
        <v>8.3661540683399802E-2</v>
      </c>
      <c r="AN12" s="14">
        <v>0.100809507515395</v>
      </c>
      <c r="AO12" s="14">
        <v>4.2908434252375303E-2</v>
      </c>
      <c r="AP12" s="14">
        <v>8.9473106787373594E-2</v>
      </c>
      <c r="AQ12" s="14"/>
      <c r="AR12" s="14">
        <v>9.5377479645321006E-2</v>
      </c>
      <c r="AS12" s="14">
        <v>6.09947369100435E-2</v>
      </c>
      <c r="AT12" s="14">
        <v>0.115382641861679</v>
      </c>
      <c r="AU12" s="14">
        <v>2.9156137197500799E-2</v>
      </c>
      <c r="AV12" s="14">
        <v>0.107913999584107</v>
      </c>
      <c r="AW12" s="14">
        <v>6.1536476009472998E-2</v>
      </c>
      <c r="AX12" s="14"/>
      <c r="AY12" s="14">
        <v>6.3696515842939894E-2</v>
      </c>
      <c r="AZ12" s="14">
        <v>8.0833677434385104E-2</v>
      </c>
      <c r="BA12" s="14">
        <v>8.0468210348395505E-2</v>
      </c>
      <c r="BB12" s="14">
        <v>8.0253202894207107E-2</v>
      </c>
      <c r="BC12" s="14">
        <v>6.9018453898959803E-2</v>
      </c>
      <c r="BD12" s="14"/>
      <c r="BE12" s="14">
        <v>0</v>
      </c>
      <c r="BF12" s="14">
        <v>7.9777823317334101E-2</v>
      </c>
      <c r="BG12" s="14">
        <v>7.9698942417465293E-2</v>
      </c>
      <c r="BH12" s="14">
        <v>7.3874664400801301E-2</v>
      </c>
      <c r="BI12" s="14">
        <v>5.8583130887283001E-2</v>
      </c>
      <c r="BJ12" s="14">
        <v>7.1502505348282897E-2</v>
      </c>
      <c r="BK12" s="14">
        <v>7.5883689369116894E-2</v>
      </c>
      <c r="BL12" s="14">
        <v>0.134359087503861</v>
      </c>
      <c r="BM12" s="14">
        <v>0.11784823538106701</v>
      </c>
      <c r="BN12" s="14">
        <v>7.5043523131100395E-2</v>
      </c>
      <c r="BO12" s="14">
        <v>7.1194787171124194E-2</v>
      </c>
      <c r="BP12" s="14">
        <v>5.7155981160137002E-2</v>
      </c>
      <c r="BQ12" s="14">
        <v>5.5638292464692297E-2</v>
      </c>
      <c r="BR12" s="14">
        <v>5.77437464132875E-2</v>
      </c>
      <c r="BS12" s="14">
        <v>1.9876862101775701E-2</v>
      </c>
      <c r="BT12" s="14">
        <v>4.7657886504081502E-2</v>
      </c>
      <c r="BU12" s="14"/>
      <c r="BV12" s="14">
        <v>9.1520308587715302E-2</v>
      </c>
      <c r="BW12" s="14">
        <v>7.1989384147545799E-2</v>
      </c>
      <c r="BX12" s="14"/>
      <c r="BY12" s="14">
        <v>4.8051450822638203E-2</v>
      </c>
      <c r="BZ12" s="14"/>
      <c r="CA12" s="14">
        <v>7.1051495135375398E-2</v>
      </c>
      <c r="CB12" s="14">
        <v>0.10185373070378601</v>
      </c>
      <c r="CC12" s="14">
        <v>6.7943167904021204E-2</v>
      </c>
      <c r="CD12" s="14">
        <v>7.0033665656272004E-2</v>
      </c>
      <c r="CE12" s="14">
        <v>2.1896385862891901E-2</v>
      </c>
    </row>
    <row r="13" spans="2:83" x14ac:dyDescent="0.3">
      <c r="B13" s="15" t="s">
        <v>136</v>
      </c>
      <c r="C13" s="14">
        <v>1.80868949817534E-2</v>
      </c>
      <c r="D13" s="14">
        <v>2.1921356844527999E-2</v>
      </c>
      <c r="E13" s="14">
        <v>1.43782289609786E-2</v>
      </c>
      <c r="F13" s="14"/>
      <c r="G13" s="14">
        <v>1.5130033717816901E-2</v>
      </c>
      <c r="H13" s="14">
        <v>2.3395109043724799E-2</v>
      </c>
      <c r="I13" s="14">
        <v>6.5539867994398099E-3</v>
      </c>
      <c r="J13" s="14">
        <v>1.13422878100004E-2</v>
      </c>
      <c r="K13" s="14">
        <v>3.2997077593313599E-2</v>
      </c>
      <c r="L13" s="14">
        <v>2.0503657415838102E-2</v>
      </c>
      <c r="M13" s="14"/>
      <c r="N13" s="14">
        <v>1.07918872466668E-2</v>
      </c>
      <c r="O13" s="14">
        <v>2.46732438518667E-2</v>
      </c>
      <c r="P13" s="14">
        <v>1.5869035266149599E-2</v>
      </c>
      <c r="Q13" s="14">
        <v>2.1456815302457199E-2</v>
      </c>
      <c r="R13" s="14"/>
      <c r="S13" s="14">
        <v>1.3171044192059E-2</v>
      </c>
      <c r="T13" s="14">
        <v>2.7146615375189399E-2</v>
      </c>
      <c r="U13" s="14">
        <v>2.53328385157797E-2</v>
      </c>
      <c r="V13" s="14">
        <v>1.5790115852035401E-2</v>
      </c>
      <c r="W13" s="14">
        <v>6.5858291777530298E-3</v>
      </c>
      <c r="X13" s="14">
        <v>6.0960967948962604E-3</v>
      </c>
      <c r="Y13" s="14">
        <v>1.7418469735662301E-2</v>
      </c>
      <c r="Z13" s="14">
        <v>0</v>
      </c>
      <c r="AA13" s="14">
        <v>3.3168457741545698E-2</v>
      </c>
      <c r="AB13" s="14">
        <v>2.04000110673867E-2</v>
      </c>
      <c r="AC13" s="14">
        <v>1.8378157167865301E-2</v>
      </c>
      <c r="AD13" s="14">
        <v>1.54284866074508E-2</v>
      </c>
      <c r="AE13" s="14"/>
      <c r="AF13" s="14">
        <v>6.0781985918543996E-3</v>
      </c>
      <c r="AG13" s="14">
        <v>2.37400048399934E-2</v>
      </c>
      <c r="AH13" s="14">
        <v>2.6864192746620798E-2</v>
      </c>
      <c r="AI13" s="14">
        <v>2.7574637179605298E-2</v>
      </c>
      <c r="AJ13" s="14">
        <v>2.6151309951449701E-2</v>
      </c>
      <c r="AK13" s="14"/>
      <c r="AL13" s="14">
        <v>7.03935090624424E-3</v>
      </c>
      <c r="AM13" s="14">
        <v>9.5273407567199701E-3</v>
      </c>
      <c r="AN13" s="14">
        <v>2.57272498088628E-2</v>
      </c>
      <c r="AO13" s="14">
        <v>2.2917626418185899E-2</v>
      </c>
      <c r="AP13" s="14">
        <v>5.2253022154633198E-2</v>
      </c>
      <c r="AQ13" s="14"/>
      <c r="AR13" s="14">
        <v>8.2904370040347893E-3</v>
      </c>
      <c r="AS13" s="14">
        <v>7.6420933105063298E-3</v>
      </c>
      <c r="AT13" s="14">
        <v>2.0210444027938201E-2</v>
      </c>
      <c r="AU13" s="14">
        <v>1.8112980323679199E-2</v>
      </c>
      <c r="AV13" s="14">
        <v>2.9159550970610199E-2</v>
      </c>
      <c r="AW13" s="14">
        <v>2.7850979596491399E-2</v>
      </c>
      <c r="AX13" s="14"/>
      <c r="AY13" s="14">
        <v>1.8277066617864299E-2</v>
      </c>
      <c r="AZ13" s="14">
        <v>1.13628808507389E-2</v>
      </c>
      <c r="BA13" s="14">
        <v>2.67724376865295E-2</v>
      </c>
      <c r="BB13" s="14">
        <v>1.28499299501679E-2</v>
      </c>
      <c r="BC13" s="14">
        <v>0</v>
      </c>
      <c r="BD13" s="14"/>
      <c r="BE13" s="14">
        <v>7.7982368142829994E-2</v>
      </c>
      <c r="BF13" s="14">
        <v>1.5915646212755399E-2</v>
      </c>
      <c r="BG13" s="14">
        <v>1.2680432728752499E-2</v>
      </c>
      <c r="BH13" s="14">
        <v>3.9219787186524503E-2</v>
      </c>
      <c r="BI13" s="14">
        <v>2.03469245545271E-2</v>
      </c>
      <c r="BJ13" s="14">
        <v>2.9235186424576301E-2</v>
      </c>
      <c r="BK13" s="14">
        <v>2.3174457517122798E-2</v>
      </c>
      <c r="BL13" s="14">
        <v>1.9040894527846401E-2</v>
      </c>
      <c r="BM13" s="14">
        <v>7.63756530452144E-3</v>
      </c>
      <c r="BN13" s="14">
        <v>1.7421810715678301E-2</v>
      </c>
      <c r="BO13" s="14">
        <v>6.1462228696166103E-3</v>
      </c>
      <c r="BP13" s="14">
        <v>8.7076998290736198E-3</v>
      </c>
      <c r="BQ13" s="14">
        <v>9.0691542383833108E-3</v>
      </c>
      <c r="BR13" s="14">
        <v>0</v>
      </c>
      <c r="BS13" s="14">
        <v>0</v>
      </c>
      <c r="BT13" s="14">
        <v>2.4728563435732799E-2</v>
      </c>
      <c r="BU13" s="14"/>
      <c r="BV13" s="14">
        <v>4.60531818504394E-3</v>
      </c>
      <c r="BW13" s="14">
        <v>1.6837725619728999E-2</v>
      </c>
      <c r="BX13" s="14"/>
      <c r="BY13" s="14">
        <v>0</v>
      </c>
      <c r="BZ13" s="14"/>
      <c r="CA13" s="14">
        <v>2.2682582629294901E-2</v>
      </c>
      <c r="CB13" s="14">
        <v>1.9854760000480198E-2</v>
      </c>
      <c r="CC13" s="14">
        <v>1.46131827843821E-2</v>
      </c>
      <c r="CD13" s="14">
        <v>1.8712192425987699E-2</v>
      </c>
      <c r="CE13" s="14">
        <v>0</v>
      </c>
    </row>
    <row r="14" spans="2:83" x14ac:dyDescent="0.3">
      <c r="B14" s="15" t="s">
        <v>53</v>
      </c>
      <c r="C14" s="14">
        <v>5.6145780455359701E-2</v>
      </c>
      <c r="D14" s="14">
        <v>2.4533788426243E-2</v>
      </c>
      <c r="E14" s="14">
        <v>8.6094074609720003E-2</v>
      </c>
      <c r="F14" s="14"/>
      <c r="G14" s="14">
        <v>8.9184462752577395E-2</v>
      </c>
      <c r="H14" s="14">
        <v>5.1050139338127902E-2</v>
      </c>
      <c r="I14" s="14">
        <v>6.3528524701479405E-2</v>
      </c>
      <c r="J14" s="14">
        <v>5.8758068224700699E-2</v>
      </c>
      <c r="K14" s="14">
        <v>3.4685419060256503E-2</v>
      </c>
      <c r="L14" s="14">
        <v>4.47876721660046E-2</v>
      </c>
      <c r="M14" s="14"/>
      <c r="N14" s="14">
        <v>2.4630906389687901E-2</v>
      </c>
      <c r="O14" s="14">
        <v>4.7820270665244101E-2</v>
      </c>
      <c r="P14" s="14">
        <v>6.3076524733450906E-2</v>
      </c>
      <c r="Q14" s="14">
        <v>9.1909411996205004E-2</v>
      </c>
      <c r="R14" s="14"/>
      <c r="S14" s="14">
        <v>4.60723132292968E-2</v>
      </c>
      <c r="T14" s="14">
        <v>5.6179278074720403E-2</v>
      </c>
      <c r="U14" s="14">
        <v>6.3874133011961695E-2</v>
      </c>
      <c r="V14" s="14">
        <v>3.6714887106607502E-2</v>
      </c>
      <c r="W14" s="14">
        <v>4.85894816406005E-2</v>
      </c>
      <c r="X14" s="14">
        <v>7.4395161763583698E-2</v>
      </c>
      <c r="Y14" s="14">
        <v>6.8829134049545201E-2</v>
      </c>
      <c r="Z14" s="14">
        <v>4.4819474801981E-2</v>
      </c>
      <c r="AA14" s="14">
        <v>5.0288948382886098E-2</v>
      </c>
      <c r="AB14" s="14">
        <v>4.8608341780688499E-2</v>
      </c>
      <c r="AC14" s="14">
        <v>7.4658250841031101E-2</v>
      </c>
      <c r="AD14" s="14">
        <v>9.8046176383007194E-2</v>
      </c>
      <c r="AE14" s="14"/>
      <c r="AF14" s="14">
        <v>2.7670023510627799E-2</v>
      </c>
      <c r="AG14" s="14">
        <v>3.14617690616786E-2</v>
      </c>
      <c r="AH14" s="14">
        <v>2.8103570506799999E-2</v>
      </c>
      <c r="AI14" s="14">
        <v>7.0158233600497805E-2</v>
      </c>
      <c r="AJ14" s="14">
        <v>0.152277055461297</v>
      </c>
      <c r="AK14" s="14"/>
      <c r="AL14" s="14">
        <v>4.0713616015542999E-2</v>
      </c>
      <c r="AM14" s="14">
        <v>3.2987613724765601E-2</v>
      </c>
      <c r="AN14" s="14">
        <v>2.60230490046774E-2</v>
      </c>
      <c r="AO14" s="14">
        <v>4.2946085550792601E-2</v>
      </c>
      <c r="AP14" s="14">
        <v>4.4732530783006597E-2</v>
      </c>
      <c r="AQ14" s="14"/>
      <c r="AR14" s="14">
        <v>2.0160435985461099E-2</v>
      </c>
      <c r="AS14" s="14">
        <v>2.2015575143724299E-2</v>
      </c>
      <c r="AT14" s="14">
        <v>3.01444877947585E-2</v>
      </c>
      <c r="AU14" s="14">
        <v>2.9847817326668899E-2</v>
      </c>
      <c r="AV14" s="14">
        <v>6.8918100906331103E-2</v>
      </c>
      <c r="AW14" s="14">
        <v>0.182491376029705</v>
      </c>
      <c r="AX14" s="14"/>
      <c r="AY14" s="14">
        <v>5.6734029173936003E-2</v>
      </c>
      <c r="AZ14" s="14">
        <v>7.4839440987492706E-2</v>
      </c>
      <c r="BA14" s="14">
        <v>4.4644894982640702E-2</v>
      </c>
      <c r="BB14" s="14">
        <v>2.8204731037804898E-2</v>
      </c>
      <c r="BC14" s="14">
        <v>0</v>
      </c>
      <c r="BD14" s="14"/>
      <c r="BE14" s="14">
        <v>6.5633321850478196E-2</v>
      </c>
      <c r="BF14" s="14">
        <v>0.180870630237116</v>
      </c>
      <c r="BG14" s="14">
        <v>7.0471990523545899E-2</v>
      </c>
      <c r="BH14" s="14">
        <v>6.4197963919410003E-2</v>
      </c>
      <c r="BI14" s="14">
        <v>5.5806342681134699E-2</v>
      </c>
      <c r="BJ14" s="14">
        <v>5.9668294269785399E-2</v>
      </c>
      <c r="BK14" s="14">
        <v>6.2726867811497306E-2</v>
      </c>
      <c r="BL14" s="14">
        <v>3.1658649092106798E-2</v>
      </c>
      <c r="BM14" s="14">
        <v>3.33283539275466E-2</v>
      </c>
      <c r="BN14" s="14">
        <v>7.9593831290604405E-2</v>
      </c>
      <c r="BO14" s="14">
        <v>4.9353064496617603E-2</v>
      </c>
      <c r="BP14" s="14">
        <v>1.95945083105005E-2</v>
      </c>
      <c r="BQ14" s="14">
        <v>1.06599477133415E-2</v>
      </c>
      <c r="BR14" s="14">
        <v>3.4942701948337797E-2</v>
      </c>
      <c r="BS14" s="14">
        <v>4.0686343733446699E-2</v>
      </c>
      <c r="BT14" s="14">
        <v>2.0181798494734601E-2</v>
      </c>
      <c r="BU14" s="14"/>
      <c r="BV14" s="14">
        <v>2.0496890096902001E-2</v>
      </c>
      <c r="BW14" s="14">
        <v>5.1539336234658298E-2</v>
      </c>
      <c r="BX14" s="14"/>
      <c r="BY14" s="14">
        <v>1.5594490205248701E-2</v>
      </c>
      <c r="BZ14" s="14"/>
      <c r="CA14" s="14">
        <v>6.3639083557201395E-2</v>
      </c>
      <c r="CB14" s="14">
        <v>4.5367634837605302E-2</v>
      </c>
      <c r="CC14" s="14">
        <v>5.0684882449774399E-2</v>
      </c>
      <c r="CD14" s="14">
        <v>1.8810328847470199E-2</v>
      </c>
      <c r="CE14" s="14">
        <v>2.4449484617183999E-2</v>
      </c>
    </row>
    <row r="15" spans="2:83" x14ac:dyDescent="0.3">
      <c r="B15" s="15" t="s">
        <v>137</v>
      </c>
      <c r="C15" s="21">
        <v>0.62232374822038194</v>
      </c>
      <c r="D15" s="21">
        <v>0.67552620753803705</v>
      </c>
      <c r="E15" s="21">
        <v>0.571594863966431</v>
      </c>
      <c r="F15" s="21"/>
      <c r="G15" s="21">
        <v>0.60274485923058696</v>
      </c>
      <c r="H15" s="21">
        <v>0.69630003438162402</v>
      </c>
      <c r="I15" s="21">
        <v>0.66634820999838296</v>
      </c>
      <c r="J15" s="21">
        <v>0.63249469662805102</v>
      </c>
      <c r="K15" s="21">
        <v>0.60029587213417301</v>
      </c>
      <c r="L15" s="21">
        <v>0.54588319362026205</v>
      </c>
      <c r="M15" s="21"/>
      <c r="N15" s="21">
        <v>0.72184630844360498</v>
      </c>
      <c r="O15" s="21">
        <v>0.624275422738923</v>
      </c>
      <c r="P15" s="21">
        <v>0.60429564681142001</v>
      </c>
      <c r="Q15" s="21">
        <v>0.52877879235132796</v>
      </c>
      <c r="R15" s="21"/>
      <c r="S15" s="21">
        <v>0.64091964760261499</v>
      </c>
      <c r="T15" s="21">
        <v>0.60083043270278802</v>
      </c>
      <c r="U15" s="21">
        <v>0.55252223636358699</v>
      </c>
      <c r="V15" s="21">
        <v>0.60310850293330598</v>
      </c>
      <c r="W15" s="21">
        <v>0.669723889762045</v>
      </c>
      <c r="X15" s="21">
        <v>0.60788549181709295</v>
      </c>
      <c r="Y15" s="21">
        <v>0.63848552786499002</v>
      </c>
      <c r="Z15" s="21">
        <v>0.73961484280357204</v>
      </c>
      <c r="AA15" s="21">
        <v>0.61556563960873301</v>
      </c>
      <c r="AB15" s="21">
        <v>0.60516473216530997</v>
      </c>
      <c r="AC15" s="21">
        <v>0.61050470013501801</v>
      </c>
      <c r="AD15" s="21">
        <v>0.70076891195146296</v>
      </c>
      <c r="AE15" s="21"/>
      <c r="AF15" s="21">
        <v>0.68389886896105401</v>
      </c>
      <c r="AG15" s="21">
        <v>0.64958879913559597</v>
      </c>
      <c r="AH15" s="21">
        <v>0.53678100460700595</v>
      </c>
      <c r="AI15" s="21">
        <v>0.56119685855865198</v>
      </c>
      <c r="AJ15" s="21">
        <v>0.51950975346628003</v>
      </c>
      <c r="AK15" s="21"/>
      <c r="AL15" s="21">
        <v>0.66733229260160298</v>
      </c>
      <c r="AM15" s="21">
        <v>0.65748122936682196</v>
      </c>
      <c r="AN15" s="21">
        <v>0.53934817868840801</v>
      </c>
      <c r="AO15" s="21">
        <v>0.68197453094309501</v>
      </c>
      <c r="AP15" s="21">
        <v>0.55472473117145804</v>
      </c>
      <c r="AQ15" s="21"/>
      <c r="AR15" s="21">
        <v>0.66926496178577999</v>
      </c>
      <c r="AS15" s="21">
        <v>0.68200154380967704</v>
      </c>
      <c r="AT15" s="21">
        <v>0.56797986718592597</v>
      </c>
      <c r="AU15" s="21">
        <v>0.72038055446798599</v>
      </c>
      <c r="AV15" s="21">
        <v>0.57596025940475404</v>
      </c>
      <c r="AW15" s="21">
        <v>0.441555841553461</v>
      </c>
      <c r="AX15" s="21"/>
      <c r="AY15" s="21">
        <v>0.61219072133454699</v>
      </c>
      <c r="AZ15" s="21">
        <v>0.57190696659721196</v>
      </c>
      <c r="BA15" s="21">
        <v>0.65798619649166201</v>
      </c>
      <c r="BB15" s="21">
        <v>0.694969166548845</v>
      </c>
      <c r="BC15" s="21">
        <v>0.72721170948574299</v>
      </c>
      <c r="BD15" s="21"/>
      <c r="BE15" s="21">
        <v>0.445751448715135</v>
      </c>
      <c r="BF15" s="21">
        <v>0.55410656731422903</v>
      </c>
      <c r="BG15" s="21">
        <v>0.43276674767137202</v>
      </c>
      <c r="BH15" s="21">
        <v>0.52871553514348302</v>
      </c>
      <c r="BI15" s="21">
        <v>0.64419964788061101</v>
      </c>
      <c r="BJ15" s="21">
        <v>0.58662420787398395</v>
      </c>
      <c r="BK15" s="21">
        <v>0.58599436704304397</v>
      </c>
      <c r="BL15" s="21">
        <v>0.54039275386957697</v>
      </c>
      <c r="BM15" s="21">
        <v>0.64219558065377802</v>
      </c>
      <c r="BN15" s="21">
        <v>0.65999721247474497</v>
      </c>
      <c r="BO15" s="21">
        <v>0.69826040532743605</v>
      </c>
      <c r="BP15" s="21">
        <v>0.77618445157179095</v>
      </c>
      <c r="BQ15" s="21">
        <v>0.76147493325190496</v>
      </c>
      <c r="BR15" s="21">
        <v>0.72386048582679396</v>
      </c>
      <c r="BS15" s="21">
        <v>0.77950280745521705</v>
      </c>
      <c r="BT15" s="21">
        <v>0.778343622756558</v>
      </c>
      <c r="BU15" s="21"/>
      <c r="BV15" s="21">
        <v>0.69124431938103403</v>
      </c>
      <c r="BW15" s="21">
        <v>0.607334937151778</v>
      </c>
      <c r="BX15" s="21"/>
      <c r="BY15" s="21">
        <v>0.75226954256140799</v>
      </c>
      <c r="BZ15" s="21"/>
      <c r="CA15" s="21">
        <v>0.59475334902220101</v>
      </c>
      <c r="CB15" s="21">
        <v>0.58252105803739196</v>
      </c>
      <c r="CC15" s="21">
        <v>0.64480876786322205</v>
      </c>
      <c r="CD15" s="21">
        <v>0.72324266182520003</v>
      </c>
      <c r="CE15" s="21">
        <v>0.86225692027395995</v>
      </c>
    </row>
    <row r="16" spans="2:83" x14ac:dyDescent="0.3">
      <c r="B16" s="15" t="s">
        <v>138</v>
      </c>
      <c r="C16" s="21">
        <v>9.2144236801336696E-2</v>
      </c>
      <c r="D16" s="21">
        <v>9.5845376667777496E-2</v>
      </c>
      <c r="E16" s="21">
        <v>8.77792550668786E-2</v>
      </c>
      <c r="F16" s="21"/>
      <c r="G16" s="21">
        <v>9.5469917796200801E-2</v>
      </c>
      <c r="H16" s="21">
        <v>9.6588416757817805E-2</v>
      </c>
      <c r="I16" s="21">
        <v>7.4251723890408697E-2</v>
      </c>
      <c r="J16" s="21">
        <v>8.1947883716885106E-2</v>
      </c>
      <c r="K16" s="21">
        <v>0.124146109338966</v>
      </c>
      <c r="L16" s="21">
        <v>8.7559673731200494E-2</v>
      </c>
      <c r="M16" s="21"/>
      <c r="N16" s="21">
        <v>8.4796845425398698E-2</v>
      </c>
      <c r="O16" s="21">
        <v>0.118307830280257</v>
      </c>
      <c r="P16" s="21">
        <v>6.8031605619881405E-2</v>
      </c>
      <c r="Q16" s="21">
        <v>9.4273413793231495E-2</v>
      </c>
      <c r="R16" s="21"/>
      <c r="S16" s="21">
        <v>0.100250685884313</v>
      </c>
      <c r="T16" s="21">
        <v>9.1166213323486206E-2</v>
      </c>
      <c r="U16" s="21">
        <v>0.10695278841356</v>
      </c>
      <c r="V16" s="21">
        <v>0.119804720742856</v>
      </c>
      <c r="W16" s="21">
        <v>5.4002095132416203E-2</v>
      </c>
      <c r="X16" s="21">
        <v>6.3739784709075098E-2</v>
      </c>
      <c r="Y16" s="21">
        <v>9.7449952356789799E-2</v>
      </c>
      <c r="Z16" s="21">
        <v>7.8325543135911904E-2</v>
      </c>
      <c r="AA16" s="21">
        <v>9.6200430404734805E-2</v>
      </c>
      <c r="AB16" s="21">
        <v>9.9358641490336894E-2</v>
      </c>
      <c r="AC16" s="21">
        <v>9.1309087927014296E-2</v>
      </c>
      <c r="AD16" s="21">
        <v>7.9490937770429398E-2</v>
      </c>
      <c r="AE16" s="21"/>
      <c r="AF16" s="21">
        <v>5.7670646894185398E-2</v>
      </c>
      <c r="AG16" s="21">
        <v>0.119520940266026</v>
      </c>
      <c r="AH16" s="21">
        <v>0.156168200935076</v>
      </c>
      <c r="AI16" s="21">
        <v>7.8723130769380603E-2</v>
      </c>
      <c r="AJ16" s="21">
        <v>7.2462064895477504E-2</v>
      </c>
      <c r="AK16" s="21"/>
      <c r="AL16" s="21">
        <v>7.0653059938704604E-2</v>
      </c>
      <c r="AM16" s="21">
        <v>9.3188881440119803E-2</v>
      </c>
      <c r="AN16" s="21">
        <v>0.12653675732425801</v>
      </c>
      <c r="AO16" s="21">
        <v>6.5826060670561196E-2</v>
      </c>
      <c r="AP16" s="21">
        <v>0.14172612894200701</v>
      </c>
      <c r="AQ16" s="21"/>
      <c r="AR16" s="21">
        <v>0.103667916649356</v>
      </c>
      <c r="AS16" s="21">
        <v>6.8636830220549797E-2</v>
      </c>
      <c r="AT16" s="21">
        <v>0.13559308588961699</v>
      </c>
      <c r="AU16" s="21">
        <v>4.7269117521180001E-2</v>
      </c>
      <c r="AV16" s="21">
        <v>0.13707355055471701</v>
      </c>
      <c r="AW16" s="21">
        <v>8.9387455605964394E-2</v>
      </c>
      <c r="AX16" s="21"/>
      <c r="AY16" s="21">
        <v>8.1973582460804204E-2</v>
      </c>
      <c r="AZ16" s="21">
        <v>9.2196558285124006E-2</v>
      </c>
      <c r="BA16" s="21">
        <v>0.107240648034925</v>
      </c>
      <c r="BB16" s="21">
        <v>9.3103132844375006E-2</v>
      </c>
      <c r="BC16" s="21">
        <v>6.9018453898959803E-2</v>
      </c>
      <c r="BD16" s="21"/>
      <c r="BE16" s="21">
        <v>7.7982368142829994E-2</v>
      </c>
      <c r="BF16" s="21">
        <v>9.5693469530089503E-2</v>
      </c>
      <c r="BG16" s="21">
        <v>9.2379375146217801E-2</v>
      </c>
      <c r="BH16" s="21">
        <v>0.11309445158732601</v>
      </c>
      <c r="BI16" s="21">
        <v>7.8930055441810101E-2</v>
      </c>
      <c r="BJ16" s="21">
        <v>0.100737691772859</v>
      </c>
      <c r="BK16" s="21">
        <v>9.9058146886239706E-2</v>
      </c>
      <c r="BL16" s="21">
        <v>0.15339998203170799</v>
      </c>
      <c r="BM16" s="21">
        <v>0.12548580068558901</v>
      </c>
      <c r="BN16" s="21">
        <v>9.2465333846778699E-2</v>
      </c>
      <c r="BO16" s="21">
        <v>7.7341010040740801E-2</v>
      </c>
      <c r="BP16" s="21">
        <v>6.5863680989210596E-2</v>
      </c>
      <c r="BQ16" s="21">
        <v>6.47074467030756E-2</v>
      </c>
      <c r="BR16" s="21">
        <v>5.77437464132875E-2</v>
      </c>
      <c r="BS16" s="21">
        <v>1.9876862101775701E-2</v>
      </c>
      <c r="BT16" s="21">
        <v>7.2386449939814301E-2</v>
      </c>
      <c r="BU16" s="21"/>
      <c r="BV16" s="21">
        <v>9.6125626772759307E-2</v>
      </c>
      <c r="BW16" s="21">
        <v>8.8827109767274703E-2</v>
      </c>
      <c r="BX16" s="21"/>
      <c r="BY16" s="21">
        <v>4.8051450822638203E-2</v>
      </c>
      <c r="BZ16" s="21"/>
      <c r="CA16" s="21">
        <v>9.3734077764670298E-2</v>
      </c>
      <c r="CB16" s="21">
        <v>0.12170849070426699</v>
      </c>
      <c r="CC16" s="21">
        <v>8.2556350688403293E-2</v>
      </c>
      <c r="CD16" s="21">
        <v>8.8745858082259696E-2</v>
      </c>
      <c r="CE16" s="21">
        <v>2.1896385862891901E-2</v>
      </c>
    </row>
    <row r="17" spans="2:83" x14ac:dyDescent="0.3">
      <c r="B17" s="15" t="s">
        <v>139</v>
      </c>
      <c r="C17" s="22">
        <v>0.53017951141904496</v>
      </c>
      <c r="D17" s="22">
        <v>0.57968083087025901</v>
      </c>
      <c r="E17" s="22">
        <v>0.483815608899553</v>
      </c>
      <c r="F17" s="22"/>
      <c r="G17" s="22">
        <v>0.50727494143438601</v>
      </c>
      <c r="H17" s="22">
        <v>0.59971161762380598</v>
      </c>
      <c r="I17" s="22">
        <v>0.59209648610797505</v>
      </c>
      <c r="J17" s="22">
        <v>0.55054681291116603</v>
      </c>
      <c r="K17" s="22">
        <v>0.47614976279520699</v>
      </c>
      <c r="L17" s="22">
        <v>0.458323519889061</v>
      </c>
      <c r="M17" s="22"/>
      <c r="N17" s="22">
        <v>0.63704946301820597</v>
      </c>
      <c r="O17" s="22">
        <v>0.50596759245866596</v>
      </c>
      <c r="P17" s="22">
        <v>0.53626404119153803</v>
      </c>
      <c r="Q17" s="22">
        <v>0.43450537855809701</v>
      </c>
      <c r="R17" s="22"/>
      <c r="S17" s="22">
        <v>0.54066896171830203</v>
      </c>
      <c r="T17" s="22">
        <v>0.50966421937930095</v>
      </c>
      <c r="U17" s="22">
        <v>0.44556944795002801</v>
      </c>
      <c r="V17" s="22">
        <v>0.483303782190451</v>
      </c>
      <c r="W17" s="22">
        <v>0.61572179462962895</v>
      </c>
      <c r="X17" s="22">
        <v>0.54414570710801802</v>
      </c>
      <c r="Y17" s="22">
        <v>0.54103557550820103</v>
      </c>
      <c r="Z17" s="22">
        <v>0.66128929966766004</v>
      </c>
      <c r="AA17" s="22">
        <v>0.51936520920399798</v>
      </c>
      <c r="AB17" s="22">
        <v>0.50580609067497295</v>
      </c>
      <c r="AC17" s="22">
        <v>0.51919561220800303</v>
      </c>
      <c r="AD17" s="22">
        <v>0.62127797418103303</v>
      </c>
      <c r="AE17" s="22"/>
      <c r="AF17" s="22">
        <v>0.62622822206686801</v>
      </c>
      <c r="AG17" s="22">
        <v>0.53006785886956997</v>
      </c>
      <c r="AH17" s="22">
        <v>0.38061280367193101</v>
      </c>
      <c r="AI17" s="22">
        <v>0.482473727789272</v>
      </c>
      <c r="AJ17" s="22">
        <v>0.44704768857080301</v>
      </c>
      <c r="AK17" s="22"/>
      <c r="AL17" s="22">
        <v>0.59667923266289902</v>
      </c>
      <c r="AM17" s="22">
        <v>0.56429234792670302</v>
      </c>
      <c r="AN17" s="22">
        <v>0.41281142136415</v>
      </c>
      <c r="AO17" s="22">
        <v>0.61614847027253405</v>
      </c>
      <c r="AP17" s="22">
        <v>0.41299860222945101</v>
      </c>
      <c r="AQ17" s="22"/>
      <c r="AR17" s="22">
        <v>0.56559704513642495</v>
      </c>
      <c r="AS17" s="22">
        <v>0.61336471358912703</v>
      </c>
      <c r="AT17" s="22">
        <v>0.43238678129630798</v>
      </c>
      <c r="AU17" s="22">
        <v>0.67311143694680597</v>
      </c>
      <c r="AV17" s="22">
        <v>0.438886708850036</v>
      </c>
      <c r="AW17" s="22">
        <v>0.352168385947497</v>
      </c>
      <c r="AX17" s="22"/>
      <c r="AY17" s="22">
        <v>0.530217138873743</v>
      </c>
      <c r="AZ17" s="22">
        <v>0.479710408312088</v>
      </c>
      <c r="BA17" s="22">
        <v>0.55074554845673795</v>
      </c>
      <c r="BB17" s="22">
        <v>0.60186603370447</v>
      </c>
      <c r="BC17" s="22">
        <v>0.65819325558678399</v>
      </c>
      <c r="BD17" s="22"/>
      <c r="BE17" s="22">
        <v>0.36776908057230501</v>
      </c>
      <c r="BF17" s="22">
        <v>0.45841309778413902</v>
      </c>
      <c r="BG17" s="22">
        <v>0.340387372525154</v>
      </c>
      <c r="BH17" s="22">
        <v>0.41562108355615701</v>
      </c>
      <c r="BI17" s="22">
        <v>0.56526959243880104</v>
      </c>
      <c r="BJ17" s="22">
        <v>0.48588651610112499</v>
      </c>
      <c r="BK17" s="22">
        <v>0.48693622015680399</v>
      </c>
      <c r="BL17" s="22">
        <v>0.38699277183786901</v>
      </c>
      <c r="BM17" s="22">
        <v>0.51670977996818901</v>
      </c>
      <c r="BN17" s="22">
        <v>0.56753187862796595</v>
      </c>
      <c r="BO17" s="22">
        <v>0.62091939528669504</v>
      </c>
      <c r="BP17" s="22">
        <v>0.71032077058258003</v>
      </c>
      <c r="BQ17" s="22">
        <v>0.69676748654882903</v>
      </c>
      <c r="BR17" s="22">
        <v>0.66611673941350702</v>
      </c>
      <c r="BS17" s="22">
        <v>0.75962594535344097</v>
      </c>
      <c r="BT17" s="22">
        <v>0.70595717281674397</v>
      </c>
      <c r="BU17" s="22"/>
      <c r="BV17" s="22">
        <v>0.59511869260827499</v>
      </c>
      <c r="BW17" s="22">
        <v>0.51850782738450396</v>
      </c>
      <c r="BX17" s="22"/>
      <c r="BY17" s="22">
        <v>0.70421809173877004</v>
      </c>
      <c r="BZ17" s="22"/>
      <c r="CA17" s="22">
        <v>0.50101927125752999</v>
      </c>
      <c r="CB17" s="22">
        <v>0.46081256733312498</v>
      </c>
      <c r="CC17" s="22">
        <v>0.562252417174819</v>
      </c>
      <c r="CD17" s="22">
        <v>0.63449680374294004</v>
      </c>
      <c r="CE17" s="22">
        <v>0.84036053441106795</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132</v>
      </c>
      <c r="C9" s="14">
        <v>0.26412911077899898</v>
      </c>
      <c r="D9" s="14">
        <v>0.300393193736605</v>
      </c>
      <c r="E9" s="14">
        <v>0.228305521352552</v>
      </c>
      <c r="F9" s="14"/>
      <c r="G9" s="14">
        <v>0.27350246505406101</v>
      </c>
      <c r="H9" s="14">
        <v>0.24727008910384499</v>
      </c>
      <c r="I9" s="14">
        <v>0.21201301740633999</v>
      </c>
      <c r="J9" s="14">
        <v>0.24824097264687101</v>
      </c>
      <c r="K9" s="14">
        <v>0.31549200850799902</v>
      </c>
      <c r="L9" s="14">
        <v>0.29222438572661202</v>
      </c>
      <c r="M9" s="14"/>
      <c r="N9" s="14">
        <v>0.304582926136229</v>
      </c>
      <c r="O9" s="14">
        <v>0.29229631072249901</v>
      </c>
      <c r="P9" s="14">
        <v>0.21656659578769399</v>
      </c>
      <c r="Q9" s="14">
        <v>0.235018630443243</v>
      </c>
      <c r="R9" s="14"/>
      <c r="S9" s="14">
        <v>0.289493627320633</v>
      </c>
      <c r="T9" s="14">
        <v>0.26212511301635699</v>
      </c>
      <c r="U9" s="14">
        <v>0.24162599817493099</v>
      </c>
      <c r="V9" s="14">
        <v>0.26874743240704801</v>
      </c>
      <c r="W9" s="14">
        <v>0.203781695124544</v>
      </c>
      <c r="X9" s="14">
        <v>0.227011811163118</v>
      </c>
      <c r="Y9" s="14">
        <v>0.26769408492331198</v>
      </c>
      <c r="Z9" s="14">
        <v>0.23692521959662199</v>
      </c>
      <c r="AA9" s="14">
        <v>0.261018194534269</v>
      </c>
      <c r="AB9" s="14">
        <v>0.30849293433780001</v>
      </c>
      <c r="AC9" s="14">
        <v>0.27793023611314299</v>
      </c>
      <c r="AD9" s="14">
        <v>0.33378710574631598</v>
      </c>
      <c r="AE9" s="14"/>
      <c r="AF9" s="14">
        <v>0.22482289364420099</v>
      </c>
      <c r="AG9" s="14">
        <v>0.33084590469637198</v>
      </c>
      <c r="AH9" s="14">
        <v>0.33241601509301999</v>
      </c>
      <c r="AI9" s="14">
        <v>0.216506633795259</v>
      </c>
      <c r="AJ9" s="14">
        <v>0.137318753294494</v>
      </c>
      <c r="AK9" s="14"/>
      <c r="AL9" s="14">
        <v>0.21031608131093499</v>
      </c>
      <c r="AM9" s="14">
        <v>0.31933502889619497</v>
      </c>
      <c r="AN9" s="14">
        <v>0.33296612624556599</v>
      </c>
      <c r="AO9" s="14">
        <v>0.16144243746933301</v>
      </c>
      <c r="AP9" s="14">
        <v>0.42989744383312001</v>
      </c>
      <c r="AQ9" s="14"/>
      <c r="AR9" s="14">
        <v>0.34881155131223801</v>
      </c>
      <c r="AS9" s="14">
        <v>0.21814383856821701</v>
      </c>
      <c r="AT9" s="14">
        <v>0.38817185059642201</v>
      </c>
      <c r="AU9" s="14">
        <v>0.16784076480296001</v>
      </c>
      <c r="AV9" s="14">
        <v>0.36505320545205699</v>
      </c>
      <c r="AW9" s="14">
        <v>0.17691141464753099</v>
      </c>
      <c r="AX9" s="14"/>
      <c r="AY9" s="14">
        <v>0.20299098038226199</v>
      </c>
      <c r="AZ9" s="14">
        <v>0.25541357455378599</v>
      </c>
      <c r="BA9" s="14">
        <v>0.29057631471027401</v>
      </c>
      <c r="BB9" s="14">
        <v>0.32968649767362002</v>
      </c>
      <c r="BC9" s="14">
        <v>0.39637157788251898</v>
      </c>
      <c r="BD9" s="14"/>
      <c r="BE9" s="14">
        <v>0.295497352893273</v>
      </c>
      <c r="BF9" s="14">
        <v>0.213854385086508</v>
      </c>
      <c r="BG9" s="14">
        <v>0.27649883849535101</v>
      </c>
      <c r="BH9" s="14">
        <v>0.240131849369074</v>
      </c>
      <c r="BI9" s="14">
        <v>0.240532285007695</v>
      </c>
      <c r="BJ9" s="14">
        <v>0.29467991698250501</v>
      </c>
      <c r="BK9" s="14">
        <v>0.19202914918116101</v>
      </c>
      <c r="BL9" s="14">
        <v>0.30094866790019398</v>
      </c>
      <c r="BM9" s="14">
        <v>0.232680132935985</v>
      </c>
      <c r="BN9" s="14">
        <v>0.29848304640940099</v>
      </c>
      <c r="BO9" s="14">
        <v>0.29460336589387798</v>
      </c>
      <c r="BP9" s="14">
        <v>0.34460319199147699</v>
      </c>
      <c r="BQ9" s="14">
        <v>0.220427005112387</v>
      </c>
      <c r="BR9" s="14">
        <v>0.29469370432404002</v>
      </c>
      <c r="BS9" s="14">
        <v>0.32129255047050798</v>
      </c>
      <c r="BT9" s="14">
        <v>0.26416237766415301</v>
      </c>
      <c r="BU9" s="14"/>
      <c r="BV9" s="14">
        <v>0.35228816573306498</v>
      </c>
      <c r="BW9" s="14">
        <v>0.27039171154791902</v>
      </c>
      <c r="BX9" s="14"/>
      <c r="BY9" s="14">
        <v>0.21475365959145801</v>
      </c>
      <c r="BZ9" s="14"/>
      <c r="CA9" s="14">
        <v>0.24652871024857101</v>
      </c>
      <c r="CB9" s="14">
        <v>0.31987965167440602</v>
      </c>
      <c r="CC9" s="14">
        <v>0.25039687765283503</v>
      </c>
      <c r="CD9" s="14">
        <v>0.23615431195919001</v>
      </c>
      <c r="CE9" s="14">
        <v>0.42151038434446703</v>
      </c>
    </row>
    <row r="10" spans="2:83" x14ac:dyDescent="0.3">
      <c r="B10" s="15" t="s">
        <v>133</v>
      </c>
      <c r="C10" s="14">
        <v>0.37205259026399101</v>
      </c>
      <c r="D10" s="14">
        <v>0.34936268273430898</v>
      </c>
      <c r="E10" s="14">
        <v>0.394937491179772</v>
      </c>
      <c r="F10" s="14"/>
      <c r="G10" s="14">
        <v>0.32725907075074001</v>
      </c>
      <c r="H10" s="14">
        <v>0.33807467534049201</v>
      </c>
      <c r="I10" s="14">
        <v>0.37162343614979398</v>
      </c>
      <c r="J10" s="14">
        <v>0.390500058147986</v>
      </c>
      <c r="K10" s="14">
        <v>0.34810741402101403</v>
      </c>
      <c r="L10" s="14">
        <v>0.430851587945287</v>
      </c>
      <c r="M10" s="14"/>
      <c r="N10" s="14">
        <v>0.37087209717754399</v>
      </c>
      <c r="O10" s="14">
        <v>0.36100821038963798</v>
      </c>
      <c r="P10" s="14">
        <v>0.40840668522183599</v>
      </c>
      <c r="Q10" s="14">
        <v>0.35689978748928802</v>
      </c>
      <c r="R10" s="14"/>
      <c r="S10" s="14">
        <v>0.32886175439683402</v>
      </c>
      <c r="T10" s="14">
        <v>0.34379650634188902</v>
      </c>
      <c r="U10" s="14">
        <v>0.38909626597413399</v>
      </c>
      <c r="V10" s="14">
        <v>0.37125511787394899</v>
      </c>
      <c r="W10" s="14">
        <v>0.38706297822894897</v>
      </c>
      <c r="X10" s="14">
        <v>0.385714310151206</v>
      </c>
      <c r="Y10" s="14">
        <v>0.36998728481654503</v>
      </c>
      <c r="Z10" s="14">
        <v>0.35845868033955802</v>
      </c>
      <c r="AA10" s="14">
        <v>0.43024919889808699</v>
      </c>
      <c r="AB10" s="14">
        <v>0.38437962925297198</v>
      </c>
      <c r="AC10" s="14">
        <v>0.39435037327408801</v>
      </c>
      <c r="AD10" s="14">
        <v>0.31419044934023299</v>
      </c>
      <c r="AE10" s="14"/>
      <c r="AF10" s="14">
        <v>0.418997455266231</v>
      </c>
      <c r="AG10" s="14">
        <v>0.36686690487905799</v>
      </c>
      <c r="AH10" s="14">
        <v>0.399496941177854</v>
      </c>
      <c r="AI10" s="14">
        <v>0.120252967061068</v>
      </c>
      <c r="AJ10" s="14">
        <v>0.33089271398111503</v>
      </c>
      <c r="AK10" s="14"/>
      <c r="AL10" s="14">
        <v>0.43355928668947602</v>
      </c>
      <c r="AM10" s="14">
        <v>0.37263523444018698</v>
      </c>
      <c r="AN10" s="14">
        <v>0.40428395990857802</v>
      </c>
      <c r="AO10" s="14">
        <v>0.29014508087954199</v>
      </c>
      <c r="AP10" s="14">
        <v>0.35459906948765002</v>
      </c>
      <c r="AQ10" s="14"/>
      <c r="AR10" s="14">
        <v>0.35912226709002698</v>
      </c>
      <c r="AS10" s="14">
        <v>0.461864643462573</v>
      </c>
      <c r="AT10" s="14">
        <v>0.35681592724454703</v>
      </c>
      <c r="AU10" s="14">
        <v>0.34418988875424</v>
      </c>
      <c r="AV10" s="14">
        <v>0.338892027734287</v>
      </c>
      <c r="AW10" s="14">
        <v>0.37887343501791698</v>
      </c>
      <c r="AX10" s="14"/>
      <c r="AY10" s="14">
        <v>0.408604539145215</v>
      </c>
      <c r="AZ10" s="14">
        <v>0.356903295967057</v>
      </c>
      <c r="BA10" s="14">
        <v>0.351201900068082</v>
      </c>
      <c r="BB10" s="14">
        <v>0.35708427433861401</v>
      </c>
      <c r="BC10" s="14">
        <v>0.19666475306644199</v>
      </c>
      <c r="BD10" s="14"/>
      <c r="BE10" s="14">
        <v>0.19093851866566799</v>
      </c>
      <c r="BF10" s="14">
        <v>0.28773108795850699</v>
      </c>
      <c r="BG10" s="14">
        <v>0.31361147485478102</v>
      </c>
      <c r="BH10" s="14">
        <v>0.41528110041046101</v>
      </c>
      <c r="BI10" s="14">
        <v>0.38074107650404598</v>
      </c>
      <c r="BJ10" s="14">
        <v>0.418601157677361</v>
      </c>
      <c r="BK10" s="14">
        <v>0.39606684228633798</v>
      </c>
      <c r="BL10" s="14">
        <v>0.35468058541137099</v>
      </c>
      <c r="BM10" s="14">
        <v>0.42702059954767702</v>
      </c>
      <c r="BN10" s="14">
        <v>0.39397197706551301</v>
      </c>
      <c r="BO10" s="14">
        <v>0.32796614442668498</v>
      </c>
      <c r="BP10" s="14">
        <v>0.32746100043489301</v>
      </c>
      <c r="BQ10" s="14">
        <v>0.45752720392292601</v>
      </c>
      <c r="BR10" s="14">
        <v>0.39910309467788202</v>
      </c>
      <c r="BS10" s="14">
        <v>0.276524759834128</v>
      </c>
      <c r="BT10" s="14">
        <v>0.34705587129235699</v>
      </c>
      <c r="BU10" s="14"/>
      <c r="BV10" s="14">
        <v>0.35842135716299101</v>
      </c>
      <c r="BW10" s="14">
        <v>0.39374625369674898</v>
      </c>
      <c r="BX10" s="14"/>
      <c r="BY10" s="14">
        <v>0.360243272077239</v>
      </c>
      <c r="BZ10" s="14"/>
      <c r="CA10" s="14">
        <v>0.36526357717385599</v>
      </c>
      <c r="CB10" s="14">
        <v>0.36803744417716699</v>
      </c>
      <c r="CC10" s="14">
        <v>0.39209392550508199</v>
      </c>
      <c r="CD10" s="14">
        <v>0.37138949256401299</v>
      </c>
      <c r="CE10" s="14">
        <v>0.306997015016236</v>
      </c>
    </row>
    <row r="11" spans="2:83" x14ac:dyDescent="0.3">
      <c r="B11" s="15" t="s">
        <v>134</v>
      </c>
      <c r="C11" s="14">
        <v>0.21416893828265701</v>
      </c>
      <c r="D11" s="14">
        <v>0.22343456971832701</v>
      </c>
      <c r="E11" s="14">
        <v>0.20554152418310201</v>
      </c>
      <c r="F11" s="14"/>
      <c r="G11" s="14">
        <v>0.18521472252120599</v>
      </c>
      <c r="H11" s="14">
        <v>0.21583243975458399</v>
      </c>
      <c r="I11" s="14">
        <v>0.26322903484494198</v>
      </c>
      <c r="J11" s="14">
        <v>0.212598407255501</v>
      </c>
      <c r="K11" s="14">
        <v>0.24304998998977001</v>
      </c>
      <c r="L11" s="14">
        <v>0.17404747857416</v>
      </c>
      <c r="M11" s="14"/>
      <c r="N11" s="14">
        <v>0.18412802847304899</v>
      </c>
      <c r="O11" s="14">
        <v>0.21241556252819599</v>
      </c>
      <c r="P11" s="14">
        <v>0.23945674065366901</v>
      </c>
      <c r="Q11" s="14">
        <v>0.22263183040335699</v>
      </c>
      <c r="R11" s="14"/>
      <c r="S11" s="14">
        <v>0.199392349326593</v>
      </c>
      <c r="T11" s="14">
        <v>0.21932568922119899</v>
      </c>
      <c r="U11" s="14">
        <v>0.18236650411452601</v>
      </c>
      <c r="V11" s="14">
        <v>0.23149564870636</v>
      </c>
      <c r="W11" s="14">
        <v>0.28514178825880898</v>
      </c>
      <c r="X11" s="14">
        <v>0.221088363857008</v>
      </c>
      <c r="Y11" s="14">
        <v>0.23218840704358701</v>
      </c>
      <c r="Z11" s="14">
        <v>0.21374130271774799</v>
      </c>
      <c r="AA11" s="14">
        <v>0.224012983138868</v>
      </c>
      <c r="AB11" s="14">
        <v>0.18272190801293201</v>
      </c>
      <c r="AC11" s="14">
        <v>0.14922096067222601</v>
      </c>
      <c r="AD11" s="14">
        <v>0.22656097824604199</v>
      </c>
      <c r="AE11" s="14"/>
      <c r="AF11" s="14">
        <v>0.21451030813611899</v>
      </c>
      <c r="AG11" s="14">
        <v>0.19463812103208</v>
      </c>
      <c r="AH11" s="14">
        <v>0.138186400181423</v>
      </c>
      <c r="AI11" s="14">
        <v>0.46362942788496497</v>
      </c>
      <c r="AJ11" s="14">
        <v>0.29964863223855498</v>
      </c>
      <c r="AK11" s="14"/>
      <c r="AL11" s="14">
        <v>0.21301645113439599</v>
      </c>
      <c r="AM11" s="14">
        <v>0.18331899832677101</v>
      </c>
      <c r="AN11" s="14">
        <v>0.171961574760533</v>
      </c>
      <c r="AO11" s="14">
        <v>0.328836230100992</v>
      </c>
      <c r="AP11" s="14">
        <v>0.14497628740353</v>
      </c>
      <c r="AQ11" s="14"/>
      <c r="AR11" s="14">
        <v>0.17723720560037101</v>
      </c>
      <c r="AS11" s="14">
        <v>0.22508860264111399</v>
      </c>
      <c r="AT11" s="14">
        <v>0.150960090993147</v>
      </c>
      <c r="AU11" s="14">
        <v>0.27453110833084898</v>
      </c>
      <c r="AV11" s="14">
        <v>0.185691940429972</v>
      </c>
      <c r="AW11" s="14">
        <v>0.21276147226446099</v>
      </c>
      <c r="AX11" s="14"/>
      <c r="AY11" s="14">
        <v>0.24580529249341701</v>
      </c>
      <c r="AZ11" s="14">
        <v>0.22798054961568801</v>
      </c>
      <c r="BA11" s="14">
        <v>0.20302104681424399</v>
      </c>
      <c r="BB11" s="14">
        <v>0.16893044530692899</v>
      </c>
      <c r="BC11" s="14">
        <v>0.23825023501748799</v>
      </c>
      <c r="BD11" s="14"/>
      <c r="BE11" s="14">
        <v>0.290551168819215</v>
      </c>
      <c r="BF11" s="14">
        <v>0.184193616965215</v>
      </c>
      <c r="BG11" s="14">
        <v>0.26899915125268697</v>
      </c>
      <c r="BH11" s="14">
        <v>0.178277504111782</v>
      </c>
      <c r="BI11" s="14">
        <v>0.225887154038412</v>
      </c>
      <c r="BJ11" s="14">
        <v>0.17205117204006101</v>
      </c>
      <c r="BK11" s="14">
        <v>0.28484829879284801</v>
      </c>
      <c r="BL11" s="14">
        <v>0.214616315448453</v>
      </c>
      <c r="BM11" s="14">
        <v>0.21694028542218699</v>
      </c>
      <c r="BN11" s="14">
        <v>0.175783220108471</v>
      </c>
      <c r="BO11" s="14">
        <v>0.25676274901160501</v>
      </c>
      <c r="BP11" s="14">
        <v>0.21128715521049299</v>
      </c>
      <c r="BQ11" s="14">
        <v>0.142017234066563</v>
      </c>
      <c r="BR11" s="14">
        <v>0.17223983782888999</v>
      </c>
      <c r="BS11" s="14">
        <v>0.237591681058128</v>
      </c>
      <c r="BT11" s="14">
        <v>0.21918263439357599</v>
      </c>
      <c r="BU11" s="14"/>
      <c r="BV11" s="14">
        <v>0.17226898810039501</v>
      </c>
      <c r="BW11" s="14">
        <v>0.19973091564707099</v>
      </c>
      <c r="BX11" s="14"/>
      <c r="BY11" s="14">
        <v>0.24132772516225801</v>
      </c>
      <c r="BZ11" s="14"/>
      <c r="CA11" s="14">
        <v>0.24254124535681301</v>
      </c>
      <c r="CB11" s="14">
        <v>0.19043872385652999</v>
      </c>
      <c r="CC11" s="14">
        <v>0.209395557494712</v>
      </c>
      <c r="CD11" s="14">
        <v>0.22555370236491701</v>
      </c>
      <c r="CE11" s="14">
        <v>8.4204001262435907E-2</v>
      </c>
    </row>
    <row r="12" spans="2:83" x14ac:dyDescent="0.3">
      <c r="B12" s="15" t="s">
        <v>135</v>
      </c>
      <c r="C12" s="14">
        <v>7.3599103134570798E-2</v>
      </c>
      <c r="D12" s="14">
        <v>7.6916816963519902E-2</v>
      </c>
      <c r="E12" s="14">
        <v>7.0503859423819495E-2</v>
      </c>
      <c r="F12" s="14"/>
      <c r="G12" s="14">
        <v>9.3179029865579993E-2</v>
      </c>
      <c r="H12" s="14">
        <v>0.12839336756081701</v>
      </c>
      <c r="I12" s="14">
        <v>5.21363156248347E-2</v>
      </c>
      <c r="J12" s="14">
        <v>7.2549239536370394E-2</v>
      </c>
      <c r="K12" s="14">
        <v>4.2129093270892502E-2</v>
      </c>
      <c r="L12" s="14">
        <v>5.5423556595869401E-2</v>
      </c>
      <c r="M12" s="14"/>
      <c r="N12" s="14">
        <v>9.3538114692121699E-2</v>
      </c>
      <c r="O12" s="14">
        <v>6.3238880030938804E-2</v>
      </c>
      <c r="P12" s="14">
        <v>5.4409867452300802E-2</v>
      </c>
      <c r="Q12" s="14">
        <v>7.9510540085733605E-2</v>
      </c>
      <c r="R12" s="14"/>
      <c r="S12" s="14">
        <v>9.4158306937364503E-2</v>
      </c>
      <c r="T12" s="14">
        <v>7.7949223681358704E-2</v>
      </c>
      <c r="U12" s="14">
        <v>8.6428718511707595E-2</v>
      </c>
      <c r="V12" s="14">
        <v>8.2314603976000503E-2</v>
      </c>
      <c r="W12" s="14">
        <v>8.1622431111262397E-2</v>
      </c>
      <c r="X12" s="14">
        <v>7.7827787526242503E-2</v>
      </c>
      <c r="Y12" s="14">
        <v>4.7626135582459997E-2</v>
      </c>
      <c r="Z12" s="14">
        <v>0.10842515812214901</v>
      </c>
      <c r="AA12" s="14">
        <v>4.4601900179037202E-2</v>
      </c>
      <c r="AB12" s="14">
        <v>5.6159003638256801E-2</v>
      </c>
      <c r="AC12" s="14">
        <v>9.6084524973817906E-2</v>
      </c>
      <c r="AD12" s="14">
        <v>1.10788026489913E-2</v>
      </c>
      <c r="AE12" s="14"/>
      <c r="AF12" s="14">
        <v>9.1826341801216696E-2</v>
      </c>
      <c r="AG12" s="14">
        <v>5.5577180567068299E-2</v>
      </c>
      <c r="AH12" s="14">
        <v>6.3557584957714797E-2</v>
      </c>
      <c r="AI12" s="14">
        <v>0.110411597349076</v>
      </c>
      <c r="AJ12" s="14">
        <v>7.4553721558641206E-2</v>
      </c>
      <c r="AK12" s="14"/>
      <c r="AL12" s="14">
        <v>8.8044318290423307E-2</v>
      </c>
      <c r="AM12" s="14">
        <v>6.7742277225950803E-2</v>
      </c>
      <c r="AN12" s="14">
        <v>5.3019660126640202E-2</v>
      </c>
      <c r="AO12" s="14">
        <v>0.137389064157175</v>
      </c>
      <c r="AP12" s="14">
        <v>2.4683730842309001E-2</v>
      </c>
      <c r="AQ12" s="14"/>
      <c r="AR12" s="14">
        <v>7.3618107879419206E-2</v>
      </c>
      <c r="AS12" s="14">
        <v>5.1652147270752499E-2</v>
      </c>
      <c r="AT12" s="14">
        <v>6.4672501246640798E-2</v>
      </c>
      <c r="AU12" s="14">
        <v>0.13923855975098801</v>
      </c>
      <c r="AV12" s="14">
        <v>4.05389638638129E-2</v>
      </c>
      <c r="AW12" s="14">
        <v>4.5408708309359398E-2</v>
      </c>
      <c r="AX12" s="14"/>
      <c r="AY12" s="14">
        <v>6.8242743742896905E-2</v>
      </c>
      <c r="AZ12" s="14">
        <v>6.7878772008136107E-2</v>
      </c>
      <c r="BA12" s="14">
        <v>8.5364105007309898E-2</v>
      </c>
      <c r="BB12" s="14">
        <v>8.1427683004164503E-2</v>
      </c>
      <c r="BC12" s="14">
        <v>8.0929282895412499E-2</v>
      </c>
      <c r="BD12" s="14"/>
      <c r="BE12" s="14">
        <v>0</v>
      </c>
      <c r="BF12" s="14">
        <v>0.121326994125073</v>
      </c>
      <c r="BG12" s="14">
        <v>4.74888651682005E-2</v>
      </c>
      <c r="BH12" s="14">
        <v>6.59514632060271E-2</v>
      </c>
      <c r="BI12" s="14">
        <v>6.9381578461601007E-2</v>
      </c>
      <c r="BJ12" s="14">
        <v>4.4190355349584098E-2</v>
      </c>
      <c r="BK12" s="14">
        <v>5.2877016045680597E-2</v>
      </c>
      <c r="BL12" s="14">
        <v>9.2402517014764499E-2</v>
      </c>
      <c r="BM12" s="14">
        <v>4.4444859442700303E-2</v>
      </c>
      <c r="BN12" s="14">
        <v>5.2773978988962897E-2</v>
      </c>
      <c r="BO12" s="14">
        <v>6.2538444253726802E-2</v>
      </c>
      <c r="BP12" s="14">
        <v>0.10719632153453</v>
      </c>
      <c r="BQ12" s="14">
        <v>0.13258733617433599</v>
      </c>
      <c r="BR12" s="14">
        <v>8.2561110969399706E-2</v>
      </c>
      <c r="BS12" s="14">
        <v>8.4389674402638504E-2</v>
      </c>
      <c r="BT12" s="14">
        <v>0.12922672646158101</v>
      </c>
      <c r="BU12" s="14"/>
      <c r="BV12" s="14">
        <v>7.5100920138129093E-2</v>
      </c>
      <c r="BW12" s="14">
        <v>5.68129263393784E-2</v>
      </c>
      <c r="BX12" s="14"/>
      <c r="BY12" s="14">
        <v>0.121649200029794</v>
      </c>
      <c r="BZ12" s="14"/>
      <c r="CA12" s="14">
        <v>5.6284768089072797E-2</v>
      </c>
      <c r="CB12" s="14">
        <v>6.0870729738874398E-2</v>
      </c>
      <c r="CC12" s="14">
        <v>8.3556513180572001E-2</v>
      </c>
      <c r="CD12" s="14">
        <v>0.10781245775785001</v>
      </c>
      <c r="CE12" s="14">
        <v>0.17207117367514799</v>
      </c>
    </row>
    <row r="13" spans="2:83" x14ac:dyDescent="0.3">
      <c r="B13" s="15" t="s">
        <v>136</v>
      </c>
      <c r="C13" s="14">
        <v>1.77901873898418E-2</v>
      </c>
      <c r="D13" s="14">
        <v>2.3457647743737001E-2</v>
      </c>
      <c r="E13" s="14">
        <v>1.22911224050174E-2</v>
      </c>
      <c r="F13" s="14"/>
      <c r="G13" s="14">
        <v>2.4209284780426301E-2</v>
      </c>
      <c r="H13" s="14">
        <v>1.3482998134499E-2</v>
      </c>
      <c r="I13" s="14">
        <v>2.0950974345771801E-2</v>
      </c>
      <c r="J13" s="14">
        <v>1.9743014733218701E-2</v>
      </c>
      <c r="K13" s="14">
        <v>2.0355410587975499E-2</v>
      </c>
      <c r="L13" s="14">
        <v>1.1179048136175601E-2</v>
      </c>
      <c r="M13" s="14"/>
      <c r="N13" s="14">
        <v>1.6932052930447999E-2</v>
      </c>
      <c r="O13" s="14">
        <v>1.9945333804479499E-2</v>
      </c>
      <c r="P13" s="14">
        <v>1.9668339826316699E-2</v>
      </c>
      <c r="Q13" s="14">
        <v>1.5216968966217499E-2</v>
      </c>
      <c r="R13" s="14"/>
      <c r="S13" s="14">
        <v>3.1276599145016799E-2</v>
      </c>
      <c r="T13" s="14">
        <v>1.5773103541527899E-2</v>
      </c>
      <c r="U13" s="14">
        <v>3.0693919444024401E-2</v>
      </c>
      <c r="V13" s="14">
        <v>9.1307499738461206E-3</v>
      </c>
      <c r="W13" s="14">
        <v>7.0276939927166396E-3</v>
      </c>
      <c r="X13" s="14">
        <v>2.3621773901978799E-2</v>
      </c>
      <c r="Y13" s="14">
        <v>5.81727726006018E-3</v>
      </c>
      <c r="Z13" s="14">
        <v>3.6757014550668099E-2</v>
      </c>
      <c r="AA13" s="14">
        <v>4.3435881598382197E-3</v>
      </c>
      <c r="AB13" s="14">
        <v>1.40002781346985E-2</v>
      </c>
      <c r="AC13" s="14">
        <v>2.6327826798326799E-2</v>
      </c>
      <c r="AD13" s="14">
        <v>1.57068305693208E-2</v>
      </c>
      <c r="AE13" s="14"/>
      <c r="AF13" s="14">
        <v>1.5608905393449699E-2</v>
      </c>
      <c r="AG13" s="14">
        <v>1.64522412130713E-2</v>
      </c>
      <c r="AH13" s="14">
        <v>2.63292672096072E-2</v>
      </c>
      <c r="AI13" s="14">
        <v>6.0497900863878601E-2</v>
      </c>
      <c r="AJ13" s="14">
        <v>3.4364378671489601E-2</v>
      </c>
      <c r="AK13" s="14"/>
      <c r="AL13" s="14">
        <v>1.03128934936817E-2</v>
      </c>
      <c r="AM13" s="14">
        <v>2.01314497412238E-2</v>
      </c>
      <c r="AN13" s="14">
        <v>1.2324317205332599E-2</v>
      </c>
      <c r="AO13" s="14">
        <v>2.90685484208918E-2</v>
      </c>
      <c r="AP13" s="14">
        <v>7.8743821244106806E-3</v>
      </c>
      <c r="AQ13" s="14"/>
      <c r="AR13" s="14">
        <v>2.1827648181161601E-2</v>
      </c>
      <c r="AS13" s="14">
        <v>9.2980442857737901E-3</v>
      </c>
      <c r="AT13" s="14">
        <v>9.4924263001761391E-3</v>
      </c>
      <c r="AU13" s="14">
        <v>3.3943333505677603E-2</v>
      </c>
      <c r="AV13" s="14">
        <v>1.5703970276832499E-2</v>
      </c>
      <c r="AW13" s="14">
        <v>1.5824420497734401E-2</v>
      </c>
      <c r="AX13" s="14"/>
      <c r="AY13" s="14">
        <v>2.09205850464836E-2</v>
      </c>
      <c r="AZ13" s="14">
        <v>1.3123553109944701E-2</v>
      </c>
      <c r="BA13" s="14">
        <v>1.1981709813230299E-2</v>
      </c>
      <c r="BB13" s="14">
        <v>2.4841306500645002E-2</v>
      </c>
      <c r="BC13" s="14">
        <v>6.4921883313586504E-2</v>
      </c>
      <c r="BD13" s="14"/>
      <c r="BE13" s="14">
        <v>6.7794701126496104E-2</v>
      </c>
      <c r="BF13" s="14">
        <v>3.22704041883288E-2</v>
      </c>
      <c r="BG13" s="14">
        <v>1.3181504462197201E-2</v>
      </c>
      <c r="BH13" s="14">
        <v>1.0687571696213901E-2</v>
      </c>
      <c r="BI13" s="14">
        <v>1.50410862629739E-2</v>
      </c>
      <c r="BJ13" s="14">
        <v>1.8359254639428599E-2</v>
      </c>
      <c r="BK13" s="14">
        <v>1.1268068547181801E-2</v>
      </c>
      <c r="BL13" s="14">
        <v>1.2550849897331601E-2</v>
      </c>
      <c r="BM13" s="14">
        <v>3.7860200361416602E-2</v>
      </c>
      <c r="BN13" s="14">
        <v>1.7816539653796499E-2</v>
      </c>
      <c r="BO13" s="14">
        <v>1.6481783487358299E-2</v>
      </c>
      <c r="BP13" s="14">
        <v>0</v>
      </c>
      <c r="BQ13" s="14">
        <v>1.7378496582278701E-2</v>
      </c>
      <c r="BR13" s="14">
        <v>1.64595502514507E-2</v>
      </c>
      <c r="BS13" s="14">
        <v>1.96381283993757E-2</v>
      </c>
      <c r="BT13" s="14">
        <v>4.0372390188333801E-2</v>
      </c>
      <c r="BU13" s="14"/>
      <c r="BV13" s="14">
        <v>2.2370364567381101E-2</v>
      </c>
      <c r="BW13" s="14">
        <v>1.6806123858142102E-2</v>
      </c>
      <c r="BX13" s="14"/>
      <c r="BY13" s="14">
        <v>3.3091224723812797E-2</v>
      </c>
      <c r="BZ13" s="14"/>
      <c r="CA13" s="14">
        <v>1.8930962538123E-2</v>
      </c>
      <c r="CB13" s="14">
        <v>1.2782323665532599E-2</v>
      </c>
      <c r="CC13" s="14">
        <v>1.9478026128945902E-2</v>
      </c>
      <c r="CD13" s="14">
        <v>2.6568857751531401E-2</v>
      </c>
      <c r="CE13" s="14">
        <v>1.5217425701712899E-2</v>
      </c>
    </row>
    <row r="14" spans="2:83" x14ac:dyDescent="0.3">
      <c r="B14" s="15" t="s">
        <v>53</v>
      </c>
      <c r="C14" s="14">
        <v>5.82600701499408E-2</v>
      </c>
      <c r="D14" s="14">
        <v>2.6435089103501799E-2</v>
      </c>
      <c r="E14" s="14">
        <v>8.8420481455737193E-2</v>
      </c>
      <c r="F14" s="14"/>
      <c r="G14" s="14">
        <v>9.6635427027986207E-2</v>
      </c>
      <c r="H14" s="14">
        <v>5.6946430105763203E-2</v>
      </c>
      <c r="I14" s="14">
        <v>8.0047221628316997E-2</v>
      </c>
      <c r="J14" s="14">
        <v>5.63683076800537E-2</v>
      </c>
      <c r="K14" s="14">
        <v>3.0866083622349199E-2</v>
      </c>
      <c r="L14" s="14">
        <v>3.6273943021895301E-2</v>
      </c>
      <c r="M14" s="14"/>
      <c r="N14" s="14">
        <v>2.99467805906075E-2</v>
      </c>
      <c r="O14" s="14">
        <v>5.1095702524249498E-2</v>
      </c>
      <c r="P14" s="14">
        <v>6.1491771058183403E-2</v>
      </c>
      <c r="Q14" s="14">
        <v>9.0722242612161094E-2</v>
      </c>
      <c r="R14" s="14"/>
      <c r="S14" s="14">
        <v>5.68173628735585E-2</v>
      </c>
      <c r="T14" s="14">
        <v>8.1030364197669E-2</v>
      </c>
      <c r="U14" s="14">
        <v>6.9788593780676603E-2</v>
      </c>
      <c r="V14" s="14">
        <v>3.7056447062797399E-2</v>
      </c>
      <c r="W14" s="14">
        <v>3.5363413283718802E-2</v>
      </c>
      <c r="X14" s="14">
        <v>6.4735953400445703E-2</v>
      </c>
      <c r="Y14" s="14">
        <v>7.6686810374035602E-2</v>
      </c>
      <c r="Z14" s="14">
        <v>4.56926246732553E-2</v>
      </c>
      <c r="AA14" s="14">
        <v>3.5774135089900197E-2</v>
      </c>
      <c r="AB14" s="14">
        <v>5.42462466233418E-2</v>
      </c>
      <c r="AC14" s="14">
        <v>5.6086078168399299E-2</v>
      </c>
      <c r="AD14" s="14">
        <v>9.8675833449096806E-2</v>
      </c>
      <c r="AE14" s="14"/>
      <c r="AF14" s="14">
        <v>3.4234095758781599E-2</v>
      </c>
      <c r="AG14" s="14">
        <v>3.5619647612350903E-2</v>
      </c>
      <c r="AH14" s="14">
        <v>4.0013791380380699E-2</v>
      </c>
      <c r="AI14" s="14">
        <v>2.8701473045752601E-2</v>
      </c>
      <c r="AJ14" s="14">
        <v>0.12322180025570501</v>
      </c>
      <c r="AK14" s="14"/>
      <c r="AL14" s="14">
        <v>4.4750969081087701E-2</v>
      </c>
      <c r="AM14" s="14">
        <v>3.68370113696724E-2</v>
      </c>
      <c r="AN14" s="14">
        <v>2.54443617533501E-2</v>
      </c>
      <c r="AO14" s="14">
        <v>5.3118638972065403E-2</v>
      </c>
      <c r="AP14" s="14">
        <v>3.7969086308980098E-2</v>
      </c>
      <c r="AQ14" s="14"/>
      <c r="AR14" s="14">
        <v>1.93832199367838E-2</v>
      </c>
      <c r="AS14" s="14">
        <v>3.3952723771569403E-2</v>
      </c>
      <c r="AT14" s="14">
        <v>2.9887203619067201E-2</v>
      </c>
      <c r="AU14" s="14">
        <v>4.02563448552853E-2</v>
      </c>
      <c r="AV14" s="14">
        <v>5.4119892243038502E-2</v>
      </c>
      <c r="AW14" s="14">
        <v>0.17022054926299801</v>
      </c>
      <c r="AX14" s="14"/>
      <c r="AY14" s="14">
        <v>5.34358591897258E-2</v>
      </c>
      <c r="AZ14" s="14">
        <v>7.8700254745387999E-2</v>
      </c>
      <c r="BA14" s="14">
        <v>5.7854923586859799E-2</v>
      </c>
      <c r="BB14" s="14">
        <v>3.80297931760274E-2</v>
      </c>
      <c r="BC14" s="14">
        <v>2.2862267824551599E-2</v>
      </c>
      <c r="BD14" s="14"/>
      <c r="BE14" s="14">
        <v>0.15521825849534801</v>
      </c>
      <c r="BF14" s="14">
        <v>0.16062351167636801</v>
      </c>
      <c r="BG14" s="14">
        <v>8.0220165766783202E-2</v>
      </c>
      <c r="BH14" s="14">
        <v>8.9670511206442705E-2</v>
      </c>
      <c r="BI14" s="14">
        <v>6.8416819725272998E-2</v>
      </c>
      <c r="BJ14" s="14">
        <v>5.2118143311060398E-2</v>
      </c>
      <c r="BK14" s="14">
        <v>6.2910625146789897E-2</v>
      </c>
      <c r="BL14" s="14">
        <v>2.48010643278865E-2</v>
      </c>
      <c r="BM14" s="14">
        <v>4.1053922290033303E-2</v>
      </c>
      <c r="BN14" s="14">
        <v>6.11712377738549E-2</v>
      </c>
      <c r="BO14" s="14">
        <v>4.1647512926747003E-2</v>
      </c>
      <c r="BP14" s="14">
        <v>9.4523308286072506E-3</v>
      </c>
      <c r="BQ14" s="14">
        <v>3.0062724141509501E-2</v>
      </c>
      <c r="BR14" s="14">
        <v>3.4942701948337797E-2</v>
      </c>
      <c r="BS14" s="14">
        <v>6.05632058352224E-2</v>
      </c>
      <c r="BT14" s="14">
        <v>0</v>
      </c>
      <c r="BU14" s="14"/>
      <c r="BV14" s="14">
        <v>1.9550204298040001E-2</v>
      </c>
      <c r="BW14" s="14">
        <v>6.2512068910740598E-2</v>
      </c>
      <c r="BX14" s="14"/>
      <c r="BY14" s="14">
        <v>2.8934918415437799E-2</v>
      </c>
      <c r="BZ14" s="14"/>
      <c r="CA14" s="14">
        <v>7.0450736593563795E-2</v>
      </c>
      <c r="CB14" s="14">
        <v>4.7991126887489501E-2</v>
      </c>
      <c r="CC14" s="14">
        <v>4.5079100037853703E-2</v>
      </c>
      <c r="CD14" s="14">
        <v>3.2521177602499E-2</v>
      </c>
      <c r="CE14" s="14">
        <v>0</v>
      </c>
    </row>
    <row r="15" spans="2:83" x14ac:dyDescent="0.3">
      <c r="B15" s="15" t="s">
        <v>137</v>
      </c>
      <c r="C15" s="21">
        <v>0.63618170104298999</v>
      </c>
      <c r="D15" s="21">
        <v>0.64975587647091404</v>
      </c>
      <c r="E15" s="21">
        <v>0.62324301253232395</v>
      </c>
      <c r="F15" s="21"/>
      <c r="G15" s="21">
        <v>0.60076153580480096</v>
      </c>
      <c r="H15" s="21">
        <v>0.58534476444433703</v>
      </c>
      <c r="I15" s="21">
        <v>0.58363645355613403</v>
      </c>
      <c r="J15" s="21">
        <v>0.638741030794856</v>
      </c>
      <c r="K15" s="21">
        <v>0.66359942252901305</v>
      </c>
      <c r="L15" s="21">
        <v>0.72307597367189902</v>
      </c>
      <c r="M15" s="21"/>
      <c r="N15" s="21">
        <v>0.67545502331377305</v>
      </c>
      <c r="O15" s="21">
        <v>0.65330452111213599</v>
      </c>
      <c r="P15" s="21">
        <v>0.62497328100953098</v>
      </c>
      <c r="Q15" s="21">
        <v>0.59191841793253097</v>
      </c>
      <c r="R15" s="21"/>
      <c r="S15" s="21">
        <v>0.61835538171746796</v>
      </c>
      <c r="T15" s="21">
        <v>0.60592161935824596</v>
      </c>
      <c r="U15" s="21">
        <v>0.63072226414906496</v>
      </c>
      <c r="V15" s="21">
        <v>0.64000255028099595</v>
      </c>
      <c r="W15" s="21">
        <v>0.590844673353493</v>
      </c>
      <c r="X15" s="21">
        <v>0.61272612131432402</v>
      </c>
      <c r="Y15" s="21">
        <v>0.63768136973985801</v>
      </c>
      <c r="Z15" s="21">
        <v>0.59538389993618002</v>
      </c>
      <c r="AA15" s="21">
        <v>0.69126739343235599</v>
      </c>
      <c r="AB15" s="21">
        <v>0.69287256359077098</v>
      </c>
      <c r="AC15" s="21">
        <v>0.67228060938723</v>
      </c>
      <c r="AD15" s="21">
        <v>0.64797755508654897</v>
      </c>
      <c r="AE15" s="21"/>
      <c r="AF15" s="21">
        <v>0.64382034891043305</v>
      </c>
      <c r="AG15" s="21">
        <v>0.69771280957543003</v>
      </c>
      <c r="AH15" s="21">
        <v>0.73191295627087405</v>
      </c>
      <c r="AI15" s="21">
        <v>0.336759600856327</v>
      </c>
      <c r="AJ15" s="21">
        <v>0.46821146727561003</v>
      </c>
      <c r="AK15" s="21"/>
      <c r="AL15" s="21">
        <v>0.64387536800041101</v>
      </c>
      <c r="AM15" s="21">
        <v>0.69197026333638201</v>
      </c>
      <c r="AN15" s="21">
        <v>0.737250086154144</v>
      </c>
      <c r="AO15" s="21">
        <v>0.451587518348876</v>
      </c>
      <c r="AP15" s="21">
        <v>0.78449651332076997</v>
      </c>
      <c r="AQ15" s="21"/>
      <c r="AR15" s="21">
        <v>0.70793381840226399</v>
      </c>
      <c r="AS15" s="21">
        <v>0.68000848203079001</v>
      </c>
      <c r="AT15" s="21">
        <v>0.74498777784096804</v>
      </c>
      <c r="AU15" s="21">
        <v>0.51203065355720001</v>
      </c>
      <c r="AV15" s="21">
        <v>0.70394523318634405</v>
      </c>
      <c r="AW15" s="21">
        <v>0.55578484966544806</v>
      </c>
      <c r="AX15" s="21"/>
      <c r="AY15" s="21">
        <v>0.61159551952747604</v>
      </c>
      <c r="AZ15" s="21">
        <v>0.61231687052084305</v>
      </c>
      <c r="BA15" s="21">
        <v>0.64177821477835595</v>
      </c>
      <c r="BB15" s="21">
        <v>0.68677077201223402</v>
      </c>
      <c r="BC15" s="21">
        <v>0.59303633094896102</v>
      </c>
      <c r="BD15" s="21"/>
      <c r="BE15" s="21">
        <v>0.48643587155894102</v>
      </c>
      <c r="BF15" s="21">
        <v>0.501585473045014</v>
      </c>
      <c r="BG15" s="21">
        <v>0.59011031335013198</v>
      </c>
      <c r="BH15" s="21">
        <v>0.65541294977953402</v>
      </c>
      <c r="BI15" s="21">
        <v>0.62127336151174095</v>
      </c>
      <c r="BJ15" s="21">
        <v>0.71328107465986601</v>
      </c>
      <c r="BK15" s="21">
        <v>0.58809599146749902</v>
      </c>
      <c r="BL15" s="21">
        <v>0.65562925331156496</v>
      </c>
      <c r="BM15" s="21">
        <v>0.65970073248366301</v>
      </c>
      <c r="BN15" s="21">
        <v>0.69245502347491406</v>
      </c>
      <c r="BO15" s="21">
        <v>0.62256951032056296</v>
      </c>
      <c r="BP15" s="21">
        <v>0.67206419242637006</v>
      </c>
      <c r="BQ15" s="21">
        <v>0.677954209035313</v>
      </c>
      <c r="BR15" s="21">
        <v>0.69379679900192204</v>
      </c>
      <c r="BS15" s="21">
        <v>0.59781731030463603</v>
      </c>
      <c r="BT15" s="21">
        <v>0.61121824895651</v>
      </c>
      <c r="BU15" s="21"/>
      <c r="BV15" s="21">
        <v>0.71070952289605505</v>
      </c>
      <c r="BW15" s="21">
        <v>0.66413796524466795</v>
      </c>
      <c r="BX15" s="21"/>
      <c r="BY15" s="21">
        <v>0.57499693166869703</v>
      </c>
      <c r="BZ15" s="21"/>
      <c r="CA15" s="21">
        <v>0.61179228742242697</v>
      </c>
      <c r="CB15" s="21">
        <v>0.68791709585157301</v>
      </c>
      <c r="CC15" s="21">
        <v>0.64249080315791696</v>
      </c>
      <c r="CD15" s="21">
        <v>0.607543804523203</v>
      </c>
      <c r="CE15" s="21">
        <v>0.72850739936070297</v>
      </c>
    </row>
    <row r="16" spans="2:83" x14ac:dyDescent="0.3">
      <c r="B16" s="15" t="s">
        <v>138</v>
      </c>
      <c r="C16" s="21">
        <v>9.1389290524412595E-2</v>
      </c>
      <c r="D16" s="21">
        <v>0.100374464707257</v>
      </c>
      <c r="E16" s="21">
        <v>8.2794981828836905E-2</v>
      </c>
      <c r="F16" s="21"/>
      <c r="G16" s="21">
        <v>0.11738831464600601</v>
      </c>
      <c r="H16" s="21">
        <v>0.141876365695316</v>
      </c>
      <c r="I16" s="21">
        <v>7.3087289970606498E-2</v>
      </c>
      <c r="J16" s="21">
        <v>9.2292254269589105E-2</v>
      </c>
      <c r="K16" s="21">
        <v>6.2484503858868001E-2</v>
      </c>
      <c r="L16" s="21">
        <v>6.6602604732045004E-2</v>
      </c>
      <c r="M16" s="21"/>
      <c r="N16" s="21">
        <v>0.11047016762257</v>
      </c>
      <c r="O16" s="21">
        <v>8.3184213835418297E-2</v>
      </c>
      <c r="P16" s="21">
        <v>7.4078207278617497E-2</v>
      </c>
      <c r="Q16" s="21">
        <v>9.4727509051951098E-2</v>
      </c>
      <c r="R16" s="21"/>
      <c r="S16" s="21">
        <v>0.125434906082381</v>
      </c>
      <c r="T16" s="21">
        <v>9.3722327222886703E-2</v>
      </c>
      <c r="U16" s="21">
        <v>0.117122637955732</v>
      </c>
      <c r="V16" s="21">
        <v>9.1445353949846597E-2</v>
      </c>
      <c r="W16" s="21">
        <v>8.8650125103979099E-2</v>
      </c>
      <c r="X16" s="21">
        <v>0.10144956142822099</v>
      </c>
      <c r="Y16" s="21">
        <v>5.3443412842520202E-2</v>
      </c>
      <c r="Z16" s="21">
        <v>0.14518217267281699</v>
      </c>
      <c r="AA16" s="21">
        <v>4.8945488338875402E-2</v>
      </c>
      <c r="AB16" s="21">
        <v>7.0159281772955398E-2</v>
      </c>
      <c r="AC16" s="21">
        <v>0.122412351772145</v>
      </c>
      <c r="AD16" s="21">
        <v>2.6785633218312101E-2</v>
      </c>
      <c r="AE16" s="21"/>
      <c r="AF16" s="21">
        <v>0.107435247194666</v>
      </c>
      <c r="AG16" s="21">
        <v>7.2029421780139602E-2</v>
      </c>
      <c r="AH16" s="21">
        <v>8.9886852167322007E-2</v>
      </c>
      <c r="AI16" s="21">
        <v>0.17090949821295501</v>
      </c>
      <c r="AJ16" s="21">
        <v>0.108918100230131</v>
      </c>
      <c r="AK16" s="21"/>
      <c r="AL16" s="21">
        <v>9.8357211784105003E-2</v>
      </c>
      <c r="AM16" s="21">
        <v>8.7873726967174604E-2</v>
      </c>
      <c r="AN16" s="21">
        <v>6.5343977331972794E-2</v>
      </c>
      <c r="AO16" s="21">
        <v>0.16645761257806599</v>
      </c>
      <c r="AP16" s="21">
        <v>3.2558112966719698E-2</v>
      </c>
      <c r="AQ16" s="21"/>
      <c r="AR16" s="21">
        <v>9.5445756060580797E-2</v>
      </c>
      <c r="AS16" s="21">
        <v>6.0950191556526298E-2</v>
      </c>
      <c r="AT16" s="21">
        <v>7.4164927546817E-2</v>
      </c>
      <c r="AU16" s="21">
        <v>0.173181893256665</v>
      </c>
      <c r="AV16" s="21">
        <v>5.6242934140645399E-2</v>
      </c>
      <c r="AW16" s="21">
        <v>6.1233128807093799E-2</v>
      </c>
      <c r="AX16" s="21"/>
      <c r="AY16" s="21">
        <v>8.9163328789380505E-2</v>
      </c>
      <c r="AZ16" s="21">
        <v>8.1002325118080795E-2</v>
      </c>
      <c r="BA16" s="21">
        <v>9.7345814820540194E-2</v>
      </c>
      <c r="BB16" s="21">
        <v>0.10626898950480899</v>
      </c>
      <c r="BC16" s="21">
        <v>0.14585116620899899</v>
      </c>
      <c r="BD16" s="21"/>
      <c r="BE16" s="21">
        <v>6.7794701126496104E-2</v>
      </c>
      <c r="BF16" s="21">
        <v>0.15359739831340199</v>
      </c>
      <c r="BG16" s="21">
        <v>6.0670369630397701E-2</v>
      </c>
      <c r="BH16" s="21">
        <v>7.6639034902240999E-2</v>
      </c>
      <c r="BI16" s="21">
        <v>8.4422664724574797E-2</v>
      </c>
      <c r="BJ16" s="21">
        <v>6.2549609989012697E-2</v>
      </c>
      <c r="BK16" s="21">
        <v>6.4145084592862403E-2</v>
      </c>
      <c r="BL16" s="21">
        <v>0.104953366912096</v>
      </c>
      <c r="BM16" s="21">
        <v>8.2305059804116898E-2</v>
      </c>
      <c r="BN16" s="21">
        <v>7.0590518642759406E-2</v>
      </c>
      <c r="BO16" s="21">
        <v>7.9020227741085095E-2</v>
      </c>
      <c r="BP16" s="21">
        <v>0.10719632153453</v>
      </c>
      <c r="BQ16" s="21">
        <v>0.14996583275661499</v>
      </c>
      <c r="BR16" s="21">
        <v>9.9020661220850403E-2</v>
      </c>
      <c r="BS16" s="21">
        <v>0.104027802802014</v>
      </c>
      <c r="BT16" s="21">
        <v>0.169599116649915</v>
      </c>
      <c r="BU16" s="21"/>
      <c r="BV16" s="21">
        <v>9.7471284705510197E-2</v>
      </c>
      <c r="BW16" s="21">
        <v>7.3619050197520505E-2</v>
      </c>
      <c r="BX16" s="21"/>
      <c r="BY16" s="21">
        <v>0.154740424753607</v>
      </c>
      <c r="BZ16" s="21"/>
      <c r="CA16" s="21">
        <v>7.5215730627195901E-2</v>
      </c>
      <c r="CB16" s="21">
        <v>7.3653053404407004E-2</v>
      </c>
      <c r="CC16" s="21">
        <v>0.103034539309518</v>
      </c>
      <c r="CD16" s="21">
        <v>0.13438131550938101</v>
      </c>
      <c r="CE16" s="21">
        <v>0.18728859937686099</v>
      </c>
    </row>
    <row r="17" spans="2:83" x14ac:dyDescent="0.3">
      <c r="B17" s="15" t="s">
        <v>139</v>
      </c>
      <c r="C17" s="22">
        <v>0.54479241051857696</v>
      </c>
      <c r="D17" s="22">
        <v>0.54938141176365696</v>
      </c>
      <c r="E17" s="22">
        <v>0.54044803070348701</v>
      </c>
      <c r="F17" s="22"/>
      <c r="G17" s="22">
        <v>0.483373221158795</v>
      </c>
      <c r="H17" s="22">
        <v>0.443468398749021</v>
      </c>
      <c r="I17" s="22">
        <v>0.51054916358552804</v>
      </c>
      <c r="J17" s="22">
        <v>0.54644877652526702</v>
      </c>
      <c r="K17" s="22">
        <v>0.60111491867014499</v>
      </c>
      <c r="L17" s="22">
        <v>0.65647336893985397</v>
      </c>
      <c r="M17" s="22"/>
      <c r="N17" s="22">
        <v>0.56498485569120405</v>
      </c>
      <c r="O17" s="22">
        <v>0.57012030727671803</v>
      </c>
      <c r="P17" s="22">
        <v>0.55089507373091295</v>
      </c>
      <c r="Q17" s="22">
        <v>0.49719090888057998</v>
      </c>
      <c r="R17" s="22"/>
      <c r="S17" s="22">
        <v>0.49292047563508601</v>
      </c>
      <c r="T17" s="22">
        <v>0.51219929213535897</v>
      </c>
      <c r="U17" s="22">
        <v>0.51359962619333299</v>
      </c>
      <c r="V17" s="22">
        <v>0.54855719633114997</v>
      </c>
      <c r="W17" s="22">
        <v>0.50219454824951404</v>
      </c>
      <c r="X17" s="22">
        <v>0.51127655988610299</v>
      </c>
      <c r="Y17" s="22">
        <v>0.58423795689733704</v>
      </c>
      <c r="Z17" s="22">
        <v>0.45020172726336299</v>
      </c>
      <c r="AA17" s="22">
        <v>0.64232190509348097</v>
      </c>
      <c r="AB17" s="22">
        <v>0.62271328181781604</v>
      </c>
      <c r="AC17" s="22">
        <v>0.54986825761508595</v>
      </c>
      <c r="AD17" s="22">
        <v>0.62119192186823702</v>
      </c>
      <c r="AE17" s="22"/>
      <c r="AF17" s="22">
        <v>0.53638510171576603</v>
      </c>
      <c r="AG17" s="22">
        <v>0.62568338779528998</v>
      </c>
      <c r="AH17" s="22">
        <v>0.64202610410355199</v>
      </c>
      <c r="AI17" s="22">
        <v>0.16585010264337199</v>
      </c>
      <c r="AJ17" s="22">
        <v>0.35929336704547898</v>
      </c>
      <c r="AK17" s="22"/>
      <c r="AL17" s="22">
        <v>0.54551815621630595</v>
      </c>
      <c r="AM17" s="22">
        <v>0.60409653636920702</v>
      </c>
      <c r="AN17" s="22">
        <v>0.67190610882217106</v>
      </c>
      <c r="AO17" s="22">
        <v>0.28512990577080899</v>
      </c>
      <c r="AP17" s="22">
        <v>0.75193840035405102</v>
      </c>
      <c r="AQ17" s="22"/>
      <c r="AR17" s="22">
        <v>0.61248806234168396</v>
      </c>
      <c r="AS17" s="22">
        <v>0.61905829047426397</v>
      </c>
      <c r="AT17" s="22">
        <v>0.67082285029415101</v>
      </c>
      <c r="AU17" s="22">
        <v>0.33884876030053501</v>
      </c>
      <c r="AV17" s="22">
        <v>0.64770229904569798</v>
      </c>
      <c r="AW17" s="22">
        <v>0.49455172085835403</v>
      </c>
      <c r="AX17" s="22"/>
      <c r="AY17" s="22">
        <v>0.52243219073809599</v>
      </c>
      <c r="AZ17" s="22">
        <v>0.53131454540276302</v>
      </c>
      <c r="BA17" s="22">
        <v>0.544432399957816</v>
      </c>
      <c r="BB17" s="22">
        <v>0.58050178250742401</v>
      </c>
      <c r="BC17" s="22">
        <v>0.447185164739962</v>
      </c>
      <c r="BD17" s="22"/>
      <c r="BE17" s="22">
        <v>0.41864117043244498</v>
      </c>
      <c r="BF17" s="22">
        <v>0.34798807473161197</v>
      </c>
      <c r="BG17" s="22">
        <v>0.52943994371973502</v>
      </c>
      <c r="BH17" s="22">
        <v>0.57877391487729302</v>
      </c>
      <c r="BI17" s="22">
        <v>0.53685069678716602</v>
      </c>
      <c r="BJ17" s="22">
        <v>0.65073146467085297</v>
      </c>
      <c r="BK17" s="22">
        <v>0.52395090687463697</v>
      </c>
      <c r="BL17" s="22">
        <v>0.55067588639946896</v>
      </c>
      <c r="BM17" s="22">
        <v>0.57739567267954595</v>
      </c>
      <c r="BN17" s="22">
        <v>0.62186450483215505</v>
      </c>
      <c r="BO17" s="22">
        <v>0.54354928257947799</v>
      </c>
      <c r="BP17" s="22">
        <v>0.56486787089183998</v>
      </c>
      <c r="BQ17" s="22">
        <v>0.52798837627869799</v>
      </c>
      <c r="BR17" s="22">
        <v>0.59477613778107097</v>
      </c>
      <c r="BS17" s="22">
        <v>0.49378950750262102</v>
      </c>
      <c r="BT17" s="22">
        <v>0.441619132306595</v>
      </c>
      <c r="BU17" s="22"/>
      <c r="BV17" s="22">
        <v>0.61323823819054502</v>
      </c>
      <c r="BW17" s="22">
        <v>0.59051891504714804</v>
      </c>
      <c r="BX17" s="22"/>
      <c r="BY17" s="22">
        <v>0.42025650691508998</v>
      </c>
      <c r="BZ17" s="22"/>
      <c r="CA17" s="22">
        <v>0.53657655679523097</v>
      </c>
      <c r="CB17" s="22">
        <v>0.61426404244716604</v>
      </c>
      <c r="CC17" s="22">
        <v>0.53945626384839895</v>
      </c>
      <c r="CD17" s="22">
        <v>0.47316248901382202</v>
      </c>
      <c r="CE17" s="22">
        <v>0.54121879998384304</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E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57.6" x14ac:dyDescent="0.3">
      <c r="B9" s="15" t="s">
        <v>231</v>
      </c>
      <c r="C9" s="14">
        <v>0.16362787850015301</v>
      </c>
      <c r="D9" s="14">
        <v>0.196795208087406</v>
      </c>
      <c r="E9" s="14">
        <v>0.131562735994212</v>
      </c>
      <c r="F9" s="14"/>
      <c r="G9" s="14">
        <v>0.16398355842578799</v>
      </c>
      <c r="H9" s="14">
        <v>0.21452331285572701</v>
      </c>
      <c r="I9" s="14">
        <v>0.12817386048617699</v>
      </c>
      <c r="J9" s="14">
        <v>0.15555228560784001</v>
      </c>
      <c r="K9" s="14">
        <v>0.19479141909314099</v>
      </c>
      <c r="L9" s="14">
        <v>0.13622232907302101</v>
      </c>
      <c r="M9" s="14"/>
      <c r="N9" s="14">
        <v>0.196065483244762</v>
      </c>
      <c r="O9" s="14">
        <v>0.156425546183457</v>
      </c>
      <c r="P9" s="14">
        <v>0.15022849266795399</v>
      </c>
      <c r="Q9" s="14">
        <v>0.14159060377219701</v>
      </c>
      <c r="R9" s="14"/>
      <c r="S9" s="14">
        <v>0.215076525548661</v>
      </c>
      <c r="T9" s="14">
        <v>0.14600041794289201</v>
      </c>
      <c r="U9" s="14">
        <v>0.14263484058252901</v>
      </c>
      <c r="V9" s="14">
        <v>0.13881774510608499</v>
      </c>
      <c r="W9" s="14">
        <v>0.182082681476715</v>
      </c>
      <c r="X9" s="14">
        <v>0.177736793190263</v>
      </c>
      <c r="Y9" s="14">
        <v>0.15446714566752601</v>
      </c>
      <c r="Z9" s="14">
        <v>0.20589392094249501</v>
      </c>
      <c r="AA9" s="14">
        <v>0.109983545431066</v>
      </c>
      <c r="AB9" s="14">
        <v>0.196917443874569</v>
      </c>
      <c r="AC9" s="14">
        <v>0.10927121598023599</v>
      </c>
      <c r="AD9" s="14">
        <v>0.19960665690235099</v>
      </c>
      <c r="AE9" s="14"/>
      <c r="AF9" s="14">
        <v>0.176968729159758</v>
      </c>
      <c r="AG9" s="14">
        <v>0.15923879526036799</v>
      </c>
      <c r="AH9" s="14">
        <v>0.14680386797581599</v>
      </c>
      <c r="AI9" s="14">
        <v>0.172243110587638</v>
      </c>
      <c r="AJ9" s="14">
        <v>0.16484854470761101</v>
      </c>
      <c r="AK9" s="14"/>
      <c r="AL9" s="14">
        <v>0.15357337483377401</v>
      </c>
      <c r="AM9" s="14">
        <v>0.16804478864078501</v>
      </c>
      <c r="AN9" s="14">
        <v>0.15450760836543501</v>
      </c>
      <c r="AO9" s="14">
        <v>0.18176460526028301</v>
      </c>
      <c r="AP9" s="14">
        <v>0.171673633145905</v>
      </c>
      <c r="AQ9" s="14"/>
      <c r="AR9" s="14">
        <v>0.184372986215706</v>
      </c>
      <c r="AS9" s="14">
        <v>0.15674140962032701</v>
      </c>
      <c r="AT9" s="14">
        <v>0.135799081234286</v>
      </c>
      <c r="AU9" s="14">
        <v>0.19648290041050701</v>
      </c>
      <c r="AV9" s="14">
        <v>0.15300619568020199</v>
      </c>
      <c r="AW9" s="14">
        <v>0.12742557942249</v>
      </c>
      <c r="AX9" s="14"/>
      <c r="AY9" s="14">
        <v>0.165939832426097</v>
      </c>
      <c r="AZ9" s="14">
        <v>0.157758969215231</v>
      </c>
      <c r="BA9" s="14">
        <v>0.15074764206609401</v>
      </c>
      <c r="BB9" s="14">
        <v>0.20391211348749599</v>
      </c>
      <c r="BC9" s="14">
        <v>0.229808047662864</v>
      </c>
      <c r="BD9" s="14"/>
      <c r="BE9" s="14">
        <v>0.12922954262274899</v>
      </c>
      <c r="BF9" s="14">
        <v>0.14434625157095399</v>
      </c>
      <c r="BG9" s="14">
        <v>0.113011060272907</v>
      </c>
      <c r="BH9" s="14">
        <v>0.17394782305324399</v>
      </c>
      <c r="BI9" s="14">
        <v>0.112040115151143</v>
      </c>
      <c r="BJ9" s="14">
        <v>0.16889460366971601</v>
      </c>
      <c r="BK9" s="14">
        <v>0.129384452113388</v>
      </c>
      <c r="BL9" s="14">
        <v>0.144865086740637</v>
      </c>
      <c r="BM9" s="14">
        <v>0.17242555738565701</v>
      </c>
      <c r="BN9" s="14">
        <v>0.14925722673455999</v>
      </c>
      <c r="BO9" s="14">
        <v>0.225185214167058</v>
      </c>
      <c r="BP9" s="14">
        <v>0.15388661549225299</v>
      </c>
      <c r="BQ9" s="14">
        <v>0.22394481786068601</v>
      </c>
      <c r="BR9" s="14">
        <v>0.26284499587578403</v>
      </c>
      <c r="BS9" s="14">
        <v>0.17345731192178199</v>
      </c>
      <c r="BT9" s="14">
        <v>0.26763176809719402</v>
      </c>
      <c r="BU9" s="14"/>
      <c r="BV9" s="14">
        <v>0.18323211603824099</v>
      </c>
      <c r="BW9" s="14">
        <v>0.14548796231600999</v>
      </c>
      <c r="BX9" s="14"/>
      <c r="BY9" s="14">
        <v>0.20837931246188299</v>
      </c>
      <c r="BZ9" s="14"/>
      <c r="CA9" s="14">
        <v>0.15238803786483199</v>
      </c>
      <c r="CB9" s="14">
        <v>0.17524245781678199</v>
      </c>
      <c r="CC9" s="14">
        <v>0.157181202917587</v>
      </c>
      <c r="CD9" s="14">
        <v>0.221190889238498</v>
      </c>
      <c r="CE9" s="14">
        <v>0.212321345841745</v>
      </c>
    </row>
    <row r="10" spans="2:83" ht="43.2" x14ac:dyDescent="0.3">
      <c r="B10" s="15" t="s">
        <v>232</v>
      </c>
      <c r="C10" s="14">
        <v>0.28123956568655001</v>
      </c>
      <c r="D10" s="14">
        <v>0.32549345058018597</v>
      </c>
      <c r="E10" s="14">
        <v>0.23857965372967799</v>
      </c>
      <c r="F10" s="14"/>
      <c r="G10" s="14">
        <v>0.32301647070370398</v>
      </c>
      <c r="H10" s="14">
        <v>0.35922084527861398</v>
      </c>
      <c r="I10" s="14">
        <v>0.25870657501211403</v>
      </c>
      <c r="J10" s="14">
        <v>0.241758193509058</v>
      </c>
      <c r="K10" s="14">
        <v>0.237573207095292</v>
      </c>
      <c r="L10" s="14">
        <v>0.269795093722143</v>
      </c>
      <c r="M10" s="14"/>
      <c r="N10" s="14">
        <v>0.33229415636985499</v>
      </c>
      <c r="O10" s="14">
        <v>0.28102870535122398</v>
      </c>
      <c r="P10" s="14">
        <v>0.291371423003079</v>
      </c>
      <c r="Q10" s="14">
        <v>0.223692518436721</v>
      </c>
      <c r="R10" s="14"/>
      <c r="S10" s="14">
        <v>0.33137103667839302</v>
      </c>
      <c r="T10" s="14">
        <v>0.24993628338385099</v>
      </c>
      <c r="U10" s="14">
        <v>0.30259435561101</v>
      </c>
      <c r="V10" s="14">
        <v>0.31545883248998502</v>
      </c>
      <c r="W10" s="14">
        <v>0.30347033173302501</v>
      </c>
      <c r="X10" s="14">
        <v>0.22489594546729799</v>
      </c>
      <c r="Y10" s="14">
        <v>0.24505982245001501</v>
      </c>
      <c r="Z10" s="14">
        <v>0.28182007930845698</v>
      </c>
      <c r="AA10" s="14">
        <v>0.30161482117694599</v>
      </c>
      <c r="AB10" s="14">
        <v>0.22439014273154301</v>
      </c>
      <c r="AC10" s="14">
        <v>0.26467467016901702</v>
      </c>
      <c r="AD10" s="14">
        <v>0.35951807604299801</v>
      </c>
      <c r="AE10" s="14"/>
      <c r="AF10" s="14">
        <v>0.294065718356463</v>
      </c>
      <c r="AG10" s="14">
        <v>0.32987554975618599</v>
      </c>
      <c r="AH10" s="14">
        <v>0.34938520095931802</v>
      </c>
      <c r="AI10" s="14">
        <v>0.213668113823199</v>
      </c>
      <c r="AJ10" s="14">
        <v>0.16434675363291701</v>
      </c>
      <c r="AK10" s="14"/>
      <c r="AL10" s="14">
        <v>0.32294305429647902</v>
      </c>
      <c r="AM10" s="14">
        <v>0.32566262791438899</v>
      </c>
      <c r="AN10" s="14">
        <v>0.27875501737759001</v>
      </c>
      <c r="AO10" s="14">
        <v>0.25548503154534402</v>
      </c>
      <c r="AP10" s="14">
        <v>0.29688002002167901</v>
      </c>
      <c r="AQ10" s="14"/>
      <c r="AR10" s="14">
        <v>0.345188007862264</v>
      </c>
      <c r="AS10" s="14">
        <v>0.31288226542298703</v>
      </c>
      <c r="AT10" s="14">
        <v>0.32916739186399202</v>
      </c>
      <c r="AU10" s="14">
        <v>0.27643548525002598</v>
      </c>
      <c r="AV10" s="14">
        <v>0.22826774949148801</v>
      </c>
      <c r="AW10" s="14">
        <v>0.17242883537876999</v>
      </c>
      <c r="AX10" s="14"/>
      <c r="AY10" s="14">
        <v>0.24123360601074301</v>
      </c>
      <c r="AZ10" s="14">
        <v>0.24717935488722301</v>
      </c>
      <c r="BA10" s="14">
        <v>0.335903690229646</v>
      </c>
      <c r="BB10" s="14">
        <v>0.31257326986094702</v>
      </c>
      <c r="BC10" s="14">
        <v>0.38005358972457598</v>
      </c>
      <c r="BD10" s="14"/>
      <c r="BE10" s="14">
        <v>0.31526290049442401</v>
      </c>
      <c r="BF10" s="14">
        <v>0.187392642237904</v>
      </c>
      <c r="BG10" s="14">
        <v>0.24137056366339199</v>
      </c>
      <c r="BH10" s="14">
        <v>0.24301986438547299</v>
      </c>
      <c r="BI10" s="14">
        <v>0.24838668505865999</v>
      </c>
      <c r="BJ10" s="14">
        <v>0.24031850047592199</v>
      </c>
      <c r="BK10" s="14">
        <v>0.27524185154574399</v>
      </c>
      <c r="BL10" s="14">
        <v>0.30917953126277398</v>
      </c>
      <c r="BM10" s="14">
        <v>0.22764106030737799</v>
      </c>
      <c r="BN10" s="14">
        <v>0.34322062966675199</v>
      </c>
      <c r="BO10" s="14">
        <v>0.34700436550913299</v>
      </c>
      <c r="BP10" s="14">
        <v>0.30164511950159201</v>
      </c>
      <c r="BQ10" s="14">
        <v>0.36640681252026103</v>
      </c>
      <c r="BR10" s="14">
        <v>0.28436873207757701</v>
      </c>
      <c r="BS10" s="14">
        <v>0.38601963352910501</v>
      </c>
      <c r="BT10" s="14">
        <v>0.367345673658869</v>
      </c>
      <c r="BU10" s="14"/>
      <c r="BV10" s="14">
        <v>0.34648025744594102</v>
      </c>
      <c r="BW10" s="14">
        <v>0.29474345158087401</v>
      </c>
      <c r="BX10" s="14"/>
      <c r="BY10" s="14">
        <v>0.368422614977227</v>
      </c>
      <c r="BZ10" s="14"/>
      <c r="CA10" s="14">
        <v>0.221334959893313</v>
      </c>
      <c r="CB10" s="14">
        <v>0.228590326508926</v>
      </c>
      <c r="CC10" s="14">
        <v>0.33444195894781298</v>
      </c>
      <c r="CD10" s="14">
        <v>0.41795538488982398</v>
      </c>
      <c r="CE10" s="14">
        <v>0.41295829552352797</v>
      </c>
    </row>
    <row r="11" spans="2:83" ht="57.6" x14ac:dyDescent="0.3">
      <c r="B11" s="15" t="s">
        <v>233</v>
      </c>
      <c r="C11" s="14">
        <v>0.243200902736911</v>
      </c>
      <c r="D11" s="14">
        <v>0.25140556981646101</v>
      </c>
      <c r="E11" s="14">
        <v>0.235666384606636</v>
      </c>
      <c r="F11" s="14"/>
      <c r="G11" s="14">
        <v>0.237410916438134</v>
      </c>
      <c r="H11" s="14">
        <v>0.23723778706272799</v>
      </c>
      <c r="I11" s="14">
        <v>0.26676763166267498</v>
      </c>
      <c r="J11" s="14">
        <v>0.24616525508213699</v>
      </c>
      <c r="K11" s="14">
        <v>0.227014072515346</v>
      </c>
      <c r="L11" s="14">
        <v>0.24128525922932201</v>
      </c>
      <c r="M11" s="14"/>
      <c r="N11" s="14">
        <v>0.25251672629537297</v>
      </c>
      <c r="O11" s="14">
        <v>0.253614136806394</v>
      </c>
      <c r="P11" s="14">
        <v>0.212750604017866</v>
      </c>
      <c r="Q11" s="14">
        <v>0.24633687375151</v>
      </c>
      <c r="R11" s="14"/>
      <c r="S11" s="14">
        <v>0.24424439340058099</v>
      </c>
      <c r="T11" s="14">
        <v>0.233415572447734</v>
      </c>
      <c r="U11" s="14">
        <v>0.26140952159463099</v>
      </c>
      <c r="V11" s="14">
        <v>0.245760883246947</v>
      </c>
      <c r="W11" s="14">
        <v>0.211877481670463</v>
      </c>
      <c r="X11" s="14">
        <v>0.31155689946999898</v>
      </c>
      <c r="Y11" s="14">
        <v>0.22732321150170101</v>
      </c>
      <c r="Z11" s="14">
        <v>0.28512626365603599</v>
      </c>
      <c r="AA11" s="14">
        <v>0.217579523102016</v>
      </c>
      <c r="AB11" s="14">
        <v>0.22028607673265199</v>
      </c>
      <c r="AC11" s="14">
        <v>0.30395012909236202</v>
      </c>
      <c r="AD11" s="14">
        <v>0.14058796191801301</v>
      </c>
      <c r="AE11" s="14"/>
      <c r="AF11" s="14">
        <v>0.2466534737719</v>
      </c>
      <c r="AG11" s="14">
        <v>0.26403372217342502</v>
      </c>
      <c r="AH11" s="14">
        <v>0.22235735374733001</v>
      </c>
      <c r="AI11" s="14">
        <v>0.35459832527622498</v>
      </c>
      <c r="AJ11" s="14">
        <v>0.18737058593188699</v>
      </c>
      <c r="AK11" s="14"/>
      <c r="AL11" s="14">
        <v>0.238850949332824</v>
      </c>
      <c r="AM11" s="14">
        <v>0.26630811021100598</v>
      </c>
      <c r="AN11" s="14">
        <v>0.24034381987845599</v>
      </c>
      <c r="AO11" s="14">
        <v>0.24851794736070301</v>
      </c>
      <c r="AP11" s="14">
        <v>0.22653307138732601</v>
      </c>
      <c r="AQ11" s="14"/>
      <c r="AR11" s="14">
        <v>0.24949024339977299</v>
      </c>
      <c r="AS11" s="14">
        <v>0.238296659686834</v>
      </c>
      <c r="AT11" s="14">
        <v>0.293456995063892</v>
      </c>
      <c r="AU11" s="14">
        <v>0.257348314755387</v>
      </c>
      <c r="AV11" s="14">
        <v>0.24736951498644399</v>
      </c>
      <c r="AW11" s="14">
        <v>0.18745495330119</v>
      </c>
      <c r="AX11" s="14"/>
      <c r="AY11" s="14">
        <v>0.22171414437568801</v>
      </c>
      <c r="AZ11" s="14">
        <v>0.24932878171697101</v>
      </c>
      <c r="BA11" s="14">
        <v>0.24457782237130801</v>
      </c>
      <c r="BB11" s="14">
        <v>0.25445275048253102</v>
      </c>
      <c r="BC11" s="14">
        <v>0.18980082777884</v>
      </c>
      <c r="BD11" s="14"/>
      <c r="BE11" s="14">
        <v>6.3827843749476906E-2</v>
      </c>
      <c r="BF11" s="14">
        <v>0.25638174266854102</v>
      </c>
      <c r="BG11" s="14">
        <v>0.23866201164926801</v>
      </c>
      <c r="BH11" s="14">
        <v>0.25238506748503797</v>
      </c>
      <c r="BI11" s="14">
        <v>0.25167107361466201</v>
      </c>
      <c r="BJ11" s="14">
        <v>0.251382687989885</v>
      </c>
      <c r="BK11" s="14">
        <v>0.24949220590186499</v>
      </c>
      <c r="BL11" s="14">
        <v>0.241507692230641</v>
      </c>
      <c r="BM11" s="14">
        <v>0.294745486851137</v>
      </c>
      <c r="BN11" s="14">
        <v>0.22039846114550099</v>
      </c>
      <c r="BO11" s="14">
        <v>0.17466633641047499</v>
      </c>
      <c r="BP11" s="14">
        <v>0.30181797495422902</v>
      </c>
      <c r="BQ11" s="14">
        <v>0.243714986533486</v>
      </c>
      <c r="BR11" s="14">
        <v>0.239236641727092</v>
      </c>
      <c r="BS11" s="14">
        <v>0.21945262816191</v>
      </c>
      <c r="BT11" s="14">
        <v>0.24233263123306001</v>
      </c>
      <c r="BU11" s="14"/>
      <c r="BV11" s="14">
        <v>0.254264877796327</v>
      </c>
      <c r="BW11" s="14">
        <v>0.28419520086609601</v>
      </c>
      <c r="BX11" s="14"/>
      <c r="BY11" s="14">
        <v>0.252254248951578</v>
      </c>
      <c r="BZ11" s="14"/>
      <c r="CA11" s="14">
        <v>0.23327755680981699</v>
      </c>
      <c r="CB11" s="14">
        <v>0.27069853872045602</v>
      </c>
      <c r="CC11" s="14">
        <v>0.243525552409532</v>
      </c>
      <c r="CD11" s="14">
        <v>0.23339067047651499</v>
      </c>
      <c r="CE11" s="14">
        <v>0.30464729369301902</v>
      </c>
    </row>
    <row r="12" spans="2:83" x14ac:dyDescent="0.3">
      <c r="B12" s="15" t="s">
        <v>110</v>
      </c>
      <c r="C12" s="20">
        <v>0.31193165307638598</v>
      </c>
      <c r="D12" s="20">
        <v>0.226305771515947</v>
      </c>
      <c r="E12" s="20">
        <v>0.39419122566947401</v>
      </c>
      <c r="F12" s="20"/>
      <c r="G12" s="20">
        <v>0.27558905443237403</v>
      </c>
      <c r="H12" s="20">
        <v>0.18901805480292999</v>
      </c>
      <c r="I12" s="20">
        <v>0.34635193283903398</v>
      </c>
      <c r="J12" s="20">
        <v>0.35652426580096502</v>
      </c>
      <c r="K12" s="20">
        <v>0.34062130129622098</v>
      </c>
      <c r="L12" s="20">
        <v>0.35269731797551401</v>
      </c>
      <c r="M12" s="20"/>
      <c r="N12" s="20">
        <v>0.21912363409001001</v>
      </c>
      <c r="O12" s="20">
        <v>0.30893161165892602</v>
      </c>
      <c r="P12" s="20">
        <v>0.34564948031109999</v>
      </c>
      <c r="Q12" s="20">
        <v>0.38838000403957201</v>
      </c>
      <c r="R12" s="20"/>
      <c r="S12" s="20">
        <v>0.209308044372365</v>
      </c>
      <c r="T12" s="20">
        <v>0.370647726225523</v>
      </c>
      <c r="U12" s="20">
        <v>0.29336128221183</v>
      </c>
      <c r="V12" s="20">
        <v>0.29996253915698401</v>
      </c>
      <c r="W12" s="20">
        <v>0.30256950511979602</v>
      </c>
      <c r="X12" s="20">
        <v>0.28581036187243902</v>
      </c>
      <c r="Y12" s="20">
        <v>0.373149820380759</v>
      </c>
      <c r="Z12" s="20">
        <v>0.22715973609301199</v>
      </c>
      <c r="AA12" s="20">
        <v>0.37082211028997197</v>
      </c>
      <c r="AB12" s="20">
        <v>0.358406336661236</v>
      </c>
      <c r="AC12" s="20">
        <v>0.32210398475838498</v>
      </c>
      <c r="AD12" s="20">
        <v>0.30028730513663798</v>
      </c>
      <c r="AE12" s="20"/>
      <c r="AF12" s="20">
        <v>0.28231207871187802</v>
      </c>
      <c r="AG12" s="20">
        <v>0.24685193281001999</v>
      </c>
      <c r="AH12" s="20">
        <v>0.28145357731753501</v>
      </c>
      <c r="AI12" s="20">
        <v>0.25949045031293699</v>
      </c>
      <c r="AJ12" s="20">
        <v>0.48343411572758499</v>
      </c>
      <c r="AK12" s="20"/>
      <c r="AL12" s="20">
        <v>0.28463262153692298</v>
      </c>
      <c r="AM12" s="20">
        <v>0.23998447323381999</v>
      </c>
      <c r="AN12" s="20">
        <v>0.32639355437851902</v>
      </c>
      <c r="AO12" s="20">
        <v>0.31423241583366901</v>
      </c>
      <c r="AP12" s="20">
        <v>0.30491327544509</v>
      </c>
      <c r="AQ12" s="20"/>
      <c r="AR12" s="20">
        <v>0.22094876252225601</v>
      </c>
      <c r="AS12" s="20">
        <v>0.29207966526985202</v>
      </c>
      <c r="AT12" s="20">
        <v>0.24157653183782901</v>
      </c>
      <c r="AU12" s="20">
        <v>0.26973329958407999</v>
      </c>
      <c r="AV12" s="20">
        <v>0.37135653984186601</v>
      </c>
      <c r="AW12" s="20">
        <v>0.51269063189754904</v>
      </c>
      <c r="AX12" s="20"/>
      <c r="AY12" s="20">
        <v>0.37111241718747201</v>
      </c>
      <c r="AZ12" s="20">
        <v>0.34573289418057501</v>
      </c>
      <c r="BA12" s="20">
        <v>0.26877084533295198</v>
      </c>
      <c r="BB12" s="20">
        <v>0.22906186616902599</v>
      </c>
      <c r="BC12" s="20">
        <v>0.20033753483371999</v>
      </c>
      <c r="BD12" s="20"/>
      <c r="BE12" s="20">
        <v>0.49167971313335002</v>
      </c>
      <c r="BF12" s="20">
        <v>0.41187936352260202</v>
      </c>
      <c r="BG12" s="20">
        <v>0.406956364414433</v>
      </c>
      <c r="BH12" s="20">
        <v>0.33064724507624499</v>
      </c>
      <c r="BI12" s="20">
        <v>0.38790212617553399</v>
      </c>
      <c r="BJ12" s="20">
        <v>0.339404207864477</v>
      </c>
      <c r="BK12" s="20">
        <v>0.34588149043900401</v>
      </c>
      <c r="BL12" s="20">
        <v>0.30444768976594699</v>
      </c>
      <c r="BM12" s="20">
        <v>0.30518789545582797</v>
      </c>
      <c r="BN12" s="20">
        <v>0.28712368245318698</v>
      </c>
      <c r="BO12" s="20">
        <v>0.25314408391333398</v>
      </c>
      <c r="BP12" s="20">
        <v>0.24265029005192601</v>
      </c>
      <c r="BQ12" s="20">
        <v>0.16593338308556699</v>
      </c>
      <c r="BR12" s="20">
        <v>0.21354963031954699</v>
      </c>
      <c r="BS12" s="20">
        <v>0.22107042638720401</v>
      </c>
      <c r="BT12" s="20">
        <v>0.122689927010878</v>
      </c>
      <c r="BU12" s="20"/>
      <c r="BV12" s="20">
        <v>0.21602274871949101</v>
      </c>
      <c r="BW12" s="20">
        <v>0.27557338523702002</v>
      </c>
      <c r="BX12" s="20"/>
      <c r="BY12" s="20">
        <v>0.17094382360931201</v>
      </c>
      <c r="BZ12" s="20"/>
      <c r="CA12" s="20">
        <v>0.39299944543203802</v>
      </c>
      <c r="CB12" s="20">
        <v>0.32546867695383702</v>
      </c>
      <c r="CC12" s="20">
        <v>0.264851285725068</v>
      </c>
      <c r="CD12" s="20">
        <v>0.12746305539516301</v>
      </c>
      <c r="CE12" s="20">
        <v>7.0073064941708105E-2</v>
      </c>
    </row>
    <row r="13" spans="2:83" x14ac:dyDescent="0.3">
      <c r="B13" s="16"/>
    </row>
    <row r="14" spans="2:83" x14ac:dyDescent="0.3">
      <c r="B14" t="s">
        <v>112</v>
      </c>
    </row>
    <row r="15" spans="2:83" x14ac:dyDescent="0.3">
      <c r="B15" t="s">
        <v>113</v>
      </c>
    </row>
    <row r="17" spans="2:2" x14ac:dyDescent="0.3">
      <c r="B17"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E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234</v>
      </c>
      <c r="C9" s="14">
        <v>0.469124368913588</v>
      </c>
      <c r="D9" s="14">
        <v>0.48944824343242799</v>
      </c>
      <c r="E9" s="14">
        <v>0.449267424911657</v>
      </c>
      <c r="F9" s="14"/>
      <c r="G9" s="14">
        <v>0.45733648083672102</v>
      </c>
      <c r="H9" s="14">
        <v>0.57336684104858504</v>
      </c>
      <c r="I9" s="14">
        <v>0.48453234059758599</v>
      </c>
      <c r="J9" s="14">
        <v>0.43616852864694</v>
      </c>
      <c r="K9" s="14">
        <v>0.44282903019423497</v>
      </c>
      <c r="L9" s="14">
        <v>0.42397149099828402</v>
      </c>
      <c r="M9" s="14"/>
      <c r="N9" s="14">
        <v>0.55197035209208101</v>
      </c>
      <c r="O9" s="14">
        <v>0.45140595740998601</v>
      </c>
      <c r="P9" s="14">
        <v>0.475388103361223</v>
      </c>
      <c r="Q9" s="14">
        <v>0.39707496374961598</v>
      </c>
      <c r="R9" s="14"/>
      <c r="S9" s="14">
        <v>0.51579416258255795</v>
      </c>
      <c r="T9" s="14">
        <v>0.46354193828137702</v>
      </c>
      <c r="U9" s="14">
        <v>0.43871964947985498</v>
      </c>
      <c r="V9" s="14">
        <v>0.44229847485771101</v>
      </c>
      <c r="W9" s="14">
        <v>0.47494270179524201</v>
      </c>
      <c r="X9" s="14">
        <v>0.46463527224127499</v>
      </c>
      <c r="Y9" s="14">
        <v>0.45223691895843998</v>
      </c>
      <c r="Z9" s="14">
        <v>0.471419282208285</v>
      </c>
      <c r="AA9" s="14">
        <v>0.46282799792684398</v>
      </c>
      <c r="AB9" s="14">
        <v>0.48459489369185199</v>
      </c>
      <c r="AC9" s="14">
        <v>0.42810675007888699</v>
      </c>
      <c r="AD9" s="14">
        <v>0.52313880489637998</v>
      </c>
      <c r="AE9" s="14"/>
      <c r="AF9" s="14">
        <v>0.50761171540349803</v>
      </c>
      <c r="AG9" s="14">
        <v>0.52874091887014096</v>
      </c>
      <c r="AH9" s="14">
        <v>0.479157094612019</v>
      </c>
      <c r="AI9" s="14">
        <v>0.244938949950887</v>
      </c>
      <c r="AJ9" s="14">
        <v>0.37951560000165202</v>
      </c>
      <c r="AK9" s="14"/>
      <c r="AL9" s="14">
        <v>0.52780792198208903</v>
      </c>
      <c r="AM9" s="14">
        <v>0.542814485638491</v>
      </c>
      <c r="AN9" s="14">
        <v>0.46504762601100402</v>
      </c>
      <c r="AO9" s="14">
        <v>0.351249138628281</v>
      </c>
      <c r="AP9" s="14">
        <v>0.363178232724021</v>
      </c>
      <c r="AQ9" s="14"/>
      <c r="AR9" s="14">
        <v>0.57832928489971902</v>
      </c>
      <c r="AS9" s="14">
        <v>0.57858861396362304</v>
      </c>
      <c r="AT9" s="14">
        <v>0.50293198561664199</v>
      </c>
      <c r="AU9" s="14">
        <v>0.38256592371121401</v>
      </c>
      <c r="AV9" s="14">
        <v>0.35163957689782099</v>
      </c>
      <c r="AW9" s="14">
        <v>0.30705951702364997</v>
      </c>
      <c r="AX9" s="14"/>
      <c r="AY9" s="14">
        <v>0.457231714975248</v>
      </c>
      <c r="AZ9" s="14">
        <v>0.39821334589166801</v>
      </c>
      <c r="BA9" s="14">
        <v>0.49350895779174803</v>
      </c>
      <c r="BB9" s="14">
        <v>0.54897161603143896</v>
      </c>
      <c r="BC9" s="14">
        <v>0.72749847293930203</v>
      </c>
      <c r="BD9" s="14"/>
      <c r="BE9" s="14">
        <v>0.31181823193064401</v>
      </c>
      <c r="BF9" s="14">
        <v>0.36298668863149203</v>
      </c>
      <c r="BG9" s="14">
        <v>0.421660978897068</v>
      </c>
      <c r="BH9" s="14">
        <v>0.46843193988596099</v>
      </c>
      <c r="BI9" s="14">
        <v>0.47632262381495399</v>
      </c>
      <c r="BJ9" s="14">
        <v>0.41598445038232601</v>
      </c>
      <c r="BK9" s="14">
        <v>0.45053264632561602</v>
      </c>
      <c r="BL9" s="14">
        <v>0.46025495938282102</v>
      </c>
      <c r="BM9" s="14">
        <v>0.46560229148659099</v>
      </c>
      <c r="BN9" s="14">
        <v>0.43133501734112201</v>
      </c>
      <c r="BO9" s="14">
        <v>0.46886265086363699</v>
      </c>
      <c r="BP9" s="14">
        <v>0.54723266636831303</v>
      </c>
      <c r="BQ9" s="14">
        <v>0.52964388455156097</v>
      </c>
      <c r="BR9" s="14">
        <v>0.62021684205653604</v>
      </c>
      <c r="BS9" s="14">
        <v>0.57644023073790496</v>
      </c>
      <c r="BT9" s="14">
        <v>0.67274788697087595</v>
      </c>
      <c r="BU9" s="14"/>
      <c r="BV9" s="14">
        <v>0.586670030682653</v>
      </c>
      <c r="BW9" s="14">
        <v>0.47767847539449898</v>
      </c>
      <c r="BX9" s="14"/>
      <c r="BY9" s="14">
        <v>0.6489455271065</v>
      </c>
      <c r="BZ9" s="14"/>
      <c r="CA9" s="14">
        <v>0.43039280729318902</v>
      </c>
      <c r="CB9" s="14">
        <v>0.37526431625413997</v>
      </c>
      <c r="CC9" s="14">
        <v>0.51689530988311805</v>
      </c>
      <c r="CD9" s="14">
        <v>0.624084503660854</v>
      </c>
      <c r="CE9" s="14">
        <v>0.70733254328462603</v>
      </c>
    </row>
    <row r="10" spans="2:83" ht="43.2" x14ac:dyDescent="0.3">
      <c r="B10" s="15" t="s">
        <v>235</v>
      </c>
      <c r="C10" s="14">
        <v>0.335819427267392</v>
      </c>
      <c r="D10" s="14">
        <v>0.35029322066142998</v>
      </c>
      <c r="E10" s="14">
        <v>0.32234507461927397</v>
      </c>
      <c r="F10" s="14"/>
      <c r="G10" s="14">
        <v>0.37370711059320799</v>
      </c>
      <c r="H10" s="14">
        <v>0.31543300662670898</v>
      </c>
      <c r="I10" s="14">
        <v>0.33914115664448702</v>
      </c>
      <c r="J10" s="14">
        <v>0.35237615789261401</v>
      </c>
      <c r="K10" s="14">
        <v>0.31313413775758198</v>
      </c>
      <c r="L10" s="14">
        <v>0.32649791216427498</v>
      </c>
      <c r="M10" s="14"/>
      <c r="N10" s="14">
        <v>0.30941716055160501</v>
      </c>
      <c r="O10" s="14">
        <v>0.36692850365823598</v>
      </c>
      <c r="P10" s="14">
        <v>0.29373450862885098</v>
      </c>
      <c r="Q10" s="14">
        <v>0.36427937485665901</v>
      </c>
      <c r="R10" s="14"/>
      <c r="S10" s="14">
        <v>0.31533558532228401</v>
      </c>
      <c r="T10" s="14">
        <v>0.33531065319407599</v>
      </c>
      <c r="U10" s="14">
        <v>0.37499044348435401</v>
      </c>
      <c r="V10" s="14">
        <v>0.38617151199085897</v>
      </c>
      <c r="W10" s="14">
        <v>0.26262725998533398</v>
      </c>
      <c r="X10" s="14">
        <v>0.33613186138086099</v>
      </c>
      <c r="Y10" s="14">
        <v>0.30330551716537602</v>
      </c>
      <c r="Z10" s="14">
        <v>0.37372520930521202</v>
      </c>
      <c r="AA10" s="14">
        <v>0.30938588274988099</v>
      </c>
      <c r="AB10" s="14">
        <v>0.35963427345698201</v>
      </c>
      <c r="AC10" s="14">
        <v>0.40732770059215001</v>
      </c>
      <c r="AD10" s="14">
        <v>0.289886988284701</v>
      </c>
      <c r="AE10" s="14"/>
      <c r="AF10" s="14">
        <v>0.33058453616556999</v>
      </c>
      <c r="AG10" s="14">
        <v>0.31618067393848698</v>
      </c>
      <c r="AH10" s="14">
        <v>0.315668266398763</v>
      </c>
      <c r="AI10" s="14">
        <v>0.56007994987001997</v>
      </c>
      <c r="AJ10" s="14">
        <v>0.32081012045671098</v>
      </c>
      <c r="AK10" s="14"/>
      <c r="AL10" s="14">
        <v>0.31908616827932601</v>
      </c>
      <c r="AM10" s="14">
        <v>0.30153139327588901</v>
      </c>
      <c r="AN10" s="14">
        <v>0.36608773407175399</v>
      </c>
      <c r="AO10" s="14">
        <v>0.46259519398186699</v>
      </c>
      <c r="AP10" s="14">
        <v>0.41676886731853302</v>
      </c>
      <c r="AQ10" s="14"/>
      <c r="AR10" s="14">
        <v>0.27688015701661001</v>
      </c>
      <c r="AS10" s="14">
        <v>0.29244287934267998</v>
      </c>
      <c r="AT10" s="14">
        <v>0.31800080003431402</v>
      </c>
      <c r="AU10" s="14">
        <v>0.43916882482819303</v>
      </c>
      <c r="AV10" s="14">
        <v>0.42997394609859801</v>
      </c>
      <c r="AW10" s="14">
        <v>0.32436419706381397</v>
      </c>
      <c r="AX10" s="14"/>
      <c r="AY10" s="14">
        <v>0.31574383164836101</v>
      </c>
      <c r="AZ10" s="14">
        <v>0.37836700016643199</v>
      </c>
      <c r="BA10" s="14">
        <v>0.33483016193185</v>
      </c>
      <c r="BB10" s="14">
        <v>0.32904760862809301</v>
      </c>
      <c r="BC10" s="14">
        <v>0.204604700799603</v>
      </c>
      <c r="BD10" s="14"/>
      <c r="BE10" s="14">
        <v>0.46345935999756299</v>
      </c>
      <c r="BF10" s="14">
        <v>0.32436304497368701</v>
      </c>
      <c r="BG10" s="14">
        <v>0.317672885129127</v>
      </c>
      <c r="BH10" s="14">
        <v>0.34671619464589598</v>
      </c>
      <c r="BI10" s="14">
        <v>0.336662796197299</v>
      </c>
      <c r="BJ10" s="14">
        <v>0.397024848308835</v>
      </c>
      <c r="BK10" s="14">
        <v>0.308688775997432</v>
      </c>
      <c r="BL10" s="14">
        <v>0.32992838096294003</v>
      </c>
      <c r="BM10" s="14">
        <v>0.368069868898658</v>
      </c>
      <c r="BN10" s="14">
        <v>0.37848260503890202</v>
      </c>
      <c r="BO10" s="14">
        <v>0.32697869997887202</v>
      </c>
      <c r="BP10" s="14">
        <v>0.30827391644593599</v>
      </c>
      <c r="BQ10" s="14">
        <v>0.34981675422603298</v>
      </c>
      <c r="BR10" s="14">
        <v>0.21610110038317301</v>
      </c>
      <c r="BS10" s="14">
        <v>0.30127859071036101</v>
      </c>
      <c r="BT10" s="14">
        <v>0.248786839138255</v>
      </c>
      <c r="BU10" s="14"/>
      <c r="BV10" s="14">
        <v>0.26517881520714198</v>
      </c>
      <c r="BW10" s="14">
        <v>0.35552369675990803</v>
      </c>
      <c r="BX10" s="14"/>
      <c r="BY10" s="14">
        <v>0.25213476953417102</v>
      </c>
      <c r="BZ10" s="14"/>
      <c r="CA10" s="14">
        <v>0.34192146935204598</v>
      </c>
      <c r="CB10" s="14">
        <v>0.42886870029604002</v>
      </c>
      <c r="CC10" s="14">
        <v>0.30867854982861898</v>
      </c>
      <c r="CD10" s="14">
        <v>0.26430127919728202</v>
      </c>
      <c r="CE10" s="14">
        <v>0.26207497287113302</v>
      </c>
    </row>
    <row r="11" spans="2:83" x14ac:dyDescent="0.3">
      <c r="B11" s="15" t="s">
        <v>110</v>
      </c>
      <c r="C11" s="20">
        <v>0.19505620381902</v>
      </c>
      <c r="D11" s="20">
        <v>0.160258535906142</v>
      </c>
      <c r="E11" s="20">
        <v>0.228387500469069</v>
      </c>
      <c r="F11" s="20"/>
      <c r="G11" s="20">
        <v>0.16895640857007099</v>
      </c>
      <c r="H11" s="20">
        <v>0.11120015232470599</v>
      </c>
      <c r="I11" s="20">
        <v>0.17632650275792799</v>
      </c>
      <c r="J11" s="20">
        <v>0.21145531346044599</v>
      </c>
      <c r="K11" s="20">
        <v>0.24403683204818299</v>
      </c>
      <c r="L11" s="20">
        <v>0.249530596837441</v>
      </c>
      <c r="M11" s="20"/>
      <c r="N11" s="20">
        <v>0.13861248735631301</v>
      </c>
      <c r="O11" s="20">
        <v>0.181665538931779</v>
      </c>
      <c r="P11" s="20">
        <v>0.23087738800992599</v>
      </c>
      <c r="Q11" s="20">
        <v>0.23864566139372501</v>
      </c>
      <c r="R11" s="20"/>
      <c r="S11" s="20">
        <v>0.16887025209515899</v>
      </c>
      <c r="T11" s="20">
        <v>0.20114740852454799</v>
      </c>
      <c r="U11" s="20">
        <v>0.18628990703579101</v>
      </c>
      <c r="V11" s="20">
        <v>0.17153001315142999</v>
      </c>
      <c r="W11" s="20">
        <v>0.26243003821942401</v>
      </c>
      <c r="X11" s="20">
        <v>0.199232866377864</v>
      </c>
      <c r="Y11" s="20">
        <v>0.244457563876184</v>
      </c>
      <c r="Z11" s="20">
        <v>0.15485550848650201</v>
      </c>
      <c r="AA11" s="20">
        <v>0.227786119323275</v>
      </c>
      <c r="AB11" s="20">
        <v>0.155770832851166</v>
      </c>
      <c r="AC11" s="20">
        <v>0.164565549328963</v>
      </c>
      <c r="AD11" s="20">
        <v>0.18697420681891899</v>
      </c>
      <c r="AE11" s="20"/>
      <c r="AF11" s="20">
        <v>0.16180374843093301</v>
      </c>
      <c r="AG11" s="20">
        <v>0.155078407191372</v>
      </c>
      <c r="AH11" s="20">
        <v>0.205174638989219</v>
      </c>
      <c r="AI11" s="20">
        <v>0.19498110017909401</v>
      </c>
      <c r="AJ11" s="20">
        <v>0.299674279541638</v>
      </c>
      <c r="AK11" s="20"/>
      <c r="AL11" s="20">
        <v>0.15310590973858501</v>
      </c>
      <c r="AM11" s="20">
        <v>0.15565412108561899</v>
      </c>
      <c r="AN11" s="20">
        <v>0.16886463991724299</v>
      </c>
      <c r="AO11" s="20">
        <v>0.18615566738985201</v>
      </c>
      <c r="AP11" s="20">
        <v>0.22005289995744501</v>
      </c>
      <c r="AQ11" s="20"/>
      <c r="AR11" s="20">
        <v>0.144790558083671</v>
      </c>
      <c r="AS11" s="20">
        <v>0.128968506693697</v>
      </c>
      <c r="AT11" s="20">
        <v>0.17906721434904399</v>
      </c>
      <c r="AU11" s="20">
        <v>0.17826525146059299</v>
      </c>
      <c r="AV11" s="20">
        <v>0.21838647700358099</v>
      </c>
      <c r="AW11" s="20">
        <v>0.36857628591253599</v>
      </c>
      <c r="AX11" s="20"/>
      <c r="AY11" s="20">
        <v>0.22702445337639099</v>
      </c>
      <c r="AZ11" s="20">
        <v>0.2234196539419</v>
      </c>
      <c r="BA11" s="20">
        <v>0.171660880276401</v>
      </c>
      <c r="BB11" s="20">
        <v>0.121980775340469</v>
      </c>
      <c r="BC11" s="20">
        <v>6.7896826261095097E-2</v>
      </c>
      <c r="BD11" s="20"/>
      <c r="BE11" s="20">
        <v>0.224722408071793</v>
      </c>
      <c r="BF11" s="20">
        <v>0.31265026639482102</v>
      </c>
      <c r="BG11" s="20">
        <v>0.260666135973805</v>
      </c>
      <c r="BH11" s="20">
        <v>0.184851865468143</v>
      </c>
      <c r="BI11" s="20">
        <v>0.18701457998774801</v>
      </c>
      <c r="BJ11" s="20">
        <v>0.18699070130883899</v>
      </c>
      <c r="BK11" s="20">
        <v>0.24077857767695199</v>
      </c>
      <c r="BL11" s="20">
        <v>0.20981665965423801</v>
      </c>
      <c r="BM11" s="20">
        <v>0.16632783961475101</v>
      </c>
      <c r="BN11" s="20">
        <v>0.190182377619977</v>
      </c>
      <c r="BO11" s="20">
        <v>0.20415864915749099</v>
      </c>
      <c r="BP11" s="20">
        <v>0.14449341718575201</v>
      </c>
      <c r="BQ11" s="20">
        <v>0.12053936122240699</v>
      </c>
      <c r="BR11" s="20">
        <v>0.163682057560291</v>
      </c>
      <c r="BS11" s="20">
        <v>0.122281178551734</v>
      </c>
      <c r="BT11" s="20">
        <v>7.8465273890868506E-2</v>
      </c>
      <c r="BU11" s="20"/>
      <c r="BV11" s="20">
        <v>0.14815115411020399</v>
      </c>
      <c r="BW11" s="20">
        <v>0.16679782784559399</v>
      </c>
      <c r="BX11" s="20"/>
      <c r="BY11" s="20">
        <v>9.8919703359329703E-2</v>
      </c>
      <c r="BZ11" s="20"/>
      <c r="CA11" s="20">
        <v>0.227685723354764</v>
      </c>
      <c r="CB11" s="20">
        <v>0.19586698344982001</v>
      </c>
      <c r="CC11" s="20">
        <v>0.174426140288264</v>
      </c>
      <c r="CD11" s="20">
        <v>0.11161421714186399</v>
      </c>
      <c r="CE11" s="20">
        <v>3.0592483844240799E-2</v>
      </c>
    </row>
    <row r="12" spans="2:83" x14ac:dyDescent="0.3">
      <c r="B12" s="16"/>
    </row>
    <row r="13" spans="2:83" x14ac:dyDescent="0.3">
      <c r="B13" t="s">
        <v>112</v>
      </c>
    </row>
    <row r="14" spans="2:83" x14ac:dyDescent="0.3">
      <c r="B14" t="s">
        <v>113</v>
      </c>
    </row>
    <row r="16" spans="2:83" x14ac:dyDescent="0.3">
      <c r="B16"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3.8445456637548198E-2</v>
      </c>
      <c r="D9" s="14">
        <v>5.1651614248576699E-2</v>
      </c>
      <c r="E9" s="14">
        <v>2.5625789702499499E-2</v>
      </c>
      <c r="F9" s="14"/>
      <c r="G9" s="14">
        <v>9.8465166913153004E-2</v>
      </c>
      <c r="H9" s="14">
        <v>6.8105268190329499E-2</v>
      </c>
      <c r="I9" s="14">
        <v>3.9017567836464498E-2</v>
      </c>
      <c r="J9" s="14">
        <v>1.67404604161497E-2</v>
      </c>
      <c r="K9" s="14">
        <v>9.8888226308330995E-3</v>
      </c>
      <c r="L9" s="14">
        <v>1.09732644468062E-2</v>
      </c>
      <c r="M9" s="14"/>
      <c r="N9" s="14">
        <v>4.5822997923805599E-2</v>
      </c>
      <c r="O9" s="14">
        <v>3.7809852659138103E-2</v>
      </c>
      <c r="P9" s="14">
        <v>3.1075629427089899E-2</v>
      </c>
      <c r="Q9" s="14">
        <v>3.664555571131E-2</v>
      </c>
      <c r="R9" s="14"/>
      <c r="S9" s="14">
        <v>5.9212979954762802E-2</v>
      </c>
      <c r="T9" s="14">
        <v>1.5986622853927299E-2</v>
      </c>
      <c r="U9" s="14">
        <v>2.87409015059297E-2</v>
      </c>
      <c r="V9" s="14">
        <v>3.8498976192338302E-2</v>
      </c>
      <c r="W9" s="14">
        <v>4.86753326961432E-2</v>
      </c>
      <c r="X9" s="14">
        <v>6.9039632902430897E-2</v>
      </c>
      <c r="Y9" s="14">
        <v>5.6655766589635099E-3</v>
      </c>
      <c r="Z9" s="14">
        <v>0.10649936229943099</v>
      </c>
      <c r="AA9" s="14">
        <v>3.0799216664350201E-2</v>
      </c>
      <c r="AB9" s="14">
        <v>2.2311305841078301E-2</v>
      </c>
      <c r="AC9" s="14">
        <v>3.5386902350853899E-2</v>
      </c>
      <c r="AD9" s="14">
        <v>2.6658486885154601E-2</v>
      </c>
      <c r="AE9" s="14"/>
      <c r="AF9" s="14">
        <v>2.9388881979502901E-2</v>
      </c>
      <c r="AG9" s="14">
        <v>5.2397166609404897E-2</v>
      </c>
      <c r="AH9" s="14">
        <v>4.7597121814676999E-2</v>
      </c>
      <c r="AI9" s="14">
        <v>7.4903374830812205E-2</v>
      </c>
      <c r="AJ9" s="14">
        <v>2.3231778039178402E-2</v>
      </c>
      <c r="AK9" s="14"/>
      <c r="AL9" s="14">
        <v>3.37344808429033E-2</v>
      </c>
      <c r="AM9" s="14">
        <v>4.95502225717286E-2</v>
      </c>
      <c r="AN9" s="14">
        <v>2.97990245023694E-2</v>
      </c>
      <c r="AO9" s="14">
        <v>6.6019881474392597E-2</v>
      </c>
      <c r="AP9" s="14">
        <v>8.5910259492793101E-3</v>
      </c>
      <c r="AQ9" s="14"/>
      <c r="AR9" s="14">
        <v>5.9673106889595297E-2</v>
      </c>
      <c r="AS9" s="14">
        <v>3.1524529361676497E-2</v>
      </c>
      <c r="AT9" s="14">
        <v>2.7032668365858301E-2</v>
      </c>
      <c r="AU9" s="14">
        <v>5.6461692075752697E-2</v>
      </c>
      <c r="AV9" s="14">
        <v>2.0108277741675201E-2</v>
      </c>
      <c r="AW9" s="14">
        <v>1.5724837254001301E-2</v>
      </c>
      <c r="AX9" s="14"/>
      <c r="AY9" s="14">
        <v>2.69346328578229E-2</v>
      </c>
      <c r="AZ9" s="14">
        <v>3.2103495825244202E-2</v>
      </c>
      <c r="BA9" s="14">
        <v>4.2507464881207498E-2</v>
      </c>
      <c r="BB9" s="14">
        <v>6.1907159097562302E-2</v>
      </c>
      <c r="BC9" s="14">
        <v>0.153983218689941</v>
      </c>
      <c r="BD9" s="14"/>
      <c r="BE9" s="14">
        <v>0</v>
      </c>
      <c r="BF9" s="14">
        <v>1.9752333754793901E-2</v>
      </c>
      <c r="BG9" s="14">
        <v>2.7615995315080299E-2</v>
      </c>
      <c r="BH9" s="14">
        <v>4.4146707790847298E-2</v>
      </c>
      <c r="BI9" s="14">
        <v>6.9098766088153005E-2</v>
      </c>
      <c r="BJ9" s="14">
        <v>4.4366636194338303E-2</v>
      </c>
      <c r="BK9" s="14">
        <v>2.0600557810089799E-2</v>
      </c>
      <c r="BL9" s="14">
        <v>1.46139693902851E-2</v>
      </c>
      <c r="BM9" s="14">
        <v>3.2940778879221297E-2</v>
      </c>
      <c r="BN9" s="14">
        <v>1.76891878381229E-2</v>
      </c>
      <c r="BO9" s="14">
        <v>3.3827542100081799E-2</v>
      </c>
      <c r="BP9" s="14">
        <v>2.5173160258239201E-2</v>
      </c>
      <c r="BQ9" s="14">
        <v>5.5317456323586901E-2</v>
      </c>
      <c r="BR9" s="14">
        <v>7.5396811513991704E-2</v>
      </c>
      <c r="BS9" s="14">
        <v>7.7591187339900503E-2</v>
      </c>
      <c r="BT9" s="14">
        <v>7.4565004688538702E-2</v>
      </c>
      <c r="BU9" s="14"/>
      <c r="BV9" s="14">
        <v>6.7055676907915501E-2</v>
      </c>
      <c r="BW9" s="14">
        <v>2.3550421364848001E-2</v>
      </c>
      <c r="BX9" s="14"/>
      <c r="BY9" s="14">
        <v>0.11206359659995201</v>
      </c>
      <c r="BZ9" s="14"/>
      <c r="CA9" s="14">
        <v>2.0483866591995501E-2</v>
      </c>
      <c r="CB9" s="14">
        <v>1.3900391027266101E-2</v>
      </c>
      <c r="CC9" s="14">
        <v>3.9299828441303898E-2</v>
      </c>
      <c r="CD9" s="14">
        <v>0.10524649762659399</v>
      </c>
      <c r="CE9" s="14">
        <v>0.29938270933509198</v>
      </c>
    </row>
    <row r="10" spans="2:83" x14ac:dyDescent="0.3">
      <c r="B10" s="15" t="s">
        <v>236</v>
      </c>
      <c r="C10" s="14">
        <v>0.11352709322729899</v>
      </c>
      <c r="D10" s="14">
        <v>0.128726055771933</v>
      </c>
      <c r="E10" s="14">
        <v>9.8908786547623695E-2</v>
      </c>
      <c r="F10" s="14"/>
      <c r="G10" s="14">
        <v>0.13954093417822799</v>
      </c>
      <c r="H10" s="14">
        <v>0.19551823661266499</v>
      </c>
      <c r="I10" s="14">
        <v>0.151878141024094</v>
      </c>
      <c r="J10" s="14">
        <v>8.6714881067501304E-2</v>
      </c>
      <c r="K10" s="14">
        <v>6.4174622457834701E-2</v>
      </c>
      <c r="L10" s="14">
        <v>5.3444187455856398E-2</v>
      </c>
      <c r="M10" s="14"/>
      <c r="N10" s="14">
        <v>0.140157566653246</v>
      </c>
      <c r="O10" s="14">
        <v>0.110122141851561</v>
      </c>
      <c r="P10" s="14">
        <v>0.125989464929222</v>
      </c>
      <c r="Q10" s="14">
        <v>7.7662802215748603E-2</v>
      </c>
      <c r="R10" s="14"/>
      <c r="S10" s="14">
        <v>0.12908517027114699</v>
      </c>
      <c r="T10" s="14">
        <v>9.2596713399306294E-2</v>
      </c>
      <c r="U10" s="14">
        <v>0.124878347883339</v>
      </c>
      <c r="V10" s="14">
        <v>9.3355943735445299E-2</v>
      </c>
      <c r="W10" s="14">
        <v>0.10909653756299501</v>
      </c>
      <c r="X10" s="14">
        <v>0.12978749569070999</v>
      </c>
      <c r="Y10" s="14">
        <v>0.13046771349889</v>
      </c>
      <c r="Z10" s="14">
        <v>9.5362798499619303E-2</v>
      </c>
      <c r="AA10" s="14">
        <v>0.101967258496883</v>
      </c>
      <c r="AB10" s="14">
        <v>0.133762660637058</v>
      </c>
      <c r="AC10" s="14">
        <v>0.118627199079613</v>
      </c>
      <c r="AD10" s="14">
        <v>7.6211302369913705E-2</v>
      </c>
      <c r="AE10" s="14"/>
      <c r="AF10" s="14">
        <v>0.131794567794597</v>
      </c>
      <c r="AG10" s="14">
        <v>0.12848111595015599</v>
      </c>
      <c r="AH10" s="14">
        <v>0.11881831845171401</v>
      </c>
      <c r="AI10" s="14">
        <v>0.11605843858196099</v>
      </c>
      <c r="AJ10" s="14">
        <v>8.3457775789635494E-2</v>
      </c>
      <c r="AK10" s="14"/>
      <c r="AL10" s="14">
        <v>0.13180616448812299</v>
      </c>
      <c r="AM10" s="14">
        <v>0.12992424189340601</v>
      </c>
      <c r="AN10" s="14">
        <v>7.4978342710335794E-2</v>
      </c>
      <c r="AO10" s="14">
        <v>0.179060184413044</v>
      </c>
      <c r="AP10" s="14">
        <v>6.4103718814393099E-2</v>
      </c>
      <c r="AQ10" s="14"/>
      <c r="AR10" s="14">
        <v>0.14800639508645699</v>
      </c>
      <c r="AS10" s="14">
        <v>0.12714092084825701</v>
      </c>
      <c r="AT10" s="14">
        <v>8.16439727797066E-2</v>
      </c>
      <c r="AU10" s="14">
        <v>0.17573247694701499</v>
      </c>
      <c r="AV10" s="14">
        <v>6.6527698985501996E-2</v>
      </c>
      <c r="AW10" s="14">
        <v>3.8438911378613397E-2</v>
      </c>
      <c r="AX10" s="14"/>
      <c r="AY10" s="14">
        <v>9.7575698018427706E-2</v>
      </c>
      <c r="AZ10" s="14">
        <v>9.6007109588744602E-2</v>
      </c>
      <c r="BA10" s="14">
        <v>0.12135487263613499</v>
      </c>
      <c r="BB10" s="14">
        <v>0.17041137242749099</v>
      </c>
      <c r="BC10" s="14">
        <v>0.140236949271728</v>
      </c>
      <c r="BD10" s="14"/>
      <c r="BE10" s="14">
        <v>0</v>
      </c>
      <c r="BF10" s="14">
        <v>0.139255044845051</v>
      </c>
      <c r="BG10" s="14">
        <v>8.5488443410353304E-2</v>
      </c>
      <c r="BH10" s="14">
        <v>9.4263539833351603E-2</v>
      </c>
      <c r="BI10" s="14">
        <v>0.108703989634031</v>
      </c>
      <c r="BJ10" s="14">
        <v>8.9513718994568503E-2</v>
      </c>
      <c r="BK10" s="14">
        <v>0.11509609846827901</v>
      </c>
      <c r="BL10" s="14">
        <v>8.35501396166764E-2</v>
      </c>
      <c r="BM10" s="14">
        <v>0.16655861862756699</v>
      </c>
      <c r="BN10" s="14">
        <v>0.15707774638810901</v>
      </c>
      <c r="BO10" s="14">
        <v>8.2102623283733495E-2</v>
      </c>
      <c r="BP10" s="14">
        <v>0.13764607685493299</v>
      </c>
      <c r="BQ10" s="14">
        <v>0.158872509243149</v>
      </c>
      <c r="BR10" s="14">
        <v>0.112351858629595</v>
      </c>
      <c r="BS10" s="14">
        <v>0.111755902118297</v>
      </c>
      <c r="BT10" s="14">
        <v>0.16719324574602601</v>
      </c>
      <c r="BU10" s="14"/>
      <c r="BV10" s="14">
        <v>0.14911082792797201</v>
      </c>
      <c r="BW10" s="14">
        <v>0.101427556622793</v>
      </c>
      <c r="BX10" s="14"/>
      <c r="BY10" s="14">
        <v>0.21758671406704799</v>
      </c>
      <c r="BZ10" s="14"/>
      <c r="CA10" s="14">
        <v>7.3317692122353201E-2</v>
      </c>
      <c r="CB10" s="14">
        <v>9.9960815999178498E-2</v>
      </c>
      <c r="CC10" s="14">
        <v>0.133991986373376</v>
      </c>
      <c r="CD10" s="14">
        <v>0.223038847329184</v>
      </c>
      <c r="CE10" s="14">
        <v>0.15782048153664799</v>
      </c>
    </row>
    <row r="11" spans="2:83" x14ac:dyDescent="0.3">
      <c r="B11" s="15" t="s">
        <v>237</v>
      </c>
      <c r="C11" s="14">
        <v>0.195318449043904</v>
      </c>
      <c r="D11" s="14">
        <v>0.19767792181543001</v>
      </c>
      <c r="E11" s="14">
        <v>0.19246583055375999</v>
      </c>
      <c r="F11" s="14"/>
      <c r="G11" s="14">
        <v>0.21341225934764799</v>
      </c>
      <c r="H11" s="14">
        <v>0.216028334324981</v>
      </c>
      <c r="I11" s="14">
        <v>0.18952185800657301</v>
      </c>
      <c r="J11" s="14">
        <v>0.200353177519351</v>
      </c>
      <c r="K11" s="14">
        <v>0.206672217686556</v>
      </c>
      <c r="L11" s="14">
        <v>0.159432705176381</v>
      </c>
      <c r="M11" s="14"/>
      <c r="N11" s="14">
        <v>0.17014514927829899</v>
      </c>
      <c r="O11" s="14">
        <v>0.18085653715434599</v>
      </c>
      <c r="P11" s="14">
        <v>0.22457214417040999</v>
      </c>
      <c r="Q11" s="14">
        <v>0.21215284897876499</v>
      </c>
      <c r="R11" s="14"/>
      <c r="S11" s="14">
        <v>0.186606499722034</v>
      </c>
      <c r="T11" s="14">
        <v>0.23150038538501</v>
      </c>
      <c r="U11" s="14">
        <v>0.18498688994116699</v>
      </c>
      <c r="V11" s="14">
        <v>0.25586650713958797</v>
      </c>
      <c r="W11" s="14">
        <v>0.22169564240509301</v>
      </c>
      <c r="X11" s="14">
        <v>0.199045706340096</v>
      </c>
      <c r="Y11" s="14">
        <v>0.16391661856835199</v>
      </c>
      <c r="Z11" s="14">
        <v>0.17751025139086499</v>
      </c>
      <c r="AA11" s="14">
        <v>0.148415708035014</v>
      </c>
      <c r="AB11" s="14">
        <v>0.19233232914269699</v>
      </c>
      <c r="AC11" s="14">
        <v>0.17950143148512901</v>
      </c>
      <c r="AD11" s="14">
        <v>0.166551768641372</v>
      </c>
      <c r="AE11" s="14"/>
      <c r="AF11" s="14">
        <v>0.21915742642579999</v>
      </c>
      <c r="AG11" s="14">
        <v>0.171593421255053</v>
      </c>
      <c r="AH11" s="14">
        <v>5.6130899915813402E-2</v>
      </c>
      <c r="AI11" s="14">
        <v>0.37042501176127202</v>
      </c>
      <c r="AJ11" s="14">
        <v>0.26817990080375798</v>
      </c>
      <c r="AK11" s="14"/>
      <c r="AL11" s="14">
        <v>0.21650654818061801</v>
      </c>
      <c r="AM11" s="14">
        <v>0.150509799105255</v>
      </c>
      <c r="AN11" s="14">
        <v>0.111066962376575</v>
      </c>
      <c r="AO11" s="14">
        <v>0.27640749907485002</v>
      </c>
      <c r="AP11" s="14">
        <v>0.14722470197183901</v>
      </c>
      <c r="AQ11" s="14"/>
      <c r="AR11" s="14">
        <v>0.153515008299245</v>
      </c>
      <c r="AS11" s="14">
        <v>0.215513710308782</v>
      </c>
      <c r="AT11" s="14">
        <v>9.6926441665991597E-2</v>
      </c>
      <c r="AU11" s="14">
        <v>0.27847641604823598</v>
      </c>
      <c r="AV11" s="14">
        <v>0.13771859015378601</v>
      </c>
      <c r="AW11" s="14">
        <v>0.192921197705824</v>
      </c>
      <c r="AX11" s="14"/>
      <c r="AY11" s="14">
        <v>0.23271940324778001</v>
      </c>
      <c r="AZ11" s="14">
        <v>0.213428542964473</v>
      </c>
      <c r="BA11" s="14">
        <v>0.18382638031273099</v>
      </c>
      <c r="BB11" s="14">
        <v>0.13239195158446501</v>
      </c>
      <c r="BC11" s="14">
        <v>0.21074878900466901</v>
      </c>
      <c r="BD11" s="14"/>
      <c r="BE11" s="14">
        <v>0.31260968591378702</v>
      </c>
      <c r="BF11" s="14">
        <v>0.236168005461287</v>
      </c>
      <c r="BG11" s="14">
        <v>0.19597064195289501</v>
      </c>
      <c r="BH11" s="14">
        <v>0.178163448856163</v>
      </c>
      <c r="BI11" s="14">
        <v>0.15158661150186301</v>
      </c>
      <c r="BJ11" s="14">
        <v>0.20004707867876401</v>
      </c>
      <c r="BK11" s="14">
        <v>0.27574495041139202</v>
      </c>
      <c r="BL11" s="14">
        <v>0.229581739510513</v>
      </c>
      <c r="BM11" s="14">
        <v>0.11252533727578</v>
      </c>
      <c r="BN11" s="14">
        <v>0.19189617609314599</v>
      </c>
      <c r="BO11" s="14">
        <v>0.180833649124157</v>
      </c>
      <c r="BP11" s="14">
        <v>0.210848826172153</v>
      </c>
      <c r="BQ11" s="14">
        <v>0.16329385485914999</v>
      </c>
      <c r="BR11" s="14">
        <v>0.239254441819272</v>
      </c>
      <c r="BS11" s="14">
        <v>0.15138979276402501</v>
      </c>
      <c r="BT11" s="14">
        <v>0.16443207768179999</v>
      </c>
      <c r="BU11" s="14"/>
      <c r="BV11" s="14">
        <v>0.142460538702814</v>
      </c>
      <c r="BW11" s="14">
        <v>0.162464882721296</v>
      </c>
      <c r="BX11" s="14"/>
      <c r="BY11" s="14">
        <v>0.22558448895743299</v>
      </c>
      <c r="BZ11" s="14"/>
      <c r="CA11" s="14">
        <v>0.22660035705576001</v>
      </c>
      <c r="CB11" s="14">
        <v>0.16804884957643601</v>
      </c>
      <c r="CC11" s="14">
        <v>0.189898057480368</v>
      </c>
      <c r="CD11" s="14">
        <v>0.182588950962941</v>
      </c>
      <c r="CE11" s="14">
        <v>0.20168879855808999</v>
      </c>
    </row>
    <row r="12" spans="2:83" x14ac:dyDescent="0.3">
      <c r="B12" s="15" t="s">
        <v>238</v>
      </c>
      <c r="C12" s="14">
        <v>0.25913837406830798</v>
      </c>
      <c r="D12" s="14">
        <v>0.244202605777253</v>
      </c>
      <c r="E12" s="14">
        <v>0.27423040488182199</v>
      </c>
      <c r="F12" s="14"/>
      <c r="G12" s="14">
        <v>0.20549490543179999</v>
      </c>
      <c r="H12" s="14">
        <v>0.202243298776139</v>
      </c>
      <c r="I12" s="14">
        <v>0.27065847082085898</v>
      </c>
      <c r="J12" s="14">
        <v>0.27070982868638799</v>
      </c>
      <c r="K12" s="14">
        <v>0.305573206589008</v>
      </c>
      <c r="L12" s="14">
        <v>0.29098876174109001</v>
      </c>
      <c r="M12" s="14"/>
      <c r="N12" s="14">
        <v>0.23429815393723999</v>
      </c>
      <c r="O12" s="14">
        <v>0.26981749891069401</v>
      </c>
      <c r="P12" s="14">
        <v>0.26744330680022699</v>
      </c>
      <c r="Q12" s="14">
        <v>0.26718481118362197</v>
      </c>
      <c r="R12" s="14"/>
      <c r="S12" s="14">
        <v>0.233900709316647</v>
      </c>
      <c r="T12" s="14">
        <v>0.21332828394610101</v>
      </c>
      <c r="U12" s="14">
        <v>0.220884699664124</v>
      </c>
      <c r="V12" s="14">
        <v>0.27423808850037901</v>
      </c>
      <c r="W12" s="14">
        <v>0.26147560997979102</v>
      </c>
      <c r="X12" s="14">
        <v>0.24418133658742</v>
      </c>
      <c r="Y12" s="14">
        <v>0.33451640777132502</v>
      </c>
      <c r="Z12" s="14">
        <v>0.353095216159096</v>
      </c>
      <c r="AA12" s="14">
        <v>0.28429115537567701</v>
      </c>
      <c r="AB12" s="14">
        <v>0.270789505458502</v>
      </c>
      <c r="AC12" s="14">
        <v>0.23100173816862801</v>
      </c>
      <c r="AD12" s="14">
        <v>0.26543573335298498</v>
      </c>
      <c r="AE12" s="14"/>
      <c r="AF12" s="14">
        <v>0.288406893415115</v>
      </c>
      <c r="AG12" s="14">
        <v>0.229954086857623</v>
      </c>
      <c r="AH12" s="14">
        <v>0.289397259280393</v>
      </c>
      <c r="AI12" s="14">
        <v>0.24369619308676599</v>
      </c>
      <c r="AJ12" s="14">
        <v>0.24887943289814399</v>
      </c>
      <c r="AK12" s="14"/>
      <c r="AL12" s="14">
        <v>0.27806393876214702</v>
      </c>
      <c r="AM12" s="14">
        <v>0.24861244346177599</v>
      </c>
      <c r="AN12" s="14">
        <v>0.29358912695378903</v>
      </c>
      <c r="AO12" s="14">
        <v>0.25799300506824402</v>
      </c>
      <c r="AP12" s="14">
        <v>0.23567811117333501</v>
      </c>
      <c r="AQ12" s="14"/>
      <c r="AR12" s="14">
        <v>0.235911448907241</v>
      </c>
      <c r="AS12" s="14">
        <v>0.28161978820533801</v>
      </c>
      <c r="AT12" s="14">
        <v>0.28473942868020802</v>
      </c>
      <c r="AU12" s="14">
        <v>0.25179058285606398</v>
      </c>
      <c r="AV12" s="14">
        <v>0.270143694561365</v>
      </c>
      <c r="AW12" s="14">
        <v>0.28451277911243</v>
      </c>
      <c r="AX12" s="14"/>
      <c r="AY12" s="14">
        <v>0.291803147495235</v>
      </c>
      <c r="AZ12" s="14">
        <v>0.26105517340659401</v>
      </c>
      <c r="BA12" s="14">
        <v>0.23604808673751801</v>
      </c>
      <c r="BB12" s="14">
        <v>0.20717279083811199</v>
      </c>
      <c r="BC12" s="14">
        <v>0.19572339018784901</v>
      </c>
      <c r="BD12" s="14"/>
      <c r="BE12" s="14">
        <v>0.12752617320321999</v>
      </c>
      <c r="BF12" s="14">
        <v>0.17815202064552199</v>
      </c>
      <c r="BG12" s="14">
        <v>0.31006261187058598</v>
      </c>
      <c r="BH12" s="14">
        <v>0.27882679334574501</v>
      </c>
      <c r="BI12" s="14">
        <v>0.25927856223996498</v>
      </c>
      <c r="BJ12" s="14">
        <v>0.24376840789349499</v>
      </c>
      <c r="BK12" s="14">
        <v>0.259190508927921</v>
      </c>
      <c r="BL12" s="14">
        <v>0.33451753672089202</v>
      </c>
      <c r="BM12" s="14">
        <v>0.21533517983231401</v>
      </c>
      <c r="BN12" s="14">
        <v>0.25760842039829601</v>
      </c>
      <c r="BO12" s="14">
        <v>0.31075888620512299</v>
      </c>
      <c r="BP12" s="14">
        <v>0.14548355684261</v>
      </c>
      <c r="BQ12" s="14">
        <v>0.324462729710496</v>
      </c>
      <c r="BR12" s="14">
        <v>0.21655259368985899</v>
      </c>
      <c r="BS12" s="14">
        <v>0.17792101305307401</v>
      </c>
      <c r="BT12" s="14">
        <v>0.278562856560919</v>
      </c>
      <c r="BU12" s="14"/>
      <c r="BV12" s="14">
        <v>0.23593565349882101</v>
      </c>
      <c r="BW12" s="14">
        <v>0.26744051913741701</v>
      </c>
      <c r="BX12" s="14"/>
      <c r="BY12" s="14">
        <v>0.24788275799835499</v>
      </c>
      <c r="BZ12" s="14"/>
      <c r="CA12" s="14">
        <v>0.271825654159285</v>
      </c>
      <c r="CB12" s="14">
        <v>0.29688339871880798</v>
      </c>
      <c r="CC12" s="14">
        <v>0.25465928817424699</v>
      </c>
      <c r="CD12" s="14">
        <v>0.19483369271359099</v>
      </c>
      <c r="CE12" s="14">
        <v>0.237802902929933</v>
      </c>
    </row>
    <row r="13" spans="2:83" x14ac:dyDescent="0.3">
      <c r="B13" s="15" t="s">
        <v>214</v>
      </c>
      <c r="C13" s="14">
        <v>0.33464291773211102</v>
      </c>
      <c r="D13" s="14">
        <v>0.34877055609937302</v>
      </c>
      <c r="E13" s="14">
        <v>0.32150425859326898</v>
      </c>
      <c r="F13" s="14"/>
      <c r="G13" s="14">
        <v>0.25610914598305001</v>
      </c>
      <c r="H13" s="14">
        <v>0.26424606260476902</v>
      </c>
      <c r="I13" s="14">
        <v>0.27791765691110798</v>
      </c>
      <c r="J13" s="14">
        <v>0.372163841316829</v>
      </c>
      <c r="K13" s="14">
        <v>0.38037277285222498</v>
      </c>
      <c r="L13" s="14">
        <v>0.42864262567181299</v>
      </c>
      <c r="M13" s="14"/>
      <c r="N13" s="14">
        <v>0.37404218658360999</v>
      </c>
      <c r="O13" s="14">
        <v>0.34522881446931802</v>
      </c>
      <c r="P13" s="14">
        <v>0.30222305544268602</v>
      </c>
      <c r="Q13" s="14">
        <v>0.30907256065195299</v>
      </c>
      <c r="R13" s="14"/>
      <c r="S13" s="14">
        <v>0.34833780259462199</v>
      </c>
      <c r="T13" s="14">
        <v>0.36186395258780901</v>
      </c>
      <c r="U13" s="14">
        <v>0.36632602301871697</v>
      </c>
      <c r="V13" s="14">
        <v>0.314556593989333</v>
      </c>
      <c r="W13" s="14">
        <v>0.29039260520134702</v>
      </c>
      <c r="X13" s="14">
        <v>0.29098016146149602</v>
      </c>
      <c r="Y13" s="14">
        <v>0.28795535043135401</v>
      </c>
      <c r="Z13" s="14">
        <v>0.20138065158669199</v>
      </c>
      <c r="AA13" s="14">
        <v>0.37878164204167197</v>
      </c>
      <c r="AB13" s="14">
        <v>0.33402278982026001</v>
      </c>
      <c r="AC13" s="14">
        <v>0.397113790125044</v>
      </c>
      <c r="AD13" s="14">
        <v>0.40058685264563998</v>
      </c>
      <c r="AE13" s="14"/>
      <c r="AF13" s="14">
        <v>0.28791199220438801</v>
      </c>
      <c r="AG13" s="14">
        <v>0.38040049199168302</v>
      </c>
      <c r="AH13" s="14">
        <v>0.43924270628228101</v>
      </c>
      <c r="AI13" s="14">
        <v>0.13901457090878599</v>
      </c>
      <c r="AJ13" s="14">
        <v>0.24257619676719999</v>
      </c>
      <c r="AK13" s="14"/>
      <c r="AL13" s="14">
        <v>0.29064390834383402</v>
      </c>
      <c r="AM13" s="14">
        <v>0.38647053131779502</v>
      </c>
      <c r="AN13" s="14">
        <v>0.44974111270672901</v>
      </c>
      <c r="AO13" s="14">
        <v>0.163343535330531</v>
      </c>
      <c r="AP13" s="14">
        <v>0.45445810056926</v>
      </c>
      <c r="AQ13" s="14"/>
      <c r="AR13" s="14">
        <v>0.374782484887967</v>
      </c>
      <c r="AS13" s="14">
        <v>0.30855444511430602</v>
      </c>
      <c r="AT13" s="14">
        <v>0.483824471368346</v>
      </c>
      <c r="AU13" s="14">
        <v>0.185776937850543</v>
      </c>
      <c r="AV13" s="14">
        <v>0.44685146496085498</v>
      </c>
      <c r="AW13" s="14">
        <v>0.31583531980371699</v>
      </c>
      <c r="AX13" s="14"/>
      <c r="AY13" s="14">
        <v>0.28868760820296901</v>
      </c>
      <c r="AZ13" s="14">
        <v>0.33072804775053799</v>
      </c>
      <c r="BA13" s="14">
        <v>0.36399584151480002</v>
      </c>
      <c r="BB13" s="14">
        <v>0.38247267727279899</v>
      </c>
      <c r="BC13" s="14">
        <v>0.27211608916153601</v>
      </c>
      <c r="BD13" s="14"/>
      <c r="BE13" s="14">
        <v>0.27699019488868998</v>
      </c>
      <c r="BF13" s="14">
        <v>0.28417243992087998</v>
      </c>
      <c r="BG13" s="14">
        <v>0.338551937106149</v>
      </c>
      <c r="BH13" s="14">
        <v>0.32867239975815599</v>
      </c>
      <c r="BI13" s="14">
        <v>0.33807654422461603</v>
      </c>
      <c r="BJ13" s="14">
        <v>0.35233706927886499</v>
      </c>
      <c r="BK13" s="14">
        <v>0.26237402144974997</v>
      </c>
      <c r="BL13" s="14">
        <v>0.31166850822325898</v>
      </c>
      <c r="BM13" s="14">
        <v>0.41784084848917802</v>
      </c>
      <c r="BN13" s="14">
        <v>0.32235366574239499</v>
      </c>
      <c r="BO13" s="14">
        <v>0.35184891443128702</v>
      </c>
      <c r="BP13" s="14">
        <v>0.459826772984959</v>
      </c>
      <c r="BQ13" s="14">
        <v>0.29022900867137902</v>
      </c>
      <c r="BR13" s="14">
        <v>0.32187627427320098</v>
      </c>
      <c r="BS13" s="14">
        <v>0.36001958311601201</v>
      </c>
      <c r="BT13" s="14">
        <v>0.29870387821326</v>
      </c>
      <c r="BU13" s="14"/>
      <c r="BV13" s="14">
        <v>0.37616757730219802</v>
      </c>
      <c r="BW13" s="14">
        <v>0.40177289086269402</v>
      </c>
      <c r="BX13" s="14"/>
      <c r="BY13" s="14">
        <v>0.17732481512803999</v>
      </c>
      <c r="BZ13" s="14"/>
      <c r="CA13" s="14">
        <v>0.33541954362117998</v>
      </c>
      <c r="CB13" s="14">
        <v>0.371662063332375</v>
      </c>
      <c r="CC13" s="14">
        <v>0.33722243060463902</v>
      </c>
      <c r="CD13" s="14">
        <v>0.26800980731735302</v>
      </c>
      <c r="CE13" s="14">
        <v>0.10330510764023799</v>
      </c>
    </row>
    <row r="14" spans="2:83" x14ac:dyDescent="0.3">
      <c r="B14" s="15" t="s">
        <v>110</v>
      </c>
      <c r="C14" s="14">
        <v>5.8927709290830403E-2</v>
      </c>
      <c r="D14" s="14">
        <v>2.8971246287434901E-2</v>
      </c>
      <c r="E14" s="14">
        <v>8.7264929721025397E-2</v>
      </c>
      <c r="F14" s="14"/>
      <c r="G14" s="14">
        <v>8.6977588146120305E-2</v>
      </c>
      <c r="H14" s="14">
        <v>5.3858799491116001E-2</v>
      </c>
      <c r="I14" s="14">
        <v>7.1006305400900901E-2</v>
      </c>
      <c r="J14" s="14">
        <v>5.3317810993781203E-2</v>
      </c>
      <c r="K14" s="14">
        <v>3.3318357783542502E-2</v>
      </c>
      <c r="L14" s="14">
        <v>5.6518455508054101E-2</v>
      </c>
      <c r="M14" s="14"/>
      <c r="N14" s="14">
        <v>3.5533945623800099E-2</v>
      </c>
      <c r="O14" s="14">
        <v>5.61651549549433E-2</v>
      </c>
      <c r="P14" s="14">
        <v>4.8696399230364798E-2</v>
      </c>
      <c r="Q14" s="14">
        <v>9.7281421258600495E-2</v>
      </c>
      <c r="R14" s="14"/>
      <c r="S14" s="14">
        <v>4.2856838140786502E-2</v>
      </c>
      <c r="T14" s="14">
        <v>8.4724041827846194E-2</v>
      </c>
      <c r="U14" s="14">
        <v>7.4183137986724004E-2</v>
      </c>
      <c r="V14" s="14">
        <v>2.3483890442917099E-2</v>
      </c>
      <c r="W14" s="14">
        <v>6.8664272154630501E-2</v>
      </c>
      <c r="X14" s="14">
        <v>6.6965667017846606E-2</v>
      </c>
      <c r="Y14" s="14">
        <v>7.7478333071115194E-2</v>
      </c>
      <c r="Z14" s="14">
        <v>6.6151720064296704E-2</v>
      </c>
      <c r="AA14" s="14">
        <v>5.5745019386402903E-2</v>
      </c>
      <c r="AB14" s="14">
        <v>4.6781409100404299E-2</v>
      </c>
      <c r="AC14" s="14">
        <v>3.83689387907322E-2</v>
      </c>
      <c r="AD14" s="14">
        <v>6.4555856104935097E-2</v>
      </c>
      <c r="AE14" s="14"/>
      <c r="AF14" s="14">
        <v>4.3340238180597603E-2</v>
      </c>
      <c r="AG14" s="14">
        <v>3.7173717336079597E-2</v>
      </c>
      <c r="AH14" s="14">
        <v>4.8813694255120901E-2</v>
      </c>
      <c r="AI14" s="14">
        <v>5.5902410830401802E-2</v>
      </c>
      <c r="AJ14" s="14">
        <v>0.13367491570208401</v>
      </c>
      <c r="AK14" s="14"/>
      <c r="AL14" s="14">
        <v>4.9244959382374998E-2</v>
      </c>
      <c r="AM14" s="14">
        <v>3.4932761650039799E-2</v>
      </c>
      <c r="AN14" s="14">
        <v>4.0825430750202403E-2</v>
      </c>
      <c r="AO14" s="14">
        <v>5.71758946389384E-2</v>
      </c>
      <c r="AP14" s="14">
        <v>8.9944341521892901E-2</v>
      </c>
      <c r="AQ14" s="14"/>
      <c r="AR14" s="14">
        <v>2.8111555929495199E-2</v>
      </c>
      <c r="AS14" s="14">
        <v>3.5646606161639102E-2</v>
      </c>
      <c r="AT14" s="14">
        <v>2.5833017139889301E-2</v>
      </c>
      <c r="AU14" s="14">
        <v>5.17618942223887E-2</v>
      </c>
      <c r="AV14" s="14">
        <v>5.8650273596816897E-2</v>
      </c>
      <c r="AW14" s="14">
        <v>0.15256695474541401</v>
      </c>
      <c r="AX14" s="14"/>
      <c r="AY14" s="14">
        <v>6.2279510177766097E-2</v>
      </c>
      <c r="AZ14" s="14">
        <v>6.6677630464405599E-2</v>
      </c>
      <c r="BA14" s="14">
        <v>5.2267353917608901E-2</v>
      </c>
      <c r="BB14" s="14">
        <v>4.5644048779571199E-2</v>
      </c>
      <c r="BC14" s="14">
        <v>2.7191563684277699E-2</v>
      </c>
      <c r="BD14" s="14"/>
      <c r="BE14" s="14">
        <v>0.28287394599430199</v>
      </c>
      <c r="BF14" s="14">
        <v>0.14250015537246599</v>
      </c>
      <c r="BG14" s="14">
        <v>4.2310370344936198E-2</v>
      </c>
      <c r="BH14" s="14">
        <v>7.5927110415736604E-2</v>
      </c>
      <c r="BI14" s="14">
        <v>7.3255526311372193E-2</v>
      </c>
      <c r="BJ14" s="14">
        <v>6.9967088959969601E-2</v>
      </c>
      <c r="BK14" s="14">
        <v>6.6993862932568204E-2</v>
      </c>
      <c r="BL14" s="14">
        <v>2.60681065383747E-2</v>
      </c>
      <c r="BM14" s="14">
        <v>5.4799236895938602E-2</v>
      </c>
      <c r="BN14" s="14">
        <v>5.3374803539930599E-2</v>
      </c>
      <c r="BO14" s="14">
        <v>4.0628384855617199E-2</v>
      </c>
      <c r="BP14" s="14">
        <v>2.1021606887105599E-2</v>
      </c>
      <c r="BQ14" s="14">
        <v>7.8244411922399806E-3</v>
      </c>
      <c r="BR14" s="14">
        <v>3.4568020074081801E-2</v>
      </c>
      <c r="BS14" s="14">
        <v>0.121322521608691</v>
      </c>
      <c r="BT14" s="14">
        <v>1.6542937109455601E-2</v>
      </c>
      <c r="BU14" s="14"/>
      <c r="BV14" s="14">
        <v>2.9269725660280899E-2</v>
      </c>
      <c r="BW14" s="14">
        <v>4.3343729290952503E-2</v>
      </c>
      <c r="BX14" s="14"/>
      <c r="BY14" s="14">
        <v>1.9557627249172101E-2</v>
      </c>
      <c r="BZ14" s="14"/>
      <c r="CA14" s="14">
        <v>7.2352886449426501E-2</v>
      </c>
      <c r="CB14" s="14">
        <v>4.9544481345936503E-2</v>
      </c>
      <c r="CC14" s="14">
        <v>4.49284089260664E-2</v>
      </c>
      <c r="CD14" s="14">
        <v>2.6282204050338299E-2</v>
      </c>
      <c r="CE14" s="14">
        <v>0</v>
      </c>
    </row>
    <row r="15" spans="2:83" x14ac:dyDescent="0.3">
      <c r="B15" s="15" t="s">
        <v>215</v>
      </c>
      <c r="C15" s="21">
        <v>0.15197254986484701</v>
      </c>
      <c r="D15" s="21">
        <v>0.18037767002051</v>
      </c>
      <c r="E15" s="21">
        <v>0.124534576250123</v>
      </c>
      <c r="F15" s="21"/>
      <c r="G15" s="21">
        <v>0.23800610109138201</v>
      </c>
      <c r="H15" s="21">
        <v>0.26362350480299501</v>
      </c>
      <c r="I15" s="21">
        <v>0.19089570886055901</v>
      </c>
      <c r="J15" s="21">
        <v>0.103455341483651</v>
      </c>
      <c r="K15" s="21">
        <v>7.4063445088667801E-2</v>
      </c>
      <c r="L15" s="21">
        <v>6.4417451902662598E-2</v>
      </c>
      <c r="M15" s="21"/>
      <c r="N15" s="21">
        <v>0.18598056457705101</v>
      </c>
      <c r="O15" s="21">
        <v>0.14793199451069899</v>
      </c>
      <c r="P15" s="21">
        <v>0.157065094356312</v>
      </c>
      <c r="Q15" s="21">
        <v>0.114308357927059</v>
      </c>
      <c r="R15" s="21"/>
      <c r="S15" s="21">
        <v>0.18829815022591001</v>
      </c>
      <c r="T15" s="21">
        <v>0.10858333625323401</v>
      </c>
      <c r="U15" s="21">
        <v>0.15361924938926899</v>
      </c>
      <c r="V15" s="21">
        <v>0.131854919927784</v>
      </c>
      <c r="W15" s="21">
        <v>0.157771870259138</v>
      </c>
      <c r="X15" s="21">
        <v>0.198827128593141</v>
      </c>
      <c r="Y15" s="21">
        <v>0.136133290157854</v>
      </c>
      <c r="Z15" s="21">
        <v>0.20186216079905001</v>
      </c>
      <c r="AA15" s="21">
        <v>0.13276647516123299</v>
      </c>
      <c r="AB15" s="21">
        <v>0.15607396647813701</v>
      </c>
      <c r="AC15" s="21">
        <v>0.15401410143046601</v>
      </c>
      <c r="AD15" s="21">
        <v>0.102869789255068</v>
      </c>
      <c r="AE15" s="21"/>
      <c r="AF15" s="21">
        <v>0.16118344977410001</v>
      </c>
      <c r="AG15" s="21">
        <v>0.18087828255956101</v>
      </c>
      <c r="AH15" s="21">
        <v>0.16641544026639099</v>
      </c>
      <c r="AI15" s="21">
        <v>0.19096181341277299</v>
      </c>
      <c r="AJ15" s="21">
        <v>0.106689553828814</v>
      </c>
      <c r="AK15" s="21"/>
      <c r="AL15" s="21">
        <v>0.165540645331026</v>
      </c>
      <c r="AM15" s="21">
        <v>0.17947446446513499</v>
      </c>
      <c r="AN15" s="21">
        <v>0.104777367212705</v>
      </c>
      <c r="AO15" s="21">
        <v>0.245080065887437</v>
      </c>
      <c r="AP15" s="21">
        <v>7.2694744763672395E-2</v>
      </c>
      <c r="AQ15" s="21"/>
      <c r="AR15" s="21">
        <v>0.207679501976053</v>
      </c>
      <c r="AS15" s="21">
        <v>0.158665450209934</v>
      </c>
      <c r="AT15" s="21">
        <v>0.10867664114556499</v>
      </c>
      <c r="AU15" s="21">
        <v>0.23219416902276799</v>
      </c>
      <c r="AV15" s="21">
        <v>8.6635976727177197E-2</v>
      </c>
      <c r="AW15" s="21">
        <v>5.4163748632614798E-2</v>
      </c>
      <c r="AX15" s="21"/>
      <c r="AY15" s="21">
        <v>0.124510330876251</v>
      </c>
      <c r="AZ15" s="21">
        <v>0.128110605413989</v>
      </c>
      <c r="BA15" s="21">
        <v>0.163862337517342</v>
      </c>
      <c r="BB15" s="21">
        <v>0.232318531525053</v>
      </c>
      <c r="BC15" s="21">
        <v>0.294220167961669</v>
      </c>
      <c r="BD15" s="21"/>
      <c r="BE15" s="21">
        <v>0</v>
      </c>
      <c r="BF15" s="21">
        <v>0.15900737859984501</v>
      </c>
      <c r="BG15" s="21">
        <v>0.11310443872543401</v>
      </c>
      <c r="BH15" s="21">
        <v>0.13841024762419901</v>
      </c>
      <c r="BI15" s="21">
        <v>0.17780275572218401</v>
      </c>
      <c r="BJ15" s="21">
        <v>0.13388035518890701</v>
      </c>
      <c r="BK15" s="21">
        <v>0.13569665627836899</v>
      </c>
      <c r="BL15" s="21">
        <v>9.81641090069615E-2</v>
      </c>
      <c r="BM15" s="21">
        <v>0.199499397506788</v>
      </c>
      <c r="BN15" s="21">
        <v>0.17476693422623199</v>
      </c>
      <c r="BO15" s="21">
        <v>0.115930165383815</v>
      </c>
      <c r="BP15" s="21">
        <v>0.16281923711317201</v>
      </c>
      <c r="BQ15" s="21">
        <v>0.214189965566735</v>
      </c>
      <c r="BR15" s="21">
        <v>0.18774867014358601</v>
      </c>
      <c r="BS15" s="21">
        <v>0.189347089458197</v>
      </c>
      <c r="BT15" s="21">
        <v>0.241758250434565</v>
      </c>
      <c r="BU15" s="21"/>
      <c r="BV15" s="21">
        <v>0.21616650483588701</v>
      </c>
      <c r="BW15" s="21">
        <v>0.124977977987641</v>
      </c>
      <c r="BX15" s="21"/>
      <c r="BY15" s="21">
        <v>0.32965031066700001</v>
      </c>
      <c r="BZ15" s="21"/>
      <c r="CA15" s="21">
        <v>9.3801558714348601E-2</v>
      </c>
      <c r="CB15" s="21">
        <v>0.113861207026445</v>
      </c>
      <c r="CC15" s="21">
        <v>0.17329181481468001</v>
      </c>
      <c r="CD15" s="21">
        <v>0.32828534495577699</v>
      </c>
      <c r="CE15" s="21">
        <v>0.457203190871739</v>
      </c>
    </row>
    <row r="16" spans="2:83" x14ac:dyDescent="0.3">
      <c r="B16" s="15" t="s">
        <v>216</v>
      </c>
      <c r="C16" s="21">
        <v>0.59378129180041905</v>
      </c>
      <c r="D16" s="21">
        <v>0.59297316187662497</v>
      </c>
      <c r="E16" s="21">
        <v>0.59573466347509096</v>
      </c>
      <c r="F16" s="21"/>
      <c r="G16" s="21">
        <v>0.46160405141485</v>
      </c>
      <c r="H16" s="21">
        <v>0.46648936138090902</v>
      </c>
      <c r="I16" s="21">
        <v>0.54857612773196796</v>
      </c>
      <c r="J16" s="21">
        <v>0.64287367000321705</v>
      </c>
      <c r="K16" s="21">
        <v>0.68594597944123303</v>
      </c>
      <c r="L16" s="21">
        <v>0.719631387412903</v>
      </c>
      <c r="M16" s="21"/>
      <c r="N16" s="21">
        <v>0.60834034052084995</v>
      </c>
      <c r="O16" s="21">
        <v>0.61504631338001203</v>
      </c>
      <c r="P16" s="21">
        <v>0.569666362242914</v>
      </c>
      <c r="Q16" s="21">
        <v>0.57625737183557502</v>
      </c>
      <c r="R16" s="21"/>
      <c r="S16" s="21">
        <v>0.58223851191126896</v>
      </c>
      <c r="T16" s="21">
        <v>0.57519223653391005</v>
      </c>
      <c r="U16" s="21">
        <v>0.58721072268284102</v>
      </c>
      <c r="V16" s="21">
        <v>0.58879468248971201</v>
      </c>
      <c r="W16" s="21">
        <v>0.55186821518113804</v>
      </c>
      <c r="X16" s="21">
        <v>0.535161498048916</v>
      </c>
      <c r="Y16" s="21">
        <v>0.62247175820267897</v>
      </c>
      <c r="Z16" s="21">
        <v>0.55447586774578905</v>
      </c>
      <c r="AA16" s="21">
        <v>0.66307279741735003</v>
      </c>
      <c r="AB16" s="21">
        <v>0.60481229527876201</v>
      </c>
      <c r="AC16" s="21">
        <v>0.62811552829367201</v>
      </c>
      <c r="AD16" s="21">
        <v>0.66602258599862496</v>
      </c>
      <c r="AE16" s="21"/>
      <c r="AF16" s="21">
        <v>0.57631888561950195</v>
      </c>
      <c r="AG16" s="21">
        <v>0.610354578849306</v>
      </c>
      <c r="AH16" s="21">
        <v>0.72863996556267396</v>
      </c>
      <c r="AI16" s="21">
        <v>0.38271076399555298</v>
      </c>
      <c r="AJ16" s="21">
        <v>0.49145562966534401</v>
      </c>
      <c r="AK16" s="21"/>
      <c r="AL16" s="21">
        <v>0.56870784710598099</v>
      </c>
      <c r="AM16" s="21">
        <v>0.63508297477956999</v>
      </c>
      <c r="AN16" s="21">
        <v>0.74333023966051703</v>
      </c>
      <c r="AO16" s="21">
        <v>0.42133654039877499</v>
      </c>
      <c r="AP16" s="21">
        <v>0.69013621174259598</v>
      </c>
      <c r="AQ16" s="21"/>
      <c r="AR16" s="21">
        <v>0.61069393379520698</v>
      </c>
      <c r="AS16" s="21">
        <v>0.59017423331964403</v>
      </c>
      <c r="AT16" s="21">
        <v>0.76856390004855402</v>
      </c>
      <c r="AU16" s="21">
        <v>0.43756752070660798</v>
      </c>
      <c r="AV16" s="21">
        <v>0.71699515952221904</v>
      </c>
      <c r="AW16" s="21">
        <v>0.60034809891614704</v>
      </c>
      <c r="AX16" s="21"/>
      <c r="AY16" s="21">
        <v>0.58049075569820396</v>
      </c>
      <c r="AZ16" s="21">
        <v>0.591783221157132</v>
      </c>
      <c r="BA16" s="21">
        <v>0.600043928252318</v>
      </c>
      <c r="BB16" s="21">
        <v>0.58964546811091101</v>
      </c>
      <c r="BC16" s="21">
        <v>0.46783947934938502</v>
      </c>
      <c r="BD16" s="21"/>
      <c r="BE16" s="21">
        <v>0.40451636809191099</v>
      </c>
      <c r="BF16" s="21">
        <v>0.46232446056640297</v>
      </c>
      <c r="BG16" s="21">
        <v>0.64861454897673498</v>
      </c>
      <c r="BH16" s="21">
        <v>0.60749919310390099</v>
      </c>
      <c r="BI16" s="21">
        <v>0.59735510646458101</v>
      </c>
      <c r="BJ16" s="21">
        <v>0.59610547717235995</v>
      </c>
      <c r="BK16" s="21">
        <v>0.52156453037767103</v>
      </c>
      <c r="BL16" s="21">
        <v>0.64618604494415099</v>
      </c>
      <c r="BM16" s="21">
        <v>0.633176028321492</v>
      </c>
      <c r="BN16" s="21">
        <v>0.579962086140691</v>
      </c>
      <c r="BO16" s="21">
        <v>0.662607800636411</v>
      </c>
      <c r="BP16" s="21">
        <v>0.60531032982757005</v>
      </c>
      <c r="BQ16" s="21">
        <v>0.61469173838187396</v>
      </c>
      <c r="BR16" s="21">
        <v>0.538428867963059</v>
      </c>
      <c r="BS16" s="21">
        <v>0.53794059616908596</v>
      </c>
      <c r="BT16" s="21">
        <v>0.577266734774179</v>
      </c>
      <c r="BU16" s="21"/>
      <c r="BV16" s="21">
        <v>0.61210323080101803</v>
      </c>
      <c r="BW16" s="21">
        <v>0.66921341000011103</v>
      </c>
      <c r="BX16" s="21"/>
      <c r="BY16" s="21">
        <v>0.42520757312639501</v>
      </c>
      <c r="BZ16" s="21"/>
      <c r="CA16" s="21">
        <v>0.60724519778046504</v>
      </c>
      <c r="CB16" s="21">
        <v>0.66854546205118304</v>
      </c>
      <c r="CC16" s="21">
        <v>0.59188171877888596</v>
      </c>
      <c r="CD16" s="21">
        <v>0.46284350003094299</v>
      </c>
      <c r="CE16" s="21">
        <v>0.34110801057017098</v>
      </c>
    </row>
    <row r="17" spans="2:83" x14ac:dyDescent="0.3">
      <c r="B17" s="15" t="s">
        <v>139</v>
      </c>
      <c r="C17" s="22">
        <v>-0.44180874193557201</v>
      </c>
      <c r="D17" s="22">
        <v>-0.41259549185611499</v>
      </c>
      <c r="E17" s="22">
        <v>-0.47120008722496798</v>
      </c>
      <c r="F17" s="22"/>
      <c r="G17" s="22">
        <v>-0.22359795032346899</v>
      </c>
      <c r="H17" s="22">
        <v>-0.20286585657791401</v>
      </c>
      <c r="I17" s="22">
        <v>-0.357680418871409</v>
      </c>
      <c r="J17" s="22">
        <v>-0.53941832851956595</v>
      </c>
      <c r="K17" s="22">
        <v>-0.61188253435256601</v>
      </c>
      <c r="L17" s="22">
        <v>-0.65521393551023999</v>
      </c>
      <c r="M17" s="22"/>
      <c r="N17" s="22">
        <v>-0.42235977594379798</v>
      </c>
      <c r="O17" s="22">
        <v>-0.46711431886931198</v>
      </c>
      <c r="P17" s="22">
        <v>-0.41260126788660201</v>
      </c>
      <c r="Q17" s="22">
        <v>-0.461949013908517</v>
      </c>
      <c r="R17" s="22"/>
      <c r="S17" s="22">
        <v>-0.39394036168535901</v>
      </c>
      <c r="T17" s="22">
        <v>-0.46660890028067697</v>
      </c>
      <c r="U17" s="22">
        <v>-0.43359147329357201</v>
      </c>
      <c r="V17" s="22">
        <v>-0.45693976256192798</v>
      </c>
      <c r="W17" s="22">
        <v>-0.39409634492200002</v>
      </c>
      <c r="X17" s="22">
        <v>-0.336334369455775</v>
      </c>
      <c r="Y17" s="22">
        <v>-0.486338468044825</v>
      </c>
      <c r="Z17" s="22">
        <v>-0.35261370694673899</v>
      </c>
      <c r="AA17" s="22">
        <v>-0.53030632225611696</v>
      </c>
      <c r="AB17" s="22">
        <v>-0.44873832880062497</v>
      </c>
      <c r="AC17" s="22">
        <v>-0.474101426863206</v>
      </c>
      <c r="AD17" s="22">
        <v>-0.563152796743557</v>
      </c>
      <c r="AE17" s="22"/>
      <c r="AF17" s="22">
        <v>-0.41513543584540302</v>
      </c>
      <c r="AG17" s="22">
        <v>-0.42947629628974499</v>
      </c>
      <c r="AH17" s="22">
        <v>-0.56222452529628297</v>
      </c>
      <c r="AI17" s="22">
        <v>-0.19174895058277899</v>
      </c>
      <c r="AJ17" s="22">
        <v>-0.38476607583653</v>
      </c>
      <c r="AK17" s="22"/>
      <c r="AL17" s="22">
        <v>-0.40316720177495502</v>
      </c>
      <c r="AM17" s="22">
        <v>-0.455608510314436</v>
      </c>
      <c r="AN17" s="22">
        <v>-0.638552872447812</v>
      </c>
      <c r="AO17" s="22">
        <v>-0.176256474511338</v>
      </c>
      <c r="AP17" s="22">
        <v>-0.61744146697892299</v>
      </c>
      <c r="AQ17" s="22"/>
      <c r="AR17" s="22">
        <v>-0.40301443181915497</v>
      </c>
      <c r="AS17" s="22">
        <v>-0.43150878310971102</v>
      </c>
      <c r="AT17" s="22">
        <v>-0.65988725890298905</v>
      </c>
      <c r="AU17" s="22">
        <v>-0.20537335168383999</v>
      </c>
      <c r="AV17" s="22">
        <v>-0.63035918279504199</v>
      </c>
      <c r="AW17" s="22">
        <v>-0.54618435028353196</v>
      </c>
      <c r="AX17" s="22"/>
      <c r="AY17" s="22">
        <v>-0.455980424821953</v>
      </c>
      <c r="AZ17" s="22">
        <v>-0.463672615743143</v>
      </c>
      <c r="BA17" s="22">
        <v>-0.43618159073497598</v>
      </c>
      <c r="BB17" s="22">
        <v>-0.35732693658585701</v>
      </c>
      <c r="BC17" s="22">
        <v>-0.173619311387716</v>
      </c>
      <c r="BD17" s="22"/>
      <c r="BE17" s="22">
        <v>-0.40451636809191099</v>
      </c>
      <c r="BF17" s="22">
        <v>-0.30331708196655799</v>
      </c>
      <c r="BG17" s="22">
        <v>-0.53551011025130202</v>
      </c>
      <c r="BH17" s="22">
        <v>-0.46908894547970198</v>
      </c>
      <c r="BI17" s="22">
        <v>-0.419552350742397</v>
      </c>
      <c r="BJ17" s="22">
        <v>-0.462225121983453</v>
      </c>
      <c r="BK17" s="22">
        <v>-0.38586787409930301</v>
      </c>
      <c r="BL17" s="22">
        <v>-0.54802193593718895</v>
      </c>
      <c r="BM17" s="22">
        <v>-0.43367663081470398</v>
      </c>
      <c r="BN17" s="22">
        <v>-0.40519515191445998</v>
      </c>
      <c r="BO17" s="22">
        <v>-0.54667763525259605</v>
      </c>
      <c r="BP17" s="22">
        <v>-0.44249109271439802</v>
      </c>
      <c r="BQ17" s="22">
        <v>-0.40050177281513899</v>
      </c>
      <c r="BR17" s="22">
        <v>-0.35068019781947302</v>
      </c>
      <c r="BS17" s="22">
        <v>-0.34859350671088901</v>
      </c>
      <c r="BT17" s="22">
        <v>-0.335508484339614</v>
      </c>
      <c r="BU17" s="22"/>
      <c r="BV17" s="22">
        <v>-0.39593672596513102</v>
      </c>
      <c r="BW17" s="22">
        <v>-0.54423543201247104</v>
      </c>
      <c r="BX17" s="22"/>
      <c r="BY17" s="22">
        <v>-9.5557262459394707E-2</v>
      </c>
      <c r="BZ17" s="22"/>
      <c r="CA17" s="22">
        <v>-0.51344363906611601</v>
      </c>
      <c r="CB17" s="22">
        <v>-0.55468425502473795</v>
      </c>
      <c r="CC17" s="22">
        <v>-0.41858990396420498</v>
      </c>
      <c r="CD17" s="22">
        <v>-0.134558155075166</v>
      </c>
      <c r="CE17" s="22">
        <v>0.116095180301568</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E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86.4" x14ac:dyDescent="0.3">
      <c r="B9" s="15" t="s">
        <v>240</v>
      </c>
      <c r="C9" s="14">
        <v>0.46479619991469601</v>
      </c>
      <c r="D9" s="14">
        <v>0.54418772006337901</v>
      </c>
      <c r="E9" s="14">
        <v>0.38818633181220702</v>
      </c>
      <c r="F9" s="14"/>
      <c r="G9" s="14">
        <v>0.39630560405123699</v>
      </c>
      <c r="H9" s="14">
        <v>0.45775373587102802</v>
      </c>
      <c r="I9" s="14">
        <v>0.423557449568286</v>
      </c>
      <c r="J9" s="14">
        <v>0.45642423637727197</v>
      </c>
      <c r="K9" s="14">
        <v>0.50768184816569795</v>
      </c>
      <c r="L9" s="14">
        <v>0.52718437084367598</v>
      </c>
      <c r="M9" s="14"/>
      <c r="N9" s="14">
        <v>0.52525290123581503</v>
      </c>
      <c r="O9" s="14">
        <v>0.46179949946784199</v>
      </c>
      <c r="P9" s="14">
        <v>0.430149467912047</v>
      </c>
      <c r="Q9" s="14">
        <v>0.433606646270767</v>
      </c>
      <c r="R9" s="14"/>
      <c r="S9" s="14">
        <v>0.43577505945987699</v>
      </c>
      <c r="T9" s="14">
        <v>0.42357615717421199</v>
      </c>
      <c r="U9" s="14">
        <v>0.42968553066582299</v>
      </c>
      <c r="V9" s="14">
        <v>0.48415649080277601</v>
      </c>
      <c r="W9" s="14">
        <v>0.496999478556161</v>
      </c>
      <c r="X9" s="14">
        <v>0.42400157696739799</v>
      </c>
      <c r="Y9" s="14">
        <v>0.49426209673339899</v>
      </c>
      <c r="Z9" s="14">
        <v>0.560186427281399</v>
      </c>
      <c r="AA9" s="14">
        <v>0.42234031136064898</v>
      </c>
      <c r="AB9" s="14">
        <v>0.54597507101019904</v>
      </c>
      <c r="AC9" s="14">
        <v>0.50500230936138701</v>
      </c>
      <c r="AD9" s="14">
        <v>0.50060413879435595</v>
      </c>
      <c r="AE9" s="14"/>
      <c r="AF9" s="14">
        <v>0.54071150646198596</v>
      </c>
      <c r="AG9" s="14">
        <v>0.445562432612439</v>
      </c>
      <c r="AH9" s="14">
        <v>0.48312555153812398</v>
      </c>
      <c r="AI9" s="14">
        <v>0.58041052717316399</v>
      </c>
      <c r="AJ9" s="14">
        <v>0.33986304025155101</v>
      </c>
      <c r="AK9" s="14"/>
      <c r="AL9" s="14">
        <v>0.52872280691304496</v>
      </c>
      <c r="AM9" s="14">
        <v>0.46259492875680602</v>
      </c>
      <c r="AN9" s="14">
        <v>0.50355596730484797</v>
      </c>
      <c r="AO9" s="14">
        <v>0.56278544042384304</v>
      </c>
      <c r="AP9" s="14">
        <v>0.381573884000251</v>
      </c>
      <c r="AQ9" s="14"/>
      <c r="AR9" s="14">
        <v>0.46454023906108399</v>
      </c>
      <c r="AS9" s="14">
        <v>0.52679725330121097</v>
      </c>
      <c r="AT9" s="14">
        <v>0.478222700136199</v>
      </c>
      <c r="AU9" s="14">
        <v>0.55948657413977798</v>
      </c>
      <c r="AV9" s="14">
        <v>0.34928523336182099</v>
      </c>
      <c r="AW9" s="14">
        <v>0.375960746693843</v>
      </c>
      <c r="AX9" s="14"/>
      <c r="AY9" s="14">
        <v>0.465668955458862</v>
      </c>
      <c r="AZ9" s="14">
        <v>0.451999729459439</v>
      </c>
      <c r="BA9" s="14">
        <v>0.44126043301791801</v>
      </c>
      <c r="BB9" s="14">
        <v>0.48932517968537298</v>
      </c>
      <c r="BC9" s="14">
        <v>0.50323625568601205</v>
      </c>
      <c r="BD9" s="14"/>
      <c r="BE9" s="14">
        <v>0.16310912569803901</v>
      </c>
      <c r="BF9" s="14">
        <v>0.390095391897885</v>
      </c>
      <c r="BG9" s="14">
        <v>0.41825763243279401</v>
      </c>
      <c r="BH9" s="14">
        <v>0.47411645044225198</v>
      </c>
      <c r="BI9" s="14">
        <v>0.448411412974416</v>
      </c>
      <c r="BJ9" s="14">
        <v>0.46584999013336398</v>
      </c>
      <c r="BK9" s="14">
        <v>0.40817516661599701</v>
      </c>
      <c r="BL9" s="14">
        <v>0.46287593899304202</v>
      </c>
      <c r="BM9" s="14">
        <v>0.49208655509165899</v>
      </c>
      <c r="BN9" s="14">
        <v>0.515418848124788</v>
      </c>
      <c r="BO9" s="14">
        <v>0.54543817304127196</v>
      </c>
      <c r="BP9" s="14">
        <v>0.37966558249059801</v>
      </c>
      <c r="BQ9" s="14">
        <v>0.62724508177986604</v>
      </c>
      <c r="BR9" s="14">
        <v>0.40755927012570398</v>
      </c>
      <c r="BS9" s="14">
        <v>0.57976911908112405</v>
      </c>
      <c r="BT9" s="14">
        <v>0.48569570616958002</v>
      </c>
      <c r="BU9" s="14"/>
      <c r="BV9" s="14">
        <v>0.470768864729675</v>
      </c>
      <c r="BW9" s="14">
        <v>0.45045467199505601</v>
      </c>
      <c r="BX9" s="14"/>
      <c r="BY9" s="14">
        <v>0.49636488169265103</v>
      </c>
      <c r="BZ9" s="14"/>
      <c r="CA9" s="14">
        <v>0.43862272235764899</v>
      </c>
      <c r="CB9" s="14">
        <v>0.46964687845755698</v>
      </c>
      <c r="CC9" s="14">
        <v>0.48545293067538298</v>
      </c>
      <c r="CD9" s="14">
        <v>0.51020667065633396</v>
      </c>
      <c r="CE9" s="14">
        <v>0.42028088152142901</v>
      </c>
    </row>
    <row r="10" spans="2:83" ht="72" x14ac:dyDescent="0.3">
      <c r="B10" s="15" t="s">
        <v>241</v>
      </c>
      <c r="C10" s="14">
        <v>0.35412178437685599</v>
      </c>
      <c r="D10" s="14">
        <v>0.339112323202576</v>
      </c>
      <c r="E10" s="14">
        <v>0.36947201440454602</v>
      </c>
      <c r="F10" s="14"/>
      <c r="G10" s="14">
        <v>0.38669884073213801</v>
      </c>
      <c r="H10" s="14">
        <v>0.41959995027897901</v>
      </c>
      <c r="I10" s="14">
        <v>0.39945305122921498</v>
      </c>
      <c r="J10" s="14">
        <v>0.33226099050480501</v>
      </c>
      <c r="K10" s="14">
        <v>0.30243222222293398</v>
      </c>
      <c r="L10" s="14">
        <v>0.29504867681668401</v>
      </c>
      <c r="M10" s="14"/>
      <c r="N10" s="14">
        <v>0.36127449033297798</v>
      </c>
      <c r="O10" s="14">
        <v>0.38244398142111402</v>
      </c>
      <c r="P10" s="14">
        <v>0.34681004032530099</v>
      </c>
      <c r="Q10" s="14">
        <v>0.32106008966718103</v>
      </c>
      <c r="R10" s="14"/>
      <c r="S10" s="14">
        <v>0.396096345792399</v>
      </c>
      <c r="T10" s="14">
        <v>0.39456742215802698</v>
      </c>
      <c r="U10" s="14">
        <v>0.40005445540982998</v>
      </c>
      <c r="V10" s="14">
        <v>0.36737575501704001</v>
      </c>
      <c r="W10" s="14">
        <v>0.28112183082189302</v>
      </c>
      <c r="X10" s="14">
        <v>0.39643435988680997</v>
      </c>
      <c r="Y10" s="14">
        <v>0.28409031578773802</v>
      </c>
      <c r="Z10" s="14">
        <v>0.35097203104882602</v>
      </c>
      <c r="AA10" s="14">
        <v>0.34849846132840101</v>
      </c>
      <c r="AB10" s="14">
        <v>0.32427272900862503</v>
      </c>
      <c r="AC10" s="14">
        <v>0.283824451733447</v>
      </c>
      <c r="AD10" s="14">
        <v>0.28168287620860699</v>
      </c>
      <c r="AE10" s="14"/>
      <c r="AF10" s="14">
        <v>0.32341068543580398</v>
      </c>
      <c r="AG10" s="14">
        <v>0.41015078167256502</v>
      </c>
      <c r="AH10" s="14">
        <v>0.41405752552701502</v>
      </c>
      <c r="AI10" s="14">
        <v>0.28226122238192802</v>
      </c>
      <c r="AJ10" s="14">
        <v>0.293733577198661</v>
      </c>
      <c r="AK10" s="14"/>
      <c r="AL10" s="14">
        <v>0.31257615196567901</v>
      </c>
      <c r="AM10" s="14">
        <v>0.41068096690205702</v>
      </c>
      <c r="AN10" s="14">
        <v>0.41697541474546401</v>
      </c>
      <c r="AO10" s="14">
        <v>0.27136524059232497</v>
      </c>
      <c r="AP10" s="14">
        <v>0.38756120853991999</v>
      </c>
      <c r="AQ10" s="14"/>
      <c r="AR10" s="14">
        <v>0.42425986993253401</v>
      </c>
      <c r="AS10" s="14">
        <v>0.33671050589318302</v>
      </c>
      <c r="AT10" s="14">
        <v>0.439383597573132</v>
      </c>
      <c r="AU10" s="14">
        <v>0.270348636349445</v>
      </c>
      <c r="AV10" s="14">
        <v>0.42196758009082902</v>
      </c>
      <c r="AW10" s="14">
        <v>0.27185784667298402</v>
      </c>
      <c r="AX10" s="14"/>
      <c r="AY10" s="14">
        <v>0.32617092629962202</v>
      </c>
      <c r="AZ10" s="14">
        <v>0.31502991319901902</v>
      </c>
      <c r="BA10" s="14">
        <v>0.40434167625499801</v>
      </c>
      <c r="BB10" s="14">
        <v>0.40565211466892398</v>
      </c>
      <c r="BC10" s="14">
        <v>0.40132241249995598</v>
      </c>
      <c r="BD10" s="14"/>
      <c r="BE10" s="14">
        <v>0.61387791468011699</v>
      </c>
      <c r="BF10" s="14">
        <v>0.332789847894775</v>
      </c>
      <c r="BG10" s="14">
        <v>0.32583917065439899</v>
      </c>
      <c r="BH10" s="14">
        <v>0.30256681619534698</v>
      </c>
      <c r="BI10" s="14">
        <v>0.33777449598692699</v>
      </c>
      <c r="BJ10" s="14">
        <v>0.36179811232714898</v>
      </c>
      <c r="BK10" s="14">
        <v>0.38246566968665802</v>
      </c>
      <c r="BL10" s="14">
        <v>0.35900052561508</v>
      </c>
      <c r="BM10" s="14">
        <v>0.34259975528789799</v>
      </c>
      <c r="BN10" s="14">
        <v>0.366581572389787</v>
      </c>
      <c r="BO10" s="14">
        <v>0.312505210961532</v>
      </c>
      <c r="BP10" s="14">
        <v>0.50671507792246795</v>
      </c>
      <c r="BQ10" s="14">
        <v>0.27840966522182498</v>
      </c>
      <c r="BR10" s="14">
        <v>0.49900290992073099</v>
      </c>
      <c r="BS10" s="14">
        <v>0.29738093311692398</v>
      </c>
      <c r="BT10" s="14">
        <v>0.42284380986251802</v>
      </c>
      <c r="BU10" s="14"/>
      <c r="BV10" s="14">
        <v>0.41296660325599199</v>
      </c>
      <c r="BW10" s="14">
        <v>0.40728624833650201</v>
      </c>
      <c r="BX10" s="14"/>
      <c r="BY10" s="14">
        <v>0.41158690098082201</v>
      </c>
      <c r="BZ10" s="14"/>
      <c r="CA10" s="14">
        <v>0.32053742835042298</v>
      </c>
      <c r="CB10" s="14">
        <v>0.38506101739814902</v>
      </c>
      <c r="CC10" s="14">
        <v>0.364603668610817</v>
      </c>
      <c r="CD10" s="14">
        <v>0.37787148564496298</v>
      </c>
      <c r="CE10" s="14">
        <v>0.56442287655644996</v>
      </c>
    </row>
    <row r="11" spans="2:83" x14ac:dyDescent="0.3">
      <c r="B11" s="15" t="s">
        <v>110</v>
      </c>
      <c r="C11" s="20">
        <v>0.18108201570844801</v>
      </c>
      <c r="D11" s="20">
        <v>0.116699956734045</v>
      </c>
      <c r="E11" s="20">
        <v>0.24234165378324701</v>
      </c>
      <c r="F11" s="20"/>
      <c r="G11" s="20">
        <v>0.216995555216625</v>
      </c>
      <c r="H11" s="20">
        <v>0.122646313849992</v>
      </c>
      <c r="I11" s="20">
        <v>0.17698949920249901</v>
      </c>
      <c r="J11" s="20">
        <v>0.21131477311792199</v>
      </c>
      <c r="K11" s="20">
        <v>0.18988592961136799</v>
      </c>
      <c r="L11" s="20">
        <v>0.17776695233963999</v>
      </c>
      <c r="M11" s="20"/>
      <c r="N11" s="20">
        <v>0.113472608431206</v>
      </c>
      <c r="O11" s="20">
        <v>0.15575651911104399</v>
      </c>
      <c r="P11" s="20">
        <v>0.223040491762653</v>
      </c>
      <c r="Q11" s="20">
        <v>0.245333264062052</v>
      </c>
      <c r="R11" s="20"/>
      <c r="S11" s="20">
        <v>0.16812859474772399</v>
      </c>
      <c r="T11" s="20">
        <v>0.181856420667762</v>
      </c>
      <c r="U11" s="20">
        <v>0.170260013924347</v>
      </c>
      <c r="V11" s="20">
        <v>0.14846775418018299</v>
      </c>
      <c r="W11" s="20">
        <v>0.22187869062194601</v>
      </c>
      <c r="X11" s="20">
        <v>0.17956406314579201</v>
      </c>
      <c r="Y11" s="20">
        <v>0.22164758747886301</v>
      </c>
      <c r="Z11" s="20">
        <v>8.8841541669775204E-2</v>
      </c>
      <c r="AA11" s="20">
        <v>0.22916122731095001</v>
      </c>
      <c r="AB11" s="20">
        <v>0.12975219998117499</v>
      </c>
      <c r="AC11" s="20">
        <v>0.21117323890516601</v>
      </c>
      <c r="AD11" s="20">
        <v>0.21771298499703601</v>
      </c>
      <c r="AE11" s="20"/>
      <c r="AF11" s="20">
        <v>0.13587780810221001</v>
      </c>
      <c r="AG11" s="20">
        <v>0.14428678571499701</v>
      </c>
      <c r="AH11" s="20">
        <v>0.102816922934861</v>
      </c>
      <c r="AI11" s="20">
        <v>0.13732825044490801</v>
      </c>
      <c r="AJ11" s="20">
        <v>0.36640338254978799</v>
      </c>
      <c r="AK11" s="20"/>
      <c r="AL11" s="20">
        <v>0.158701041121277</v>
      </c>
      <c r="AM11" s="20">
        <v>0.12672410434113801</v>
      </c>
      <c r="AN11" s="20">
        <v>7.9468617949687695E-2</v>
      </c>
      <c r="AO11" s="20">
        <v>0.16584931898383201</v>
      </c>
      <c r="AP11" s="20">
        <v>0.23086490745982899</v>
      </c>
      <c r="AQ11" s="20"/>
      <c r="AR11" s="20">
        <v>0.111199891006381</v>
      </c>
      <c r="AS11" s="20">
        <v>0.13649224080560499</v>
      </c>
      <c r="AT11" s="20">
        <v>8.2393702290669099E-2</v>
      </c>
      <c r="AU11" s="20">
        <v>0.17016478951077699</v>
      </c>
      <c r="AV11" s="20">
        <v>0.22874718654734999</v>
      </c>
      <c r="AW11" s="20">
        <v>0.35218140663317299</v>
      </c>
      <c r="AX11" s="20"/>
      <c r="AY11" s="20">
        <v>0.20816011824151601</v>
      </c>
      <c r="AZ11" s="20">
        <v>0.23297035734154201</v>
      </c>
      <c r="BA11" s="20">
        <v>0.15439789072708399</v>
      </c>
      <c r="BB11" s="20">
        <v>0.105022705645702</v>
      </c>
      <c r="BC11" s="20">
        <v>9.5441331814031305E-2</v>
      </c>
      <c r="BD11" s="20"/>
      <c r="BE11" s="20">
        <v>0.223012959621844</v>
      </c>
      <c r="BF11" s="20">
        <v>0.27711476020733999</v>
      </c>
      <c r="BG11" s="20">
        <v>0.255903196912807</v>
      </c>
      <c r="BH11" s="20">
        <v>0.22331673336240099</v>
      </c>
      <c r="BI11" s="20">
        <v>0.21381409103865701</v>
      </c>
      <c r="BJ11" s="20">
        <v>0.17235189753948699</v>
      </c>
      <c r="BK11" s="20">
        <v>0.209359163697345</v>
      </c>
      <c r="BL11" s="20">
        <v>0.178123535391877</v>
      </c>
      <c r="BM11" s="20">
        <v>0.16531368962044299</v>
      </c>
      <c r="BN11" s="20">
        <v>0.117999579485425</v>
      </c>
      <c r="BO11" s="20">
        <v>0.14205661599719599</v>
      </c>
      <c r="BP11" s="20">
        <v>0.113619339586934</v>
      </c>
      <c r="BQ11" s="20">
        <v>9.43452529983098E-2</v>
      </c>
      <c r="BR11" s="20">
        <v>9.3437819953564996E-2</v>
      </c>
      <c r="BS11" s="20">
        <v>0.12284994780195201</v>
      </c>
      <c r="BT11" s="20">
        <v>9.1460483967901504E-2</v>
      </c>
      <c r="BU11" s="20"/>
      <c r="BV11" s="20">
        <v>0.116264532014333</v>
      </c>
      <c r="BW11" s="20">
        <v>0.14225907966844101</v>
      </c>
      <c r="BX11" s="20"/>
      <c r="BY11" s="20">
        <v>9.2048217326526904E-2</v>
      </c>
      <c r="BZ11" s="20"/>
      <c r="CA11" s="20">
        <v>0.240839849291928</v>
      </c>
      <c r="CB11" s="20">
        <v>0.145292104144294</v>
      </c>
      <c r="CC11" s="20">
        <v>0.149943400713799</v>
      </c>
      <c r="CD11" s="20">
        <v>0.11192184369870301</v>
      </c>
      <c r="CE11" s="20">
        <v>1.5296241922120399E-2</v>
      </c>
    </row>
    <row r="12" spans="2:83" x14ac:dyDescent="0.3">
      <c r="B12" s="16"/>
    </row>
    <row r="13" spans="2:83" x14ac:dyDescent="0.3">
      <c r="B13" t="s">
        <v>112</v>
      </c>
    </row>
    <row r="14" spans="2:83" x14ac:dyDescent="0.3">
      <c r="B14" t="s">
        <v>113</v>
      </c>
    </row>
    <row r="16" spans="2:83" x14ac:dyDescent="0.3">
      <c r="B16"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3.2380161525504499E-2</v>
      </c>
      <c r="D9" s="14">
        <v>4.3679683452825198E-2</v>
      </c>
      <c r="E9" s="14">
        <v>2.1410321479921699E-2</v>
      </c>
      <c r="F9" s="14"/>
      <c r="G9" s="14">
        <v>7.1199656888704194E-2</v>
      </c>
      <c r="H9" s="14">
        <v>6.4487971789997406E-2</v>
      </c>
      <c r="I9" s="14">
        <v>3.4794516520066897E-2</v>
      </c>
      <c r="J9" s="14">
        <v>2.1661483433349098E-2</v>
      </c>
      <c r="K9" s="14">
        <v>6.5867446791771297E-3</v>
      </c>
      <c r="L9" s="14">
        <v>4.6555681415087801E-3</v>
      </c>
      <c r="M9" s="14"/>
      <c r="N9" s="14">
        <v>3.9067757612284301E-2</v>
      </c>
      <c r="O9" s="14">
        <v>2.9208425564956401E-2</v>
      </c>
      <c r="P9" s="14">
        <v>3.1317645100796501E-2</v>
      </c>
      <c r="Q9" s="14">
        <v>2.82805818303975E-2</v>
      </c>
      <c r="R9" s="14"/>
      <c r="S9" s="14">
        <v>5.2889866573930501E-2</v>
      </c>
      <c r="T9" s="14">
        <v>2.7809003237363E-2</v>
      </c>
      <c r="U9" s="14">
        <v>1.9145898020959E-2</v>
      </c>
      <c r="V9" s="14">
        <v>4.47033775429806E-2</v>
      </c>
      <c r="W9" s="14">
        <v>2.5149065268020201E-2</v>
      </c>
      <c r="X9" s="14">
        <v>4.1719018960000201E-2</v>
      </c>
      <c r="Y9" s="14">
        <v>6.2409128778203402E-3</v>
      </c>
      <c r="Z9" s="14">
        <v>8.3826737412888097E-2</v>
      </c>
      <c r="AA9" s="14">
        <v>2.38582235991904E-2</v>
      </c>
      <c r="AB9" s="14">
        <v>2.1008515769773702E-2</v>
      </c>
      <c r="AC9" s="14">
        <v>2.2068068861604902E-2</v>
      </c>
      <c r="AD9" s="14">
        <v>2.6658486885154601E-2</v>
      </c>
      <c r="AE9" s="14"/>
      <c r="AF9" s="14">
        <v>2.6780722959634001E-2</v>
      </c>
      <c r="AG9" s="14">
        <v>4.6696009890356598E-2</v>
      </c>
      <c r="AH9" s="14">
        <v>2.13760103074172E-2</v>
      </c>
      <c r="AI9" s="14">
        <v>0</v>
      </c>
      <c r="AJ9" s="14">
        <v>3.2097656471597298E-2</v>
      </c>
      <c r="AK9" s="14"/>
      <c r="AL9" s="14">
        <v>3.6168064928697098E-2</v>
      </c>
      <c r="AM9" s="14">
        <v>3.9961093787567799E-2</v>
      </c>
      <c r="AN9" s="14">
        <v>3.2522044269615101E-2</v>
      </c>
      <c r="AO9" s="14">
        <v>3.0103281113229401E-2</v>
      </c>
      <c r="AP9" s="14">
        <v>2.1559969476014299E-2</v>
      </c>
      <c r="AQ9" s="14"/>
      <c r="AR9" s="14">
        <v>5.1819997900455002E-2</v>
      </c>
      <c r="AS9" s="14">
        <v>3.0846881881470101E-2</v>
      </c>
      <c r="AT9" s="14">
        <v>2.9187127356259401E-2</v>
      </c>
      <c r="AU9" s="14">
        <v>3.7969002418172297E-2</v>
      </c>
      <c r="AV9" s="14">
        <v>3.5771433977651902E-2</v>
      </c>
      <c r="AW9" s="14">
        <v>7.3896058299372097E-3</v>
      </c>
      <c r="AX9" s="14"/>
      <c r="AY9" s="14">
        <v>1.1697826348138299E-2</v>
      </c>
      <c r="AZ9" s="14">
        <v>3.4011109922419701E-2</v>
      </c>
      <c r="BA9" s="14">
        <v>3.8227145413691002E-2</v>
      </c>
      <c r="BB9" s="14">
        <v>5.7750618204987801E-2</v>
      </c>
      <c r="BC9" s="14">
        <v>0.117545656340082</v>
      </c>
      <c r="BD9" s="14"/>
      <c r="BE9" s="14">
        <v>0</v>
      </c>
      <c r="BF9" s="14">
        <v>1.9752333754793901E-2</v>
      </c>
      <c r="BG9" s="14">
        <v>2.0791730479695798E-2</v>
      </c>
      <c r="BH9" s="14">
        <v>5.7340799666335401E-2</v>
      </c>
      <c r="BI9" s="14">
        <v>6.3290973772603301E-2</v>
      </c>
      <c r="BJ9" s="14">
        <v>2.74104041806436E-2</v>
      </c>
      <c r="BK9" s="14">
        <v>1.11204486548914E-2</v>
      </c>
      <c r="BL9" s="14">
        <v>1.08948301899147E-2</v>
      </c>
      <c r="BM9" s="14">
        <v>4.2401513290633602E-2</v>
      </c>
      <c r="BN9" s="14">
        <v>1.76891878381229E-2</v>
      </c>
      <c r="BO9" s="14">
        <v>2.80485675954113E-2</v>
      </c>
      <c r="BP9" s="14">
        <v>0</v>
      </c>
      <c r="BQ9" s="14">
        <v>3.8369980181836502E-2</v>
      </c>
      <c r="BR9" s="14">
        <v>4.1240359452608302E-2</v>
      </c>
      <c r="BS9" s="14">
        <v>7.7591187339900503E-2</v>
      </c>
      <c r="BT9" s="14">
        <v>7.6836252246227296E-2</v>
      </c>
      <c r="BU9" s="14"/>
      <c r="BV9" s="14">
        <v>5.3679514267997698E-2</v>
      </c>
      <c r="BW9" s="14">
        <v>1.9585946789739499E-2</v>
      </c>
      <c r="BX9" s="14"/>
      <c r="BY9" s="14">
        <v>8.5330355408052894E-2</v>
      </c>
      <c r="BZ9" s="14"/>
      <c r="CA9" s="14">
        <v>9.8847338548517898E-3</v>
      </c>
      <c r="CB9" s="14">
        <v>1.0279106636686E-2</v>
      </c>
      <c r="CC9" s="14">
        <v>3.5872735767186303E-2</v>
      </c>
      <c r="CD9" s="14">
        <v>9.7791429042240099E-2</v>
      </c>
      <c r="CE9" s="14">
        <v>0.286207765635069</v>
      </c>
    </row>
    <row r="10" spans="2:83" x14ac:dyDescent="0.3">
      <c r="B10" s="15" t="s">
        <v>236</v>
      </c>
      <c r="C10" s="14">
        <v>0.112280731178862</v>
      </c>
      <c r="D10" s="14">
        <v>0.11836325575640801</v>
      </c>
      <c r="E10" s="14">
        <v>0.10656165590883</v>
      </c>
      <c r="F10" s="14"/>
      <c r="G10" s="14">
        <v>0.16366916636961801</v>
      </c>
      <c r="H10" s="14">
        <v>0.18533254227988299</v>
      </c>
      <c r="I10" s="14">
        <v>0.15529432027290899</v>
      </c>
      <c r="J10" s="14">
        <v>7.7671728620264502E-2</v>
      </c>
      <c r="K10" s="14">
        <v>7.8018755546214902E-2</v>
      </c>
      <c r="L10" s="14">
        <v>3.5096065129979703E-2</v>
      </c>
      <c r="M10" s="14"/>
      <c r="N10" s="14">
        <v>0.14801686087586599</v>
      </c>
      <c r="O10" s="14">
        <v>0.113863964821051</v>
      </c>
      <c r="P10" s="14">
        <v>0.106187813610555</v>
      </c>
      <c r="Q10" s="14">
        <v>7.9940228894886195E-2</v>
      </c>
      <c r="R10" s="14"/>
      <c r="S10" s="14">
        <v>0.122404654017345</v>
      </c>
      <c r="T10" s="14">
        <v>8.1367958866270906E-2</v>
      </c>
      <c r="U10" s="14">
        <v>7.9358941691641802E-2</v>
      </c>
      <c r="V10" s="14">
        <v>0.100490157326194</v>
      </c>
      <c r="W10" s="14">
        <v>0.14249497147911799</v>
      </c>
      <c r="X10" s="14">
        <v>0.12817854461190201</v>
      </c>
      <c r="Y10" s="14">
        <v>0.134722756977639</v>
      </c>
      <c r="Z10" s="14">
        <v>9.1355611531967099E-2</v>
      </c>
      <c r="AA10" s="14">
        <v>0.12809196261325201</v>
      </c>
      <c r="AB10" s="14">
        <v>0.114698572866756</v>
      </c>
      <c r="AC10" s="14">
        <v>0.13045308773077499</v>
      </c>
      <c r="AD10" s="14">
        <v>7.7124141137912106E-2</v>
      </c>
      <c r="AE10" s="14"/>
      <c r="AF10" s="14">
        <v>0.12806163253262101</v>
      </c>
      <c r="AG10" s="14">
        <v>0.126313148371061</v>
      </c>
      <c r="AH10" s="14">
        <v>9.5738062022778403E-2</v>
      </c>
      <c r="AI10" s="14">
        <v>0.25704207243395299</v>
      </c>
      <c r="AJ10" s="14">
        <v>5.4130549237715597E-2</v>
      </c>
      <c r="AK10" s="14"/>
      <c r="AL10" s="14">
        <v>0.119208188339192</v>
      </c>
      <c r="AM10" s="14">
        <v>0.12863548786352499</v>
      </c>
      <c r="AN10" s="14">
        <v>6.8883334656588802E-2</v>
      </c>
      <c r="AO10" s="14">
        <v>0.18690613447902299</v>
      </c>
      <c r="AP10" s="14">
        <v>6.2352830357321698E-2</v>
      </c>
      <c r="AQ10" s="14"/>
      <c r="AR10" s="14">
        <v>0.15853713397233901</v>
      </c>
      <c r="AS10" s="14">
        <v>0.119664314890517</v>
      </c>
      <c r="AT10" s="14">
        <v>9.1792296249094199E-2</v>
      </c>
      <c r="AU10" s="14">
        <v>0.15150042208003001</v>
      </c>
      <c r="AV10" s="14">
        <v>7.6103692267869699E-2</v>
      </c>
      <c r="AW10" s="14">
        <v>3.6706303353079499E-2</v>
      </c>
      <c r="AX10" s="14"/>
      <c r="AY10" s="14">
        <v>7.9936242549293601E-2</v>
      </c>
      <c r="AZ10" s="14">
        <v>0.103471378538601</v>
      </c>
      <c r="BA10" s="14">
        <v>0.13271680408638301</v>
      </c>
      <c r="BB10" s="14">
        <v>0.16850647092347401</v>
      </c>
      <c r="BC10" s="14">
        <v>0.15446900130573499</v>
      </c>
      <c r="BD10" s="14"/>
      <c r="BE10" s="14">
        <v>0.17500016213390099</v>
      </c>
      <c r="BF10" s="14">
        <v>0.161300796217729</v>
      </c>
      <c r="BG10" s="14">
        <v>5.12953572501351E-2</v>
      </c>
      <c r="BH10" s="14">
        <v>0.110251974377512</v>
      </c>
      <c r="BI10" s="14">
        <v>6.5776303777086306E-2</v>
      </c>
      <c r="BJ10" s="14">
        <v>9.0290670839578799E-2</v>
      </c>
      <c r="BK10" s="14">
        <v>0.124817127395581</v>
      </c>
      <c r="BL10" s="14">
        <v>0.106470567092913</v>
      </c>
      <c r="BM10" s="14">
        <v>9.96852362798855E-2</v>
      </c>
      <c r="BN10" s="14">
        <v>0.184890570052994</v>
      </c>
      <c r="BO10" s="14">
        <v>9.3130928157274098E-2</v>
      </c>
      <c r="BP10" s="14">
        <v>0.18350458899973299</v>
      </c>
      <c r="BQ10" s="14">
        <v>0.13822898226770899</v>
      </c>
      <c r="BR10" s="14">
        <v>0.15168200360435</v>
      </c>
      <c r="BS10" s="14">
        <v>9.87421885715416E-2</v>
      </c>
      <c r="BT10" s="14">
        <v>0.174382824786842</v>
      </c>
      <c r="BU10" s="14"/>
      <c r="BV10" s="14">
        <v>0.15439378991115399</v>
      </c>
      <c r="BW10" s="14">
        <v>9.0378227023357294E-2</v>
      </c>
      <c r="BX10" s="14"/>
      <c r="BY10" s="14">
        <v>0.20201668798529601</v>
      </c>
      <c r="BZ10" s="14"/>
      <c r="CA10" s="14">
        <v>6.8347748758839394E-2</v>
      </c>
      <c r="CB10" s="14">
        <v>9.9282285467452894E-2</v>
      </c>
      <c r="CC10" s="14">
        <v>0.11430584637721899</v>
      </c>
      <c r="CD10" s="14">
        <v>0.29725151072740202</v>
      </c>
      <c r="CE10" s="14">
        <v>0.215353128270873</v>
      </c>
    </row>
    <row r="11" spans="2:83" x14ac:dyDescent="0.3">
      <c r="B11" s="15" t="s">
        <v>237</v>
      </c>
      <c r="C11" s="14">
        <v>0.18355535282435501</v>
      </c>
      <c r="D11" s="14">
        <v>0.183467764133145</v>
      </c>
      <c r="E11" s="14">
        <v>0.18400079132994801</v>
      </c>
      <c r="F11" s="14"/>
      <c r="G11" s="14">
        <v>0.197836028197451</v>
      </c>
      <c r="H11" s="14">
        <v>0.16822439644450701</v>
      </c>
      <c r="I11" s="14">
        <v>0.20385152756583499</v>
      </c>
      <c r="J11" s="14">
        <v>0.17232428935597799</v>
      </c>
      <c r="K11" s="14">
        <v>0.196345536487669</v>
      </c>
      <c r="L11" s="14">
        <v>0.17067379372866501</v>
      </c>
      <c r="M11" s="14"/>
      <c r="N11" s="14">
        <v>0.14907089566405801</v>
      </c>
      <c r="O11" s="14">
        <v>0.17071178298151601</v>
      </c>
      <c r="P11" s="14">
        <v>0.21882341779775599</v>
      </c>
      <c r="Q11" s="14">
        <v>0.20096687223329501</v>
      </c>
      <c r="R11" s="14"/>
      <c r="S11" s="14">
        <v>0.18798144902691599</v>
      </c>
      <c r="T11" s="14">
        <v>0.21279338497470801</v>
      </c>
      <c r="U11" s="14">
        <v>0.20907990822067701</v>
      </c>
      <c r="V11" s="14">
        <v>0.22611382036050001</v>
      </c>
      <c r="W11" s="14">
        <v>0.21896097438107801</v>
      </c>
      <c r="X11" s="14">
        <v>0.194840040549912</v>
      </c>
      <c r="Y11" s="14">
        <v>0.167941312536667</v>
      </c>
      <c r="Z11" s="14">
        <v>0.10329272864198499</v>
      </c>
      <c r="AA11" s="14">
        <v>0.15812639611209001</v>
      </c>
      <c r="AB11" s="14">
        <v>0.17204576431576299</v>
      </c>
      <c r="AC11" s="14">
        <v>9.35720037881662E-2</v>
      </c>
      <c r="AD11" s="14">
        <v>0.150741713373054</v>
      </c>
      <c r="AE11" s="14"/>
      <c r="AF11" s="14">
        <v>0.19511861411756001</v>
      </c>
      <c r="AG11" s="14">
        <v>0.15283082431565301</v>
      </c>
      <c r="AH11" s="14">
        <v>0.16214207906054801</v>
      </c>
      <c r="AI11" s="14">
        <v>0.31819550108511402</v>
      </c>
      <c r="AJ11" s="14">
        <v>0.26393598574857802</v>
      </c>
      <c r="AK11" s="14"/>
      <c r="AL11" s="14">
        <v>0.19759466955486801</v>
      </c>
      <c r="AM11" s="14">
        <v>0.156996437399815</v>
      </c>
      <c r="AN11" s="14">
        <v>0.16894731663177401</v>
      </c>
      <c r="AO11" s="14">
        <v>0.21267456255671399</v>
      </c>
      <c r="AP11" s="14">
        <v>0.13132278652715801</v>
      </c>
      <c r="AQ11" s="14"/>
      <c r="AR11" s="14">
        <v>0.13336107316916199</v>
      </c>
      <c r="AS11" s="14">
        <v>0.204098733339414</v>
      </c>
      <c r="AT11" s="14">
        <v>0.13781332127717999</v>
      </c>
      <c r="AU11" s="14">
        <v>0.23693469537393699</v>
      </c>
      <c r="AV11" s="14">
        <v>0.116092041735605</v>
      </c>
      <c r="AW11" s="14">
        <v>0.22984083701673899</v>
      </c>
      <c r="AX11" s="14"/>
      <c r="AY11" s="14">
        <v>0.21910000611088801</v>
      </c>
      <c r="AZ11" s="14">
        <v>0.19728442316946601</v>
      </c>
      <c r="BA11" s="14">
        <v>0.165901457312914</v>
      </c>
      <c r="BB11" s="14">
        <v>0.11889656423921199</v>
      </c>
      <c r="BC11" s="14">
        <v>0.22536976197686401</v>
      </c>
      <c r="BD11" s="14"/>
      <c r="BE11" s="14">
        <v>0.27941973567219303</v>
      </c>
      <c r="BF11" s="14">
        <v>0.230679328141358</v>
      </c>
      <c r="BG11" s="14">
        <v>0.236591230062005</v>
      </c>
      <c r="BH11" s="14">
        <v>0.16840517122991899</v>
      </c>
      <c r="BI11" s="14">
        <v>0.16739205562528101</v>
      </c>
      <c r="BJ11" s="14">
        <v>0.22207629054788999</v>
      </c>
      <c r="BK11" s="14">
        <v>0.22530675288698601</v>
      </c>
      <c r="BL11" s="14">
        <v>0.168238733842174</v>
      </c>
      <c r="BM11" s="14">
        <v>0.16136400677231699</v>
      </c>
      <c r="BN11" s="14">
        <v>0.121933284436251</v>
      </c>
      <c r="BO11" s="14">
        <v>0.16996971320427801</v>
      </c>
      <c r="BP11" s="14">
        <v>0.12908434947074601</v>
      </c>
      <c r="BQ11" s="14">
        <v>0.18834947417310799</v>
      </c>
      <c r="BR11" s="14">
        <v>0.165042990572033</v>
      </c>
      <c r="BS11" s="14">
        <v>0.16013920641439799</v>
      </c>
      <c r="BT11" s="14">
        <v>0.123823804464086</v>
      </c>
      <c r="BU11" s="14"/>
      <c r="BV11" s="14">
        <v>0.13734357014763701</v>
      </c>
      <c r="BW11" s="14">
        <v>0.18618566219162999</v>
      </c>
      <c r="BX11" s="14"/>
      <c r="BY11" s="14">
        <v>0.23460291175275699</v>
      </c>
      <c r="BZ11" s="14"/>
      <c r="CA11" s="14">
        <v>0.21176692484708101</v>
      </c>
      <c r="CB11" s="14">
        <v>0.16586421583602301</v>
      </c>
      <c r="CC11" s="14">
        <v>0.18084559533035099</v>
      </c>
      <c r="CD11" s="14">
        <v>0.157958810157867</v>
      </c>
      <c r="CE11" s="14">
        <v>0.123387261608538</v>
      </c>
    </row>
    <row r="12" spans="2:83" x14ac:dyDescent="0.3">
      <c r="B12" s="15" t="s">
        <v>238</v>
      </c>
      <c r="C12" s="14">
        <v>0.29837613358750298</v>
      </c>
      <c r="D12" s="14">
        <v>0.27555828678857403</v>
      </c>
      <c r="E12" s="14">
        <v>0.32124149587058398</v>
      </c>
      <c r="F12" s="14"/>
      <c r="G12" s="14">
        <v>0.257472790169887</v>
      </c>
      <c r="H12" s="14">
        <v>0.26672642868037899</v>
      </c>
      <c r="I12" s="14">
        <v>0.281807101766611</v>
      </c>
      <c r="J12" s="14">
        <v>0.337343856225087</v>
      </c>
      <c r="K12" s="14">
        <v>0.30816139867043302</v>
      </c>
      <c r="L12" s="14">
        <v>0.32639541783666898</v>
      </c>
      <c r="M12" s="14"/>
      <c r="N12" s="14">
        <v>0.287108166583324</v>
      </c>
      <c r="O12" s="14">
        <v>0.31982987397842</v>
      </c>
      <c r="P12" s="14">
        <v>0.282031460465693</v>
      </c>
      <c r="Q12" s="14">
        <v>0.305107096416604</v>
      </c>
      <c r="R12" s="14"/>
      <c r="S12" s="14">
        <v>0.25290251493742799</v>
      </c>
      <c r="T12" s="14">
        <v>0.26326912195972502</v>
      </c>
      <c r="U12" s="14">
        <v>0.30528254258486798</v>
      </c>
      <c r="V12" s="14">
        <v>0.25026302271380702</v>
      </c>
      <c r="W12" s="14">
        <v>0.31205969868969602</v>
      </c>
      <c r="X12" s="14">
        <v>0.27053080964394599</v>
      </c>
      <c r="Y12" s="14">
        <v>0.33333076749642099</v>
      </c>
      <c r="Z12" s="14">
        <v>0.43729981354713998</v>
      </c>
      <c r="AA12" s="14">
        <v>0.31064454320313301</v>
      </c>
      <c r="AB12" s="14">
        <v>0.33171626159439699</v>
      </c>
      <c r="AC12" s="14">
        <v>0.302402633549337</v>
      </c>
      <c r="AD12" s="14">
        <v>0.40993308438676801</v>
      </c>
      <c r="AE12" s="14"/>
      <c r="AF12" s="14">
        <v>0.33410334589526902</v>
      </c>
      <c r="AG12" s="14">
        <v>0.280267346118865</v>
      </c>
      <c r="AH12" s="14">
        <v>0.304398718043209</v>
      </c>
      <c r="AI12" s="14">
        <v>8.9952023951159005E-2</v>
      </c>
      <c r="AJ12" s="14">
        <v>0.28915796134218702</v>
      </c>
      <c r="AK12" s="14"/>
      <c r="AL12" s="14">
        <v>0.340882987455561</v>
      </c>
      <c r="AM12" s="14">
        <v>0.26302147393289099</v>
      </c>
      <c r="AN12" s="14">
        <v>0.33012359206844999</v>
      </c>
      <c r="AO12" s="14">
        <v>0.29947271397846897</v>
      </c>
      <c r="AP12" s="14">
        <v>0.29580871654005197</v>
      </c>
      <c r="AQ12" s="14"/>
      <c r="AR12" s="14">
        <v>0.25124872673001097</v>
      </c>
      <c r="AS12" s="14">
        <v>0.31916159720604997</v>
      </c>
      <c r="AT12" s="14">
        <v>0.32005847930697101</v>
      </c>
      <c r="AU12" s="14">
        <v>0.29991458936527099</v>
      </c>
      <c r="AV12" s="14">
        <v>0.31178798278311098</v>
      </c>
      <c r="AW12" s="14">
        <v>0.33890906348337901</v>
      </c>
      <c r="AX12" s="14"/>
      <c r="AY12" s="14">
        <v>0.34107724512221499</v>
      </c>
      <c r="AZ12" s="14">
        <v>0.29733871179620303</v>
      </c>
      <c r="BA12" s="14">
        <v>0.28588516818570298</v>
      </c>
      <c r="BB12" s="14">
        <v>0.25742079922028099</v>
      </c>
      <c r="BC12" s="14">
        <v>0.18053107830530099</v>
      </c>
      <c r="BD12" s="14"/>
      <c r="BE12" s="14">
        <v>0.191882284796356</v>
      </c>
      <c r="BF12" s="14">
        <v>0.181342293767356</v>
      </c>
      <c r="BG12" s="14">
        <v>0.303955189996715</v>
      </c>
      <c r="BH12" s="14">
        <v>0.28760692875497801</v>
      </c>
      <c r="BI12" s="14">
        <v>0.35702361124662801</v>
      </c>
      <c r="BJ12" s="14">
        <v>0.28016952975788401</v>
      </c>
      <c r="BK12" s="14">
        <v>0.30577883367681102</v>
      </c>
      <c r="BL12" s="14">
        <v>0.34764695180326999</v>
      </c>
      <c r="BM12" s="14">
        <v>0.25292180986059798</v>
      </c>
      <c r="BN12" s="14">
        <v>0.29345037572219201</v>
      </c>
      <c r="BO12" s="14">
        <v>0.32248880771343202</v>
      </c>
      <c r="BP12" s="14">
        <v>0.25554532064380597</v>
      </c>
      <c r="BQ12" s="14">
        <v>0.36237803173088001</v>
      </c>
      <c r="BR12" s="14">
        <v>0.26746697706895101</v>
      </c>
      <c r="BS12" s="14">
        <v>0.193100011105896</v>
      </c>
      <c r="BT12" s="14">
        <v>0.29148880716250097</v>
      </c>
      <c r="BU12" s="14"/>
      <c r="BV12" s="14">
        <v>0.243379868863873</v>
      </c>
      <c r="BW12" s="14">
        <v>0.292193971679655</v>
      </c>
      <c r="BX12" s="14"/>
      <c r="BY12" s="14">
        <v>0.21755303788494601</v>
      </c>
      <c r="BZ12" s="14"/>
      <c r="CA12" s="14">
        <v>0.31491646224050601</v>
      </c>
      <c r="CB12" s="14">
        <v>0.31908492889628798</v>
      </c>
      <c r="CC12" s="14">
        <v>0.29764467127918898</v>
      </c>
      <c r="CD12" s="14">
        <v>0.24053694258452099</v>
      </c>
      <c r="CE12" s="14">
        <v>0.227088043662768</v>
      </c>
    </row>
    <row r="13" spans="2:83" x14ac:dyDescent="0.3">
      <c r="B13" s="15" t="s">
        <v>214</v>
      </c>
      <c r="C13" s="14">
        <v>0.30872723505171301</v>
      </c>
      <c r="D13" s="14">
        <v>0.34121189671964702</v>
      </c>
      <c r="E13" s="14">
        <v>0.27761318748445002</v>
      </c>
      <c r="F13" s="14"/>
      <c r="G13" s="14">
        <v>0.234743873038191</v>
      </c>
      <c r="H13" s="14">
        <v>0.24244502959886999</v>
      </c>
      <c r="I13" s="14">
        <v>0.25648516096357399</v>
      </c>
      <c r="J13" s="14">
        <v>0.33156936730583803</v>
      </c>
      <c r="K13" s="14">
        <v>0.352969956154433</v>
      </c>
      <c r="L13" s="14">
        <v>0.40566138027377702</v>
      </c>
      <c r="M13" s="14"/>
      <c r="N13" s="14">
        <v>0.34058924249456701</v>
      </c>
      <c r="O13" s="14">
        <v>0.30911350452849901</v>
      </c>
      <c r="P13" s="14">
        <v>0.29893475768935202</v>
      </c>
      <c r="Q13" s="14">
        <v>0.28141338784467501</v>
      </c>
      <c r="R13" s="14"/>
      <c r="S13" s="14">
        <v>0.32406680553412398</v>
      </c>
      <c r="T13" s="14">
        <v>0.32963425746042002</v>
      </c>
      <c r="U13" s="14">
        <v>0.32495516744677999</v>
      </c>
      <c r="V13" s="14">
        <v>0.320594201553146</v>
      </c>
      <c r="W13" s="14">
        <v>0.246641242499407</v>
      </c>
      <c r="X13" s="14">
        <v>0.28687384614983702</v>
      </c>
      <c r="Y13" s="14">
        <v>0.293273864438517</v>
      </c>
      <c r="Z13" s="14">
        <v>0.224032370501072</v>
      </c>
      <c r="AA13" s="14">
        <v>0.31304848130762902</v>
      </c>
      <c r="AB13" s="14">
        <v>0.29794932259697499</v>
      </c>
      <c r="AC13" s="14">
        <v>0.39477733593467201</v>
      </c>
      <c r="AD13" s="14">
        <v>0.30511773267457998</v>
      </c>
      <c r="AE13" s="14"/>
      <c r="AF13" s="14">
        <v>0.28444152808763901</v>
      </c>
      <c r="AG13" s="14">
        <v>0.34098492691264998</v>
      </c>
      <c r="AH13" s="14">
        <v>0.37629156583513801</v>
      </c>
      <c r="AI13" s="14">
        <v>0.25215130954257098</v>
      </c>
      <c r="AJ13" s="14">
        <v>0.21085916582115899</v>
      </c>
      <c r="AK13" s="14"/>
      <c r="AL13" s="14">
        <v>0.27483506465614799</v>
      </c>
      <c r="AM13" s="14">
        <v>0.35668972368610802</v>
      </c>
      <c r="AN13" s="14">
        <v>0.36030147908798599</v>
      </c>
      <c r="AO13" s="14">
        <v>0.221425614162646</v>
      </c>
      <c r="AP13" s="14">
        <v>0.40862807687534303</v>
      </c>
      <c r="AQ13" s="14"/>
      <c r="AR13" s="14">
        <v>0.37056990107097698</v>
      </c>
      <c r="AS13" s="14">
        <v>0.29933992318112801</v>
      </c>
      <c r="AT13" s="14">
        <v>0.38539022534126099</v>
      </c>
      <c r="AU13" s="14">
        <v>0.212279894204776</v>
      </c>
      <c r="AV13" s="14">
        <v>0.38121669375503597</v>
      </c>
      <c r="AW13" s="14">
        <v>0.244328589146212</v>
      </c>
      <c r="AX13" s="14"/>
      <c r="AY13" s="14">
        <v>0.28401616681769198</v>
      </c>
      <c r="AZ13" s="14">
        <v>0.28331485138014201</v>
      </c>
      <c r="BA13" s="14">
        <v>0.32715142579543799</v>
      </c>
      <c r="BB13" s="14">
        <v>0.33854438077100202</v>
      </c>
      <c r="BC13" s="14">
        <v>0.29489293838774</v>
      </c>
      <c r="BD13" s="14"/>
      <c r="BE13" s="14">
        <v>0.13465171515272401</v>
      </c>
      <c r="BF13" s="14">
        <v>0.23852647955776299</v>
      </c>
      <c r="BG13" s="14">
        <v>0.31029907937115703</v>
      </c>
      <c r="BH13" s="14">
        <v>0.30347340862361699</v>
      </c>
      <c r="BI13" s="14">
        <v>0.28445853766587698</v>
      </c>
      <c r="BJ13" s="14">
        <v>0.31652443411340397</v>
      </c>
      <c r="BK13" s="14">
        <v>0.26976660063199098</v>
      </c>
      <c r="BL13" s="14">
        <v>0.30845893319930001</v>
      </c>
      <c r="BM13" s="14">
        <v>0.39763219255320997</v>
      </c>
      <c r="BN13" s="14">
        <v>0.308865772771585</v>
      </c>
      <c r="BO13" s="14">
        <v>0.32776522258642599</v>
      </c>
      <c r="BP13" s="14">
        <v>0.40283172041756898</v>
      </c>
      <c r="BQ13" s="14">
        <v>0.27267353164646602</v>
      </c>
      <c r="BR13" s="14">
        <v>0.30305593310167001</v>
      </c>
      <c r="BS13" s="14">
        <v>0.38711119771125801</v>
      </c>
      <c r="BT13" s="14">
        <v>0.29944977376367898</v>
      </c>
      <c r="BU13" s="14"/>
      <c r="BV13" s="14">
        <v>0.37484942715494501</v>
      </c>
      <c r="BW13" s="14">
        <v>0.32971820548965403</v>
      </c>
      <c r="BX13" s="14"/>
      <c r="BY13" s="14">
        <v>0.197977119713211</v>
      </c>
      <c r="BZ13" s="14"/>
      <c r="CA13" s="14">
        <v>0.32344851306894901</v>
      </c>
      <c r="CB13" s="14">
        <v>0.347355226983869</v>
      </c>
      <c r="CC13" s="14">
        <v>0.32338336970018</v>
      </c>
      <c r="CD13" s="14">
        <v>0.16048669783875399</v>
      </c>
      <c r="CE13" s="14">
        <v>0.14796380082275101</v>
      </c>
    </row>
    <row r="14" spans="2:83" x14ac:dyDescent="0.3">
      <c r="B14" s="15" t="s">
        <v>110</v>
      </c>
      <c r="C14" s="14">
        <v>6.4680385832062107E-2</v>
      </c>
      <c r="D14" s="14">
        <v>3.7719113149400303E-2</v>
      </c>
      <c r="E14" s="14">
        <v>8.9172547926265305E-2</v>
      </c>
      <c r="F14" s="14"/>
      <c r="G14" s="14">
        <v>7.5078485336147999E-2</v>
      </c>
      <c r="H14" s="14">
        <v>7.27836312063634E-2</v>
      </c>
      <c r="I14" s="14">
        <v>6.7767372911003002E-2</v>
      </c>
      <c r="J14" s="14">
        <v>5.9429275059484102E-2</v>
      </c>
      <c r="K14" s="14">
        <v>5.7917608462072903E-2</v>
      </c>
      <c r="L14" s="14">
        <v>5.7517774889401102E-2</v>
      </c>
      <c r="M14" s="14"/>
      <c r="N14" s="14">
        <v>3.6147076769900602E-2</v>
      </c>
      <c r="O14" s="14">
        <v>5.7272448125557499E-2</v>
      </c>
      <c r="P14" s="14">
        <v>6.2704905335847494E-2</v>
      </c>
      <c r="Q14" s="14">
        <v>0.10429183278014301</v>
      </c>
      <c r="R14" s="14"/>
      <c r="S14" s="14">
        <v>5.97547099102557E-2</v>
      </c>
      <c r="T14" s="14">
        <v>8.5126273501513097E-2</v>
      </c>
      <c r="U14" s="14">
        <v>6.2177542035074598E-2</v>
      </c>
      <c r="V14" s="14">
        <v>5.78354205033716E-2</v>
      </c>
      <c r="W14" s="14">
        <v>5.4694047682680602E-2</v>
      </c>
      <c r="X14" s="14">
        <v>7.7857740084402799E-2</v>
      </c>
      <c r="Y14" s="14">
        <v>6.44903856729349E-2</v>
      </c>
      <c r="Z14" s="14">
        <v>6.0192738364948997E-2</v>
      </c>
      <c r="AA14" s="14">
        <v>6.6230393164705095E-2</v>
      </c>
      <c r="AB14" s="14">
        <v>6.2581562856336606E-2</v>
      </c>
      <c r="AC14" s="14">
        <v>5.6726870135444599E-2</v>
      </c>
      <c r="AD14" s="14">
        <v>3.0424841542531101E-2</v>
      </c>
      <c r="AE14" s="14"/>
      <c r="AF14" s="14">
        <v>3.1494156407277797E-2</v>
      </c>
      <c r="AG14" s="14">
        <v>5.2907744391414699E-2</v>
      </c>
      <c r="AH14" s="14">
        <v>4.0053564730909298E-2</v>
      </c>
      <c r="AI14" s="14">
        <v>8.26590929872031E-2</v>
      </c>
      <c r="AJ14" s="14">
        <v>0.149818681378762</v>
      </c>
      <c r="AK14" s="14"/>
      <c r="AL14" s="14">
        <v>3.1311025065534598E-2</v>
      </c>
      <c r="AM14" s="14">
        <v>5.46957833300942E-2</v>
      </c>
      <c r="AN14" s="14">
        <v>3.9222233285586702E-2</v>
      </c>
      <c r="AO14" s="14">
        <v>4.9417693709919198E-2</v>
      </c>
      <c r="AP14" s="14">
        <v>8.0327620224110705E-2</v>
      </c>
      <c r="AQ14" s="14"/>
      <c r="AR14" s="14">
        <v>3.4463167157054699E-2</v>
      </c>
      <c r="AS14" s="14">
        <v>2.6888549501421201E-2</v>
      </c>
      <c r="AT14" s="14">
        <v>3.5758550469235602E-2</v>
      </c>
      <c r="AU14" s="14">
        <v>6.1401396557814299E-2</v>
      </c>
      <c r="AV14" s="14">
        <v>7.9028155480726794E-2</v>
      </c>
      <c r="AW14" s="14">
        <v>0.14282560117065299</v>
      </c>
      <c r="AX14" s="14"/>
      <c r="AY14" s="14">
        <v>6.4172513051772101E-2</v>
      </c>
      <c r="AZ14" s="14">
        <v>8.4579525193168206E-2</v>
      </c>
      <c r="BA14" s="14">
        <v>5.0117999205870199E-2</v>
      </c>
      <c r="BB14" s="14">
        <v>5.8881166641043897E-2</v>
      </c>
      <c r="BC14" s="14">
        <v>2.7191563684277699E-2</v>
      </c>
      <c r="BD14" s="14"/>
      <c r="BE14" s="14">
        <v>0.21904610224482499</v>
      </c>
      <c r="BF14" s="14">
        <v>0.168398768561001</v>
      </c>
      <c r="BG14" s="14">
        <v>7.7067412840292907E-2</v>
      </c>
      <c r="BH14" s="14">
        <v>7.2921717347639206E-2</v>
      </c>
      <c r="BI14" s="14">
        <v>6.2058517912523897E-2</v>
      </c>
      <c r="BJ14" s="14">
        <v>6.3528670560599299E-2</v>
      </c>
      <c r="BK14" s="14">
        <v>6.3210236753739199E-2</v>
      </c>
      <c r="BL14" s="14">
        <v>5.8289983872428397E-2</v>
      </c>
      <c r="BM14" s="14">
        <v>4.5995241243354801E-2</v>
      </c>
      <c r="BN14" s="14">
        <v>7.3170809178855906E-2</v>
      </c>
      <c r="BO14" s="14">
        <v>5.85967607431781E-2</v>
      </c>
      <c r="BP14" s="14">
        <v>2.9034020468146099E-2</v>
      </c>
      <c r="BQ14" s="14">
        <v>0</v>
      </c>
      <c r="BR14" s="14">
        <v>7.1511736200388601E-2</v>
      </c>
      <c r="BS14" s="14">
        <v>8.3316208857005705E-2</v>
      </c>
      <c r="BT14" s="14">
        <v>3.40185375766653E-2</v>
      </c>
      <c r="BU14" s="14"/>
      <c r="BV14" s="14">
        <v>3.6353829654392197E-2</v>
      </c>
      <c r="BW14" s="14">
        <v>8.1937986825964093E-2</v>
      </c>
      <c r="BX14" s="14"/>
      <c r="BY14" s="14">
        <v>6.2519887255737594E-2</v>
      </c>
      <c r="BZ14" s="14"/>
      <c r="CA14" s="14">
        <v>7.1635617229772797E-2</v>
      </c>
      <c r="CB14" s="14">
        <v>5.8134236179680797E-2</v>
      </c>
      <c r="CC14" s="14">
        <v>4.79477815458745E-2</v>
      </c>
      <c r="CD14" s="14">
        <v>4.5974609649215702E-2</v>
      </c>
      <c r="CE14" s="14">
        <v>0</v>
      </c>
    </row>
    <row r="15" spans="2:83" x14ac:dyDescent="0.3">
      <c r="B15" s="15" t="s">
        <v>215</v>
      </c>
      <c r="C15" s="21">
        <v>0.144660892704366</v>
      </c>
      <c r="D15" s="21">
        <v>0.16204293920923399</v>
      </c>
      <c r="E15" s="21">
        <v>0.12797197738875199</v>
      </c>
      <c r="F15" s="21"/>
      <c r="G15" s="21">
        <v>0.23486882325832301</v>
      </c>
      <c r="H15" s="21">
        <v>0.24982051406988101</v>
      </c>
      <c r="I15" s="21">
        <v>0.190088836792976</v>
      </c>
      <c r="J15" s="21">
        <v>9.9333212053613604E-2</v>
      </c>
      <c r="K15" s="21">
        <v>8.4605500225391997E-2</v>
      </c>
      <c r="L15" s="21">
        <v>3.97516332714885E-2</v>
      </c>
      <c r="M15" s="21"/>
      <c r="N15" s="21">
        <v>0.187084618488151</v>
      </c>
      <c r="O15" s="21">
        <v>0.143072390386007</v>
      </c>
      <c r="P15" s="21">
        <v>0.137505458711351</v>
      </c>
      <c r="Q15" s="21">
        <v>0.108220810725284</v>
      </c>
      <c r="R15" s="21"/>
      <c r="S15" s="21">
        <v>0.17529452059127601</v>
      </c>
      <c r="T15" s="21">
        <v>0.10917696210363401</v>
      </c>
      <c r="U15" s="21">
        <v>9.8504839712600795E-2</v>
      </c>
      <c r="V15" s="21">
        <v>0.14519353486917499</v>
      </c>
      <c r="W15" s="21">
        <v>0.16764403674713799</v>
      </c>
      <c r="X15" s="21">
        <v>0.169897563571902</v>
      </c>
      <c r="Y15" s="21">
        <v>0.14096366985545999</v>
      </c>
      <c r="Z15" s="21">
        <v>0.17518234894485499</v>
      </c>
      <c r="AA15" s="21">
        <v>0.15195018621244299</v>
      </c>
      <c r="AB15" s="21">
        <v>0.135707088636529</v>
      </c>
      <c r="AC15" s="21">
        <v>0.15252115659238</v>
      </c>
      <c r="AD15" s="21">
        <v>0.10378262802306699</v>
      </c>
      <c r="AE15" s="21"/>
      <c r="AF15" s="21">
        <v>0.154842355492255</v>
      </c>
      <c r="AG15" s="21">
        <v>0.17300915826141799</v>
      </c>
      <c r="AH15" s="21">
        <v>0.117114072330196</v>
      </c>
      <c r="AI15" s="21">
        <v>0.25704207243395299</v>
      </c>
      <c r="AJ15" s="21">
        <v>8.6228205709312902E-2</v>
      </c>
      <c r="AK15" s="21"/>
      <c r="AL15" s="21">
        <v>0.15537625326789001</v>
      </c>
      <c r="AM15" s="21">
        <v>0.16859658165109301</v>
      </c>
      <c r="AN15" s="21">
        <v>0.10140537892620401</v>
      </c>
      <c r="AO15" s="21">
        <v>0.21700941559225201</v>
      </c>
      <c r="AP15" s="21">
        <v>8.3912799833335897E-2</v>
      </c>
      <c r="AQ15" s="21"/>
      <c r="AR15" s="21">
        <v>0.21035713187279401</v>
      </c>
      <c r="AS15" s="21">
        <v>0.15051119677198699</v>
      </c>
      <c r="AT15" s="21">
        <v>0.12097942360535401</v>
      </c>
      <c r="AU15" s="21">
        <v>0.189469424498202</v>
      </c>
      <c r="AV15" s="21">
        <v>0.111875126245522</v>
      </c>
      <c r="AW15" s="21">
        <v>4.4095909183016702E-2</v>
      </c>
      <c r="AX15" s="21"/>
      <c r="AY15" s="21">
        <v>9.1634068897431906E-2</v>
      </c>
      <c r="AZ15" s="21">
        <v>0.13748248846102101</v>
      </c>
      <c r="BA15" s="21">
        <v>0.17094394950007399</v>
      </c>
      <c r="BB15" s="21">
        <v>0.22625708912846201</v>
      </c>
      <c r="BC15" s="21">
        <v>0.272014657645817</v>
      </c>
      <c r="BD15" s="21"/>
      <c r="BE15" s="21">
        <v>0.17500016213390099</v>
      </c>
      <c r="BF15" s="21">
        <v>0.18105312997252301</v>
      </c>
      <c r="BG15" s="21">
        <v>7.2087087729830898E-2</v>
      </c>
      <c r="BH15" s="21">
        <v>0.16759277404384701</v>
      </c>
      <c r="BI15" s="21">
        <v>0.12906727754969</v>
      </c>
      <c r="BJ15" s="21">
        <v>0.11770107502022201</v>
      </c>
      <c r="BK15" s="21">
        <v>0.13593757605047199</v>
      </c>
      <c r="BL15" s="21">
        <v>0.11736539728282799</v>
      </c>
      <c r="BM15" s="21">
        <v>0.14208674957051901</v>
      </c>
      <c r="BN15" s="21">
        <v>0.20257975789111701</v>
      </c>
      <c r="BO15" s="21">
        <v>0.121179495752685</v>
      </c>
      <c r="BP15" s="21">
        <v>0.18350458899973299</v>
      </c>
      <c r="BQ15" s="21">
        <v>0.17659896244954501</v>
      </c>
      <c r="BR15" s="21">
        <v>0.19292236305695801</v>
      </c>
      <c r="BS15" s="21">
        <v>0.17633337591144199</v>
      </c>
      <c r="BT15" s="21">
        <v>0.251219077033069</v>
      </c>
      <c r="BU15" s="21"/>
      <c r="BV15" s="21">
        <v>0.20807330417915201</v>
      </c>
      <c r="BW15" s="21">
        <v>0.109964173813097</v>
      </c>
      <c r="BX15" s="21"/>
      <c r="BY15" s="21">
        <v>0.28734704339334799</v>
      </c>
      <c r="BZ15" s="21"/>
      <c r="CA15" s="21">
        <v>7.8232482613691201E-2</v>
      </c>
      <c r="CB15" s="21">
        <v>0.109561392104139</v>
      </c>
      <c r="CC15" s="21">
        <v>0.15017858214440599</v>
      </c>
      <c r="CD15" s="21">
        <v>0.395042939769642</v>
      </c>
      <c r="CE15" s="21">
        <v>0.50156089390594205</v>
      </c>
    </row>
    <row r="16" spans="2:83" x14ac:dyDescent="0.3">
      <c r="B16" s="15" t="s">
        <v>216</v>
      </c>
      <c r="C16" s="21">
        <v>0.60710336863921699</v>
      </c>
      <c r="D16" s="21">
        <v>0.61677018350822199</v>
      </c>
      <c r="E16" s="21">
        <v>0.598854683355034</v>
      </c>
      <c r="F16" s="21"/>
      <c r="G16" s="21">
        <v>0.492216663208078</v>
      </c>
      <c r="H16" s="21">
        <v>0.50917145827924803</v>
      </c>
      <c r="I16" s="21">
        <v>0.53829226273018604</v>
      </c>
      <c r="J16" s="21">
        <v>0.66891322353092397</v>
      </c>
      <c r="K16" s="21">
        <v>0.66113135482486596</v>
      </c>
      <c r="L16" s="21">
        <v>0.73205679811044599</v>
      </c>
      <c r="M16" s="21"/>
      <c r="N16" s="21">
        <v>0.62769740907789096</v>
      </c>
      <c r="O16" s="21">
        <v>0.62894337850691895</v>
      </c>
      <c r="P16" s="21">
        <v>0.58096621815504501</v>
      </c>
      <c r="Q16" s="21">
        <v>0.58652048426127901</v>
      </c>
      <c r="R16" s="21"/>
      <c r="S16" s="21">
        <v>0.57696932047155203</v>
      </c>
      <c r="T16" s="21">
        <v>0.59290337942014504</v>
      </c>
      <c r="U16" s="21">
        <v>0.63023771003164797</v>
      </c>
      <c r="V16" s="21">
        <v>0.57085722426695296</v>
      </c>
      <c r="W16" s="21">
        <v>0.55870094118910296</v>
      </c>
      <c r="X16" s="21">
        <v>0.55740465579378295</v>
      </c>
      <c r="Y16" s="21">
        <v>0.62660463193493898</v>
      </c>
      <c r="Z16" s="21">
        <v>0.66133218404821104</v>
      </c>
      <c r="AA16" s="21">
        <v>0.62369302451076203</v>
      </c>
      <c r="AB16" s="21">
        <v>0.62966558419137098</v>
      </c>
      <c r="AC16" s="21">
        <v>0.69717996948400895</v>
      </c>
      <c r="AD16" s="21">
        <v>0.71505081706134799</v>
      </c>
      <c r="AE16" s="21"/>
      <c r="AF16" s="21">
        <v>0.61854487398290803</v>
      </c>
      <c r="AG16" s="21">
        <v>0.62125227303151498</v>
      </c>
      <c r="AH16" s="21">
        <v>0.68069028387834696</v>
      </c>
      <c r="AI16" s="21">
        <v>0.34210333349373001</v>
      </c>
      <c r="AJ16" s="21">
        <v>0.50001712716334701</v>
      </c>
      <c r="AK16" s="21"/>
      <c r="AL16" s="21">
        <v>0.61571805211170805</v>
      </c>
      <c r="AM16" s="21">
        <v>0.61971119761899895</v>
      </c>
      <c r="AN16" s="21">
        <v>0.69042507115643603</v>
      </c>
      <c r="AO16" s="21">
        <v>0.52089832814111503</v>
      </c>
      <c r="AP16" s="21">
        <v>0.704436793415395</v>
      </c>
      <c r="AQ16" s="21"/>
      <c r="AR16" s="21">
        <v>0.62181862780098895</v>
      </c>
      <c r="AS16" s="21">
        <v>0.61850152038717798</v>
      </c>
      <c r="AT16" s="21">
        <v>0.70544870464823095</v>
      </c>
      <c r="AU16" s="21">
        <v>0.51219448357004604</v>
      </c>
      <c r="AV16" s="21">
        <v>0.69300467653814701</v>
      </c>
      <c r="AW16" s="21">
        <v>0.58323765262959104</v>
      </c>
      <c r="AX16" s="21"/>
      <c r="AY16" s="21">
        <v>0.62509341193990797</v>
      </c>
      <c r="AZ16" s="21">
        <v>0.58065356317634498</v>
      </c>
      <c r="BA16" s="21">
        <v>0.61303659398114096</v>
      </c>
      <c r="BB16" s="21">
        <v>0.59596517999128296</v>
      </c>
      <c r="BC16" s="21">
        <v>0.47542401669304102</v>
      </c>
      <c r="BD16" s="21"/>
      <c r="BE16" s="21">
        <v>0.326533999949081</v>
      </c>
      <c r="BF16" s="21">
        <v>0.41986877332511902</v>
      </c>
      <c r="BG16" s="21">
        <v>0.61425426936787098</v>
      </c>
      <c r="BH16" s="21">
        <v>0.591080337378595</v>
      </c>
      <c r="BI16" s="21">
        <v>0.64148214891250499</v>
      </c>
      <c r="BJ16" s="21">
        <v>0.59669396387128804</v>
      </c>
      <c r="BK16" s="21">
        <v>0.57554543430880201</v>
      </c>
      <c r="BL16" s="21">
        <v>0.65610588500257006</v>
      </c>
      <c r="BM16" s="21">
        <v>0.65055400241380901</v>
      </c>
      <c r="BN16" s="21">
        <v>0.60231614849377602</v>
      </c>
      <c r="BO16" s="21">
        <v>0.65025403029985795</v>
      </c>
      <c r="BP16" s="21">
        <v>0.65837704106137496</v>
      </c>
      <c r="BQ16" s="21">
        <v>0.63505156337734603</v>
      </c>
      <c r="BR16" s="21">
        <v>0.57052291017061996</v>
      </c>
      <c r="BS16" s="21">
        <v>0.58021120881715404</v>
      </c>
      <c r="BT16" s="21">
        <v>0.59093858092618001</v>
      </c>
      <c r="BU16" s="21"/>
      <c r="BV16" s="21">
        <v>0.61822929601881904</v>
      </c>
      <c r="BW16" s="21">
        <v>0.62191217716930902</v>
      </c>
      <c r="BX16" s="21"/>
      <c r="BY16" s="21">
        <v>0.41553015759815598</v>
      </c>
      <c r="BZ16" s="21"/>
      <c r="CA16" s="21">
        <v>0.63836497530945502</v>
      </c>
      <c r="CB16" s="21">
        <v>0.66644015588015704</v>
      </c>
      <c r="CC16" s="21">
        <v>0.62102804097936903</v>
      </c>
      <c r="CD16" s="21">
        <v>0.40102364042327598</v>
      </c>
      <c r="CE16" s="21">
        <v>0.37505184448551998</v>
      </c>
    </row>
    <row r="17" spans="2:83" x14ac:dyDescent="0.3">
      <c r="B17" s="15" t="s">
        <v>139</v>
      </c>
      <c r="C17" s="22">
        <v>-0.46244247593484999</v>
      </c>
      <c r="D17" s="22">
        <v>-0.45472724429898798</v>
      </c>
      <c r="E17" s="22">
        <v>-0.47088270596628201</v>
      </c>
      <c r="F17" s="22"/>
      <c r="G17" s="22">
        <v>-0.25734783994975602</v>
      </c>
      <c r="H17" s="22">
        <v>-0.259350944209368</v>
      </c>
      <c r="I17" s="22">
        <v>-0.34820342593720999</v>
      </c>
      <c r="J17" s="22">
        <v>-0.56958001147730997</v>
      </c>
      <c r="K17" s="22">
        <v>-0.57652585459947403</v>
      </c>
      <c r="L17" s="22">
        <v>-0.69230516483895799</v>
      </c>
      <c r="M17" s="22"/>
      <c r="N17" s="22">
        <v>-0.44061279058974101</v>
      </c>
      <c r="O17" s="22">
        <v>-0.48587098812091201</v>
      </c>
      <c r="P17" s="22">
        <v>-0.44346075944369401</v>
      </c>
      <c r="Q17" s="22">
        <v>-0.47829967353599501</v>
      </c>
      <c r="R17" s="22"/>
      <c r="S17" s="22">
        <v>-0.40167479988027699</v>
      </c>
      <c r="T17" s="22">
        <v>-0.483726417316511</v>
      </c>
      <c r="U17" s="22">
        <v>-0.53173287031904704</v>
      </c>
      <c r="V17" s="22">
        <v>-0.42566368939777799</v>
      </c>
      <c r="W17" s="22">
        <v>-0.391056904441965</v>
      </c>
      <c r="X17" s="22">
        <v>-0.38750709222188101</v>
      </c>
      <c r="Y17" s="22">
        <v>-0.48564096207947899</v>
      </c>
      <c r="Z17" s="22">
        <v>-0.48614983510335602</v>
      </c>
      <c r="AA17" s="22">
        <v>-0.47174283829831898</v>
      </c>
      <c r="AB17" s="22">
        <v>-0.493958495554842</v>
      </c>
      <c r="AC17" s="22">
        <v>-0.54465881289162899</v>
      </c>
      <c r="AD17" s="22">
        <v>-0.61126818903828195</v>
      </c>
      <c r="AE17" s="22"/>
      <c r="AF17" s="22">
        <v>-0.46370251849065303</v>
      </c>
      <c r="AG17" s="22">
        <v>-0.44824311477009698</v>
      </c>
      <c r="AH17" s="22">
        <v>-0.56357621154815096</v>
      </c>
      <c r="AI17" s="22">
        <v>-8.5061261059776697E-2</v>
      </c>
      <c r="AJ17" s="22">
        <v>-0.41378892145403401</v>
      </c>
      <c r="AK17" s="22"/>
      <c r="AL17" s="22">
        <v>-0.46034179884381898</v>
      </c>
      <c r="AM17" s="22">
        <v>-0.45111461596790597</v>
      </c>
      <c r="AN17" s="22">
        <v>-0.58901969223023198</v>
      </c>
      <c r="AO17" s="22">
        <v>-0.30388891254886202</v>
      </c>
      <c r="AP17" s="22">
        <v>-0.62052399358205901</v>
      </c>
      <c r="AQ17" s="22"/>
      <c r="AR17" s="22">
        <v>-0.41146149592819398</v>
      </c>
      <c r="AS17" s="22">
        <v>-0.467990323615191</v>
      </c>
      <c r="AT17" s="22">
        <v>-0.58446928104287799</v>
      </c>
      <c r="AU17" s="22">
        <v>-0.32272505907184401</v>
      </c>
      <c r="AV17" s="22">
        <v>-0.58112955029262503</v>
      </c>
      <c r="AW17" s="22">
        <v>-0.53914174344657495</v>
      </c>
      <c r="AX17" s="22"/>
      <c r="AY17" s="22">
        <v>-0.533459343042476</v>
      </c>
      <c r="AZ17" s="22">
        <v>-0.44317107471532402</v>
      </c>
      <c r="BA17" s="22">
        <v>-0.442092644481067</v>
      </c>
      <c r="BB17" s="22">
        <v>-0.36970809086282103</v>
      </c>
      <c r="BC17" s="22">
        <v>-0.20340935904722399</v>
      </c>
      <c r="BD17" s="22"/>
      <c r="BE17" s="22">
        <v>-0.15153383781517901</v>
      </c>
      <c r="BF17" s="22">
        <v>-0.238815643352596</v>
      </c>
      <c r="BG17" s="22">
        <v>-0.54216718163804001</v>
      </c>
      <c r="BH17" s="22">
        <v>-0.42348756333474702</v>
      </c>
      <c r="BI17" s="22">
        <v>-0.51241487136281505</v>
      </c>
      <c r="BJ17" s="22">
        <v>-0.478992888851066</v>
      </c>
      <c r="BK17" s="22">
        <v>-0.43960785825832899</v>
      </c>
      <c r="BL17" s="22">
        <v>-0.53874048771974203</v>
      </c>
      <c r="BM17" s="22">
        <v>-0.50846725284328897</v>
      </c>
      <c r="BN17" s="22">
        <v>-0.39973639060265898</v>
      </c>
      <c r="BO17" s="22">
        <v>-0.52907453454717301</v>
      </c>
      <c r="BP17" s="22">
        <v>-0.47487245206164203</v>
      </c>
      <c r="BQ17" s="22">
        <v>-0.45845260092780099</v>
      </c>
      <c r="BR17" s="22">
        <v>-0.37760054711366198</v>
      </c>
      <c r="BS17" s="22">
        <v>-0.403877832905712</v>
      </c>
      <c r="BT17" s="22">
        <v>-0.33971950389311101</v>
      </c>
      <c r="BU17" s="22"/>
      <c r="BV17" s="22">
        <v>-0.410155991839667</v>
      </c>
      <c r="BW17" s="22">
        <v>-0.51194800335621204</v>
      </c>
      <c r="BX17" s="22"/>
      <c r="BY17" s="22">
        <v>-0.12818311420480799</v>
      </c>
      <c r="BZ17" s="22"/>
      <c r="CA17" s="22">
        <v>-0.56013249269576404</v>
      </c>
      <c r="CB17" s="22">
        <v>-0.55687876377601797</v>
      </c>
      <c r="CC17" s="22">
        <v>-0.47084945883496299</v>
      </c>
      <c r="CD17" s="22">
        <v>-5.9807006536335399E-3</v>
      </c>
      <c r="CE17" s="22">
        <v>0.12650904942042299</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248</v>
      </c>
      <c r="E2" s="26"/>
      <c r="F2" s="26"/>
      <c r="G2" s="26"/>
    </row>
    <row r="6" spans="2:7" ht="49.95" customHeight="1" x14ac:dyDescent="0.3">
      <c r="B6" s="17" t="s">
        <v>14</v>
      </c>
      <c r="C6" s="17" t="s">
        <v>244</v>
      </c>
      <c r="D6" s="17" t="s">
        <v>245</v>
      </c>
      <c r="E6" s="17" t="s">
        <v>246</v>
      </c>
      <c r="F6" s="17" t="s">
        <v>247</v>
      </c>
    </row>
    <row r="7" spans="2:7" x14ac:dyDescent="0.3">
      <c r="B7" s="15" t="s">
        <v>211</v>
      </c>
      <c r="C7" s="14">
        <v>0.30206397329651502</v>
      </c>
      <c r="D7" s="14">
        <v>0.18759522841870099</v>
      </c>
      <c r="E7" s="14">
        <v>0.137921022745603</v>
      </c>
      <c r="F7" s="14">
        <v>0.15892215796850001</v>
      </c>
    </row>
    <row r="8" spans="2:7" x14ac:dyDescent="0.3">
      <c r="B8" s="15" t="s">
        <v>236</v>
      </c>
      <c r="C8" s="14">
        <v>0.44335575799462401</v>
      </c>
      <c r="D8" s="14">
        <v>0.46499781441468202</v>
      </c>
      <c r="E8" s="14">
        <v>0.42251626891121202</v>
      </c>
      <c r="F8" s="14">
        <v>0.36610616394483197</v>
      </c>
    </row>
    <row r="9" spans="2:7" x14ac:dyDescent="0.3">
      <c r="B9" s="15" t="s">
        <v>237</v>
      </c>
      <c r="C9" s="14">
        <v>0.143568895928298</v>
      </c>
      <c r="D9" s="14">
        <v>0.202907035760413</v>
      </c>
      <c r="E9" s="14">
        <v>0.23284963085784799</v>
      </c>
      <c r="F9" s="14">
        <v>0.25502259278910699</v>
      </c>
    </row>
    <row r="10" spans="2:7" x14ac:dyDescent="0.3">
      <c r="B10" s="15" t="s">
        <v>238</v>
      </c>
      <c r="C10" s="14">
        <v>3.7256329691601503E-2</v>
      </c>
      <c r="D10" s="14">
        <v>5.3682208891115198E-2</v>
      </c>
      <c r="E10" s="14">
        <v>8.2639119845262607E-2</v>
      </c>
      <c r="F10" s="14">
        <v>0.107997618641439</v>
      </c>
    </row>
    <row r="11" spans="2:7" x14ac:dyDescent="0.3">
      <c r="B11" s="15" t="s">
        <v>214</v>
      </c>
      <c r="C11" s="14">
        <v>2.12091522795433E-2</v>
      </c>
      <c r="D11" s="14">
        <v>2.9633217833576E-2</v>
      </c>
      <c r="E11" s="14">
        <v>4.32753587666488E-2</v>
      </c>
      <c r="F11" s="14">
        <v>3.37664849972905E-2</v>
      </c>
    </row>
    <row r="12" spans="2:7" x14ac:dyDescent="0.3">
      <c r="B12" s="15" t="s">
        <v>110</v>
      </c>
      <c r="C12" s="14">
        <v>5.2545890809418197E-2</v>
      </c>
      <c r="D12" s="14">
        <v>6.1184494681513303E-2</v>
      </c>
      <c r="E12" s="14">
        <v>8.0798598873425304E-2</v>
      </c>
      <c r="F12" s="14">
        <v>7.8184981658832198E-2</v>
      </c>
    </row>
    <row r="13" spans="2:7" x14ac:dyDescent="0.3">
      <c r="B13" s="23" t="s">
        <v>215</v>
      </c>
      <c r="C13" s="21">
        <v>0.74541973129113903</v>
      </c>
      <c r="D13" s="21">
        <v>0.65259304283338304</v>
      </c>
      <c r="E13" s="21">
        <v>0.560437291656815</v>
      </c>
      <c r="F13" s="21">
        <v>0.52502832191333204</v>
      </c>
    </row>
    <row r="14" spans="2:7" x14ac:dyDescent="0.3">
      <c r="B14" s="23" t="s">
        <v>216</v>
      </c>
      <c r="C14" s="21">
        <v>5.8465481971144803E-2</v>
      </c>
      <c r="D14" s="21">
        <v>8.3315426724691097E-2</v>
      </c>
      <c r="E14" s="21">
        <v>0.12591447861191099</v>
      </c>
      <c r="F14" s="21">
        <v>0.14176410363872899</v>
      </c>
    </row>
    <row r="15" spans="2:7" x14ac:dyDescent="0.3">
      <c r="B15" s="23" t="s">
        <v>139</v>
      </c>
      <c r="C15" s="22">
        <v>0.68695424931999405</v>
      </c>
      <c r="D15" s="22">
        <v>0.56927761610869199</v>
      </c>
      <c r="E15" s="22">
        <v>0.43452281304490398</v>
      </c>
      <c r="F15" s="22">
        <v>0.383264218274603</v>
      </c>
    </row>
    <row r="16" spans="2:7" x14ac:dyDescent="0.3">
      <c r="B16" s="16"/>
      <c r="C16" s="16"/>
      <c r="D16" s="16"/>
      <c r="E16" s="16"/>
      <c r="F16" s="16"/>
    </row>
    <row r="17" spans="2:2" x14ac:dyDescent="0.3">
      <c r="B17" t="s">
        <v>112</v>
      </c>
    </row>
    <row r="18" spans="2:2" x14ac:dyDescent="0.3">
      <c r="B18" t="s">
        <v>113</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0.15892215796850001</v>
      </c>
      <c r="D9" s="14">
        <v>0.18865691143455399</v>
      </c>
      <c r="E9" s="14">
        <v>0.130199500914503</v>
      </c>
      <c r="F9" s="14"/>
      <c r="G9" s="14">
        <v>0.180633277146663</v>
      </c>
      <c r="H9" s="14">
        <v>0.19311723616901499</v>
      </c>
      <c r="I9" s="14">
        <v>0.154519984864604</v>
      </c>
      <c r="J9" s="14">
        <v>0.14156682423396399</v>
      </c>
      <c r="K9" s="14">
        <v>0.157673038958352</v>
      </c>
      <c r="L9" s="14">
        <v>0.13520486150738201</v>
      </c>
      <c r="M9" s="14"/>
      <c r="N9" s="14">
        <v>0.200463892626072</v>
      </c>
      <c r="O9" s="14">
        <v>0.15516903073001001</v>
      </c>
      <c r="P9" s="14">
        <v>0.1356529938337</v>
      </c>
      <c r="Q9" s="14">
        <v>0.13404010527537999</v>
      </c>
      <c r="R9" s="14"/>
      <c r="S9" s="14">
        <v>0.23267538577782601</v>
      </c>
      <c r="T9" s="14">
        <v>0.142112785266652</v>
      </c>
      <c r="U9" s="14">
        <v>0.144686137659849</v>
      </c>
      <c r="V9" s="14">
        <v>0.13576324937304399</v>
      </c>
      <c r="W9" s="14">
        <v>0.11683648718490799</v>
      </c>
      <c r="X9" s="14">
        <v>0.15702124167899401</v>
      </c>
      <c r="Y9" s="14">
        <v>0.14348836280780899</v>
      </c>
      <c r="Z9" s="14">
        <v>0.124999698663221</v>
      </c>
      <c r="AA9" s="14">
        <v>0.164046409047575</v>
      </c>
      <c r="AB9" s="14">
        <v>0.12299874163300401</v>
      </c>
      <c r="AC9" s="14">
        <v>0.23307754072730599</v>
      </c>
      <c r="AD9" s="14">
        <v>0.15045460232527499</v>
      </c>
      <c r="AE9" s="14"/>
      <c r="AF9" s="14">
        <v>0.140797820800034</v>
      </c>
      <c r="AG9" s="14">
        <v>0.221295390944408</v>
      </c>
      <c r="AH9" s="14">
        <v>0.182921485972346</v>
      </c>
      <c r="AI9" s="14">
        <v>0.109083793193211</v>
      </c>
      <c r="AJ9" s="14">
        <v>0.109255696492465</v>
      </c>
      <c r="AK9" s="14"/>
      <c r="AL9" s="14">
        <v>0.158598574817884</v>
      </c>
      <c r="AM9" s="14">
        <v>0.204602542067502</v>
      </c>
      <c r="AN9" s="14">
        <v>0.18302536167739999</v>
      </c>
      <c r="AO9" s="14">
        <v>6.9623507259486503E-2</v>
      </c>
      <c r="AP9" s="14">
        <v>0.15909415899892801</v>
      </c>
      <c r="AQ9" s="14"/>
      <c r="AR9" s="14">
        <v>0.241563165405495</v>
      </c>
      <c r="AS9" s="14">
        <v>0.14604513242282599</v>
      </c>
      <c r="AT9" s="14">
        <v>0.20514829413038499</v>
      </c>
      <c r="AU9" s="14">
        <v>0.102587178187796</v>
      </c>
      <c r="AV9" s="14">
        <v>0.15110858768223201</v>
      </c>
      <c r="AW9" s="14">
        <v>8.5413131746490997E-2</v>
      </c>
      <c r="AX9" s="14"/>
      <c r="AY9" s="14">
        <v>0.14559117586722201</v>
      </c>
      <c r="AZ9" s="14">
        <v>0.116804453560638</v>
      </c>
      <c r="BA9" s="14">
        <v>0.158276239064642</v>
      </c>
      <c r="BB9" s="14">
        <v>0.27049314220774501</v>
      </c>
      <c r="BC9" s="14">
        <v>0.20764015730551799</v>
      </c>
      <c r="BD9" s="14"/>
      <c r="BE9" s="14">
        <v>7.7982368142829994E-2</v>
      </c>
      <c r="BF9" s="14">
        <v>0.18700774671651199</v>
      </c>
      <c r="BG9" s="14">
        <v>0.163603080837013</v>
      </c>
      <c r="BH9" s="14">
        <v>0.14293843408839901</v>
      </c>
      <c r="BI9" s="14">
        <v>0.16828838287016101</v>
      </c>
      <c r="BJ9" s="14">
        <v>0.15068892808120099</v>
      </c>
      <c r="BK9" s="14">
        <v>0.103126992019852</v>
      </c>
      <c r="BL9" s="14">
        <v>0.159002056268845</v>
      </c>
      <c r="BM9" s="14">
        <v>0.16858586527333899</v>
      </c>
      <c r="BN9" s="14">
        <v>0.16252145686372499</v>
      </c>
      <c r="BO9" s="14">
        <v>0.15892122299474801</v>
      </c>
      <c r="BP9" s="14">
        <v>0.128559230840881</v>
      </c>
      <c r="BQ9" s="14">
        <v>0.13440507332601601</v>
      </c>
      <c r="BR9" s="14">
        <v>0.264494968745009</v>
      </c>
      <c r="BS9" s="14">
        <v>0.25251374714296598</v>
      </c>
      <c r="BT9" s="14">
        <v>0.22903751784898699</v>
      </c>
      <c r="BU9" s="14"/>
      <c r="BV9" s="14">
        <v>0.22958118164398</v>
      </c>
      <c r="BW9" s="14">
        <v>0.16750326712527899</v>
      </c>
      <c r="BX9" s="14"/>
      <c r="BY9" s="14">
        <v>0.18455286889455</v>
      </c>
      <c r="BZ9" s="14"/>
      <c r="CA9" s="14">
        <v>0.14582317534384101</v>
      </c>
      <c r="CB9" s="14">
        <v>0.14214596688657599</v>
      </c>
      <c r="CC9" s="14">
        <v>0.157967392953241</v>
      </c>
      <c r="CD9" s="14">
        <v>0.16512628107709801</v>
      </c>
      <c r="CE9" s="14">
        <v>0.57094730186981002</v>
      </c>
    </row>
    <row r="10" spans="2:83" x14ac:dyDescent="0.3">
      <c r="B10" s="15" t="s">
        <v>236</v>
      </c>
      <c r="C10" s="14">
        <v>0.36610616394483197</v>
      </c>
      <c r="D10" s="14">
        <v>0.358990409420757</v>
      </c>
      <c r="E10" s="14">
        <v>0.37377214406947901</v>
      </c>
      <c r="F10" s="14"/>
      <c r="G10" s="14">
        <v>0.32186767065821897</v>
      </c>
      <c r="H10" s="14">
        <v>0.39025346062139099</v>
      </c>
      <c r="I10" s="14">
        <v>0.36227242701666501</v>
      </c>
      <c r="J10" s="14">
        <v>0.38405255870518901</v>
      </c>
      <c r="K10" s="14">
        <v>0.37885472642546703</v>
      </c>
      <c r="L10" s="14">
        <v>0.35562935285668701</v>
      </c>
      <c r="M10" s="14"/>
      <c r="N10" s="14">
        <v>0.36903911258997901</v>
      </c>
      <c r="O10" s="14">
        <v>0.36826764962981701</v>
      </c>
      <c r="P10" s="14">
        <v>0.394084405649828</v>
      </c>
      <c r="Q10" s="14">
        <v>0.342180394593253</v>
      </c>
      <c r="R10" s="14"/>
      <c r="S10" s="14">
        <v>0.329075896361255</v>
      </c>
      <c r="T10" s="14">
        <v>0.33640282210379902</v>
      </c>
      <c r="U10" s="14">
        <v>0.35651251506064202</v>
      </c>
      <c r="V10" s="14">
        <v>0.33263445119260299</v>
      </c>
      <c r="W10" s="14">
        <v>0.40918468598955698</v>
      </c>
      <c r="X10" s="14">
        <v>0.38440981571295502</v>
      </c>
      <c r="Y10" s="14">
        <v>0.31147163859611399</v>
      </c>
      <c r="Z10" s="14">
        <v>0.50115393797722496</v>
      </c>
      <c r="AA10" s="14">
        <v>0.38005779009672602</v>
      </c>
      <c r="AB10" s="14">
        <v>0.41065123946980597</v>
      </c>
      <c r="AC10" s="14">
        <v>0.38268453364254901</v>
      </c>
      <c r="AD10" s="14">
        <v>0.39070423765393503</v>
      </c>
      <c r="AE10" s="14"/>
      <c r="AF10" s="14">
        <v>0.36861922495240701</v>
      </c>
      <c r="AG10" s="14">
        <v>0.39189669170246699</v>
      </c>
      <c r="AH10" s="14">
        <v>0.41285414413515198</v>
      </c>
      <c r="AI10" s="14">
        <v>0.25052278855187399</v>
      </c>
      <c r="AJ10" s="14">
        <v>0.34671199537584801</v>
      </c>
      <c r="AK10" s="14"/>
      <c r="AL10" s="14">
        <v>0.340911771710877</v>
      </c>
      <c r="AM10" s="14">
        <v>0.39596564508045401</v>
      </c>
      <c r="AN10" s="14">
        <v>0.40239231295588002</v>
      </c>
      <c r="AO10" s="14">
        <v>0.362892495137496</v>
      </c>
      <c r="AP10" s="14">
        <v>0.37561910138247301</v>
      </c>
      <c r="AQ10" s="14"/>
      <c r="AR10" s="14">
        <v>0.39242213078368599</v>
      </c>
      <c r="AS10" s="14">
        <v>0.36454595040999499</v>
      </c>
      <c r="AT10" s="14">
        <v>0.39764237566548599</v>
      </c>
      <c r="AU10" s="14">
        <v>0.337306980664073</v>
      </c>
      <c r="AV10" s="14">
        <v>0.374823075676045</v>
      </c>
      <c r="AW10" s="14">
        <v>0.37579547567050497</v>
      </c>
      <c r="AX10" s="14"/>
      <c r="AY10" s="14">
        <v>0.36240421346406698</v>
      </c>
      <c r="AZ10" s="14">
        <v>0.34554522627151801</v>
      </c>
      <c r="BA10" s="14">
        <v>0.37645237899478401</v>
      </c>
      <c r="BB10" s="14">
        <v>0.35945422002810001</v>
      </c>
      <c r="BC10" s="14">
        <v>0.352248829404057</v>
      </c>
      <c r="BD10" s="14"/>
      <c r="BE10" s="14">
        <v>0.308642828536768</v>
      </c>
      <c r="BF10" s="14">
        <v>0.30955939828289603</v>
      </c>
      <c r="BG10" s="14">
        <v>0.33268634691885801</v>
      </c>
      <c r="BH10" s="14">
        <v>0.310824928371358</v>
      </c>
      <c r="BI10" s="14">
        <v>0.43151310939216803</v>
      </c>
      <c r="BJ10" s="14">
        <v>0.37810416537922698</v>
      </c>
      <c r="BK10" s="14">
        <v>0.33328605733717998</v>
      </c>
      <c r="BL10" s="14">
        <v>0.389110738814542</v>
      </c>
      <c r="BM10" s="14">
        <v>0.40355478447358101</v>
      </c>
      <c r="BN10" s="14">
        <v>0.34016134702826201</v>
      </c>
      <c r="BO10" s="14">
        <v>0.35882800792007802</v>
      </c>
      <c r="BP10" s="14">
        <v>0.399421708730817</v>
      </c>
      <c r="BQ10" s="14">
        <v>0.40201409062858601</v>
      </c>
      <c r="BR10" s="14">
        <v>0.24816297216076</v>
      </c>
      <c r="BS10" s="14">
        <v>0.33368093779573099</v>
      </c>
      <c r="BT10" s="14">
        <v>0.41075566086757198</v>
      </c>
      <c r="BU10" s="14"/>
      <c r="BV10" s="14">
        <v>0.39785062748258698</v>
      </c>
      <c r="BW10" s="14">
        <v>0.39316599379504602</v>
      </c>
      <c r="BX10" s="14"/>
      <c r="BY10" s="14">
        <v>0.43678137652468202</v>
      </c>
      <c r="BZ10" s="14"/>
      <c r="CA10" s="14">
        <v>0.368901481315555</v>
      </c>
      <c r="CB10" s="14">
        <v>0.39361587686080901</v>
      </c>
      <c r="CC10" s="14">
        <v>0.36223281897780801</v>
      </c>
      <c r="CD10" s="14">
        <v>0.398549998384085</v>
      </c>
      <c r="CE10" s="14">
        <v>0.27794368529305602</v>
      </c>
    </row>
    <row r="11" spans="2:83" x14ac:dyDescent="0.3">
      <c r="B11" s="15" t="s">
        <v>237</v>
      </c>
      <c r="C11" s="14">
        <v>0.25502259278910699</v>
      </c>
      <c r="D11" s="14">
        <v>0.25536079508278797</v>
      </c>
      <c r="E11" s="14">
        <v>0.25519240311950803</v>
      </c>
      <c r="F11" s="14"/>
      <c r="G11" s="14">
        <v>0.26814050407819201</v>
      </c>
      <c r="H11" s="14">
        <v>0.21720579062750001</v>
      </c>
      <c r="I11" s="14">
        <v>0.28351092886594498</v>
      </c>
      <c r="J11" s="14">
        <v>0.235783740333421</v>
      </c>
      <c r="K11" s="14">
        <v>0.26234334004945897</v>
      </c>
      <c r="L11" s="14">
        <v>0.26478760930224399</v>
      </c>
      <c r="M11" s="14"/>
      <c r="N11" s="14">
        <v>0.23623465324974199</v>
      </c>
      <c r="O11" s="14">
        <v>0.237284659960808</v>
      </c>
      <c r="P11" s="14">
        <v>0.28503951266296501</v>
      </c>
      <c r="Q11" s="14">
        <v>0.27085341201545798</v>
      </c>
      <c r="R11" s="14"/>
      <c r="S11" s="14">
        <v>0.26279638201462602</v>
      </c>
      <c r="T11" s="14">
        <v>0.26920739462940402</v>
      </c>
      <c r="U11" s="14">
        <v>0.212602735941055</v>
      </c>
      <c r="V11" s="14">
        <v>0.30041616217141098</v>
      </c>
      <c r="W11" s="14">
        <v>0.28763785845784301</v>
      </c>
      <c r="X11" s="14">
        <v>0.27809095147061502</v>
      </c>
      <c r="Y11" s="14">
        <v>0.28042199867864198</v>
      </c>
      <c r="Z11" s="14">
        <v>0.20311083888347001</v>
      </c>
      <c r="AA11" s="14">
        <v>0.21074778732562499</v>
      </c>
      <c r="AB11" s="14">
        <v>0.269322390824837</v>
      </c>
      <c r="AC11" s="14">
        <v>0.14996885157529299</v>
      </c>
      <c r="AD11" s="14">
        <v>0.28439544775248599</v>
      </c>
      <c r="AE11" s="14"/>
      <c r="AF11" s="14">
        <v>0.25796915324729203</v>
      </c>
      <c r="AG11" s="14">
        <v>0.21653399033416201</v>
      </c>
      <c r="AH11" s="14">
        <v>0.23159667064200001</v>
      </c>
      <c r="AI11" s="14">
        <v>0.438591068302848</v>
      </c>
      <c r="AJ11" s="14">
        <v>0.27605369514299</v>
      </c>
      <c r="AK11" s="14"/>
      <c r="AL11" s="14">
        <v>0.26191348334276099</v>
      </c>
      <c r="AM11" s="14">
        <v>0.22455796802834899</v>
      </c>
      <c r="AN11" s="14">
        <v>0.26024571953638798</v>
      </c>
      <c r="AO11" s="14">
        <v>0.31960809364012399</v>
      </c>
      <c r="AP11" s="14">
        <v>0.27104399255756301</v>
      </c>
      <c r="AQ11" s="14"/>
      <c r="AR11" s="14">
        <v>0.21431129863589099</v>
      </c>
      <c r="AS11" s="14">
        <v>0.27921688823944102</v>
      </c>
      <c r="AT11" s="14">
        <v>0.247862011883898</v>
      </c>
      <c r="AU11" s="14">
        <v>0.298355614359059</v>
      </c>
      <c r="AV11" s="14">
        <v>0.28902016195116698</v>
      </c>
      <c r="AW11" s="14">
        <v>0.20924838634634099</v>
      </c>
      <c r="AX11" s="14"/>
      <c r="AY11" s="14">
        <v>0.275519413736589</v>
      </c>
      <c r="AZ11" s="14">
        <v>0.273894491193796</v>
      </c>
      <c r="BA11" s="14">
        <v>0.26805945671859499</v>
      </c>
      <c r="BB11" s="14">
        <v>0.192837850163669</v>
      </c>
      <c r="BC11" s="14">
        <v>0.31968631614215798</v>
      </c>
      <c r="BD11" s="14"/>
      <c r="BE11" s="14">
        <v>0.26774629400304401</v>
      </c>
      <c r="BF11" s="14">
        <v>0.23038457071494201</v>
      </c>
      <c r="BG11" s="14">
        <v>0.25103690311311999</v>
      </c>
      <c r="BH11" s="14">
        <v>0.35259464774378801</v>
      </c>
      <c r="BI11" s="14">
        <v>0.16508898944997799</v>
      </c>
      <c r="BJ11" s="14">
        <v>0.28213461724630201</v>
      </c>
      <c r="BK11" s="14">
        <v>0.34691015127373498</v>
      </c>
      <c r="BL11" s="14">
        <v>0.24281119470807699</v>
      </c>
      <c r="BM11" s="14">
        <v>0.22792430283589499</v>
      </c>
      <c r="BN11" s="14">
        <v>0.235121926670016</v>
      </c>
      <c r="BO11" s="14">
        <v>0.300461353300362</v>
      </c>
      <c r="BP11" s="14">
        <v>0.30751228262430902</v>
      </c>
      <c r="BQ11" s="14">
        <v>0.15396242651242001</v>
      </c>
      <c r="BR11" s="14">
        <v>0.29255322411337498</v>
      </c>
      <c r="BS11" s="14">
        <v>0.17135365296657001</v>
      </c>
      <c r="BT11" s="14">
        <v>0.206172887972005</v>
      </c>
      <c r="BU11" s="14"/>
      <c r="BV11" s="14">
        <v>0.21577186359737299</v>
      </c>
      <c r="BW11" s="14">
        <v>0.237607441878112</v>
      </c>
      <c r="BX11" s="14"/>
      <c r="BY11" s="14">
        <v>0.23474462581660399</v>
      </c>
      <c r="BZ11" s="14"/>
      <c r="CA11" s="14">
        <v>0.27236107751294197</v>
      </c>
      <c r="CB11" s="14">
        <v>0.25334529718475102</v>
      </c>
      <c r="CC11" s="14">
        <v>0.24982377189713401</v>
      </c>
      <c r="CD11" s="14">
        <v>0.26862832380003998</v>
      </c>
      <c r="CE11" s="14">
        <v>7.1480915913008897E-2</v>
      </c>
    </row>
    <row r="12" spans="2:83" x14ac:dyDescent="0.3">
      <c r="B12" s="15" t="s">
        <v>238</v>
      </c>
      <c r="C12" s="14">
        <v>0.107997618641439</v>
      </c>
      <c r="D12" s="14">
        <v>0.10806411619099</v>
      </c>
      <c r="E12" s="14">
        <v>0.10721274038046399</v>
      </c>
      <c r="F12" s="14"/>
      <c r="G12" s="14">
        <v>0.112566286017119</v>
      </c>
      <c r="H12" s="14">
        <v>0.109345054571535</v>
      </c>
      <c r="I12" s="14">
        <v>7.8918443925538401E-2</v>
      </c>
      <c r="J12" s="14">
        <v>0.109593107054092</v>
      </c>
      <c r="K12" s="14">
        <v>9.3209796071598794E-2</v>
      </c>
      <c r="L12" s="14">
        <v>0.136098057908947</v>
      </c>
      <c r="M12" s="14"/>
      <c r="N12" s="14">
        <v>0.113103549382914</v>
      </c>
      <c r="O12" s="14">
        <v>0.126482716848627</v>
      </c>
      <c r="P12" s="14">
        <v>8.8470190745461294E-2</v>
      </c>
      <c r="Q12" s="14">
        <v>9.8508401976706295E-2</v>
      </c>
      <c r="R12" s="14"/>
      <c r="S12" s="14">
        <v>8.8257825135398205E-2</v>
      </c>
      <c r="T12" s="14">
        <v>0.112386169058769</v>
      </c>
      <c r="U12" s="14">
        <v>0.12982776664425399</v>
      </c>
      <c r="V12" s="14">
        <v>0.12905806515627499</v>
      </c>
      <c r="W12" s="14">
        <v>7.6897483381236004E-2</v>
      </c>
      <c r="X12" s="14">
        <v>7.0335285674338305E-2</v>
      </c>
      <c r="Y12" s="14">
        <v>0.127262597600654</v>
      </c>
      <c r="Z12" s="14">
        <v>0.12536574474922399</v>
      </c>
      <c r="AA12" s="14">
        <v>0.110261929371267</v>
      </c>
      <c r="AB12" s="14">
        <v>0.10163378246902301</v>
      </c>
      <c r="AC12" s="14">
        <v>0.148804569896689</v>
      </c>
      <c r="AD12" s="14">
        <v>0.11370779094557699</v>
      </c>
      <c r="AE12" s="14"/>
      <c r="AF12" s="14">
        <v>0.14425971298564899</v>
      </c>
      <c r="AG12" s="14">
        <v>8.6205292570986497E-2</v>
      </c>
      <c r="AH12" s="14">
        <v>9.53629542613635E-2</v>
      </c>
      <c r="AI12" s="14">
        <v>8.4068057326394496E-2</v>
      </c>
      <c r="AJ12" s="14">
        <v>6.0062620514753098E-2</v>
      </c>
      <c r="AK12" s="14"/>
      <c r="AL12" s="14">
        <v>0.13418894425505601</v>
      </c>
      <c r="AM12" s="14">
        <v>9.8810674954005598E-2</v>
      </c>
      <c r="AN12" s="14">
        <v>8.2548844337541602E-2</v>
      </c>
      <c r="AO12" s="14">
        <v>0.13178209654617201</v>
      </c>
      <c r="AP12" s="14">
        <v>7.5414780703634096E-2</v>
      </c>
      <c r="AQ12" s="14"/>
      <c r="AR12" s="14">
        <v>9.0925113781802902E-2</v>
      </c>
      <c r="AS12" s="14">
        <v>0.134764468981385</v>
      </c>
      <c r="AT12" s="14">
        <v>8.4560950603029497E-2</v>
      </c>
      <c r="AU12" s="14">
        <v>0.12143059086427101</v>
      </c>
      <c r="AV12" s="14">
        <v>9.1890884034665998E-2</v>
      </c>
      <c r="AW12" s="14">
        <v>0.122416402014652</v>
      </c>
      <c r="AX12" s="14"/>
      <c r="AY12" s="14">
        <v>0.12513027023116899</v>
      </c>
      <c r="AZ12" s="14">
        <v>0.13288724609748101</v>
      </c>
      <c r="BA12" s="14">
        <v>9.2656907491845797E-2</v>
      </c>
      <c r="BB12" s="14">
        <v>9.3129011005985099E-2</v>
      </c>
      <c r="BC12" s="14">
        <v>5.2888705317736297E-2</v>
      </c>
      <c r="BD12" s="14"/>
      <c r="BE12" s="14">
        <v>0.12658240707253199</v>
      </c>
      <c r="BF12" s="14">
        <v>9.2635498889568194E-2</v>
      </c>
      <c r="BG12" s="14">
        <v>0.10846210725884201</v>
      </c>
      <c r="BH12" s="14">
        <v>7.8783900484357405E-2</v>
      </c>
      <c r="BI12" s="14">
        <v>0.103982176890993</v>
      </c>
      <c r="BJ12" s="14">
        <v>0.108423875681078</v>
      </c>
      <c r="BK12" s="14">
        <v>0.10807814570522201</v>
      </c>
      <c r="BL12" s="14">
        <v>0.118251244102637</v>
      </c>
      <c r="BM12" s="14">
        <v>7.5303622616135393E-2</v>
      </c>
      <c r="BN12" s="14">
        <v>0.10175375681908699</v>
      </c>
      <c r="BO12" s="14">
        <v>9.3039444622440196E-2</v>
      </c>
      <c r="BP12" s="14">
        <v>0.107367028723886</v>
      </c>
      <c r="BQ12" s="14">
        <v>0.21345863697203901</v>
      </c>
      <c r="BR12" s="14">
        <v>0.14264631047431001</v>
      </c>
      <c r="BS12" s="14">
        <v>8.3168330144392594E-2</v>
      </c>
      <c r="BT12" s="14">
        <v>9.7718361345995097E-2</v>
      </c>
      <c r="BU12" s="14"/>
      <c r="BV12" s="14">
        <v>9.5352115880607505E-2</v>
      </c>
      <c r="BW12" s="14">
        <v>0.10394746527339301</v>
      </c>
      <c r="BX12" s="14"/>
      <c r="BY12" s="14">
        <v>7.9983318192212202E-2</v>
      </c>
      <c r="BZ12" s="14"/>
      <c r="CA12" s="14">
        <v>8.7272388891278599E-2</v>
      </c>
      <c r="CB12" s="14">
        <v>0.115951156891232</v>
      </c>
      <c r="CC12" s="14">
        <v>0.12808111111084899</v>
      </c>
      <c r="CD12" s="14">
        <v>9.9241843938971994E-2</v>
      </c>
      <c r="CE12" s="14">
        <v>7.96280969241248E-2</v>
      </c>
    </row>
    <row r="13" spans="2:83" x14ac:dyDescent="0.3">
      <c r="B13" s="15" t="s">
        <v>214</v>
      </c>
      <c r="C13" s="14">
        <v>3.37664849972905E-2</v>
      </c>
      <c r="D13" s="14">
        <v>4.3647234408105702E-2</v>
      </c>
      <c r="E13" s="14">
        <v>2.41847126764855E-2</v>
      </c>
      <c r="F13" s="14"/>
      <c r="G13" s="14">
        <v>3.9189129605224103E-2</v>
      </c>
      <c r="H13" s="14">
        <v>1.9032937628449102E-2</v>
      </c>
      <c r="I13" s="14">
        <v>4.27556511649822E-2</v>
      </c>
      <c r="J13" s="14">
        <v>4.2362842289375299E-2</v>
      </c>
      <c r="K13" s="14">
        <v>4.76069104541069E-2</v>
      </c>
      <c r="L13" s="14">
        <v>1.8598800416470301E-2</v>
      </c>
      <c r="M13" s="14"/>
      <c r="N13" s="14">
        <v>4.2567809932500499E-2</v>
      </c>
      <c r="O13" s="14">
        <v>3.8322680236959401E-2</v>
      </c>
      <c r="P13" s="14">
        <v>2.36202997850169E-2</v>
      </c>
      <c r="Q13" s="14">
        <v>2.5539726508105601E-2</v>
      </c>
      <c r="R13" s="14"/>
      <c r="S13" s="14">
        <v>2.6886675568352301E-2</v>
      </c>
      <c r="T13" s="14">
        <v>3.6294560142188299E-2</v>
      </c>
      <c r="U13" s="14">
        <v>6.2427901432833499E-2</v>
      </c>
      <c r="V13" s="14">
        <v>2.9356847054747601E-2</v>
      </c>
      <c r="W13" s="14">
        <v>2.7663634336530501E-2</v>
      </c>
      <c r="X13" s="14">
        <v>2.5836492356671799E-2</v>
      </c>
      <c r="Y13" s="14">
        <v>3.6253268564866603E-2</v>
      </c>
      <c r="Z13" s="14">
        <v>0</v>
      </c>
      <c r="AA13" s="14">
        <v>4.6268505400735203E-2</v>
      </c>
      <c r="AB13" s="14">
        <v>3.8839192826750898E-2</v>
      </c>
      <c r="AC13" s="14">
        <v>3.8412303085325498E-2</v>
      </c>
      <c r="AD13" s="14">
        <v>0</v>
      </c>
      <c r="AE13" s="14"/>
      <c r="AF13" s="14">
        <v>3.9585121630973899E-2</v>
      </c>
      <c r="AG13" s="14">
        <v>2.6654650391709101E-2</v>
      </c>
      <c r="AH13" s="14">
        <v>3.3581658688633401E-2</v>
      </c>
      <c r="AI13" s="14">
        <v>0</v>
      </c>
      <c r="AJ13" s="14">
        <v>3.1820752613388598E-2</v>
      </c>
      <c r="AK13" s="14"/>
      <c r="AL13" s="14">
        <v>4.1659377382630897E-2</v>
      </c>
      <c r="AM13" s="14">
        <v>2.7135188757421099E-2</v>
      </c>
      <c r="AN13" s="14">
        <v>3.1486071336083298E-2</v>
      </c>
      <c r="AO13" s="14">
        <v>4.92025047506056E-2</v>
      </c>
      <c r="AP13" s="14">
        <v>3.78936047418326E-2</v>
      </c>
      <c r="AQ13" s="14"/>
      <c r="AR13" s="14">
        <v>2.3221062803993501E-2</v>
      </c>
      <c r="AS13" s="14">
        <v>3.6541617069896698E-2</v>
      </c>
      <c r="AT13" s="14">
        <v>2.8847884686162902E-2</v>
      </c>
      <c r="AU13" s="14">
        <v>5.9126967173848403E-2</v>
      </c>
      <c r="AV13" s="14">
        <v>2.0002447138114401E-2</v>
      </c>
      <c r="AW13" s="14">
        <v>2.82343224994232E-2</v>
      </c>
      <c r="AX13" s="14"/>
      <c r="AY13" s="14">
        <v>1.18178176103879E-2</v>
      </c>
      <c r="AZ13" s="14">
        <v>3.3141549931389097E-2</v>
      </c>
      <c r="BA13" s="14">
        <v>4.4444263609783298E-2</v>
      </c>
      <c r="BB13" s="14">
        <v>4.1814411715656599E-2</v>
      </c>
      <c r="BC13" s="14">
        <v>6.7535991830530898E-2</v>
      </c>
      <c r="BD13" s="14"/>
      <c r="BE13" s="14">
        <v>0</v>
      </c>
      <c r="BF13" s="14">
        <v>0</v>
      </c>
      <c r="BG13" s="14">
        <v>2.0554633398468199E-2</v>
      </c>
      <c r="BH13" s="14">
        <v>4.2502920570047197E-2</v>
      </c>
      <c r="BI13" s="14">
        <v>3.4936122173524001E-2</v>
      </c>
      <c r="BJ13" s="14">
        <v>2.0845494549864899E-2</v>
      </c>
      <c r="BK13" s="14">
        <v>3.5649432835005997E-2</v>
      </c>
      <c r="BL13" s="14">
        <v>3.25014991337325E-2</v>
      </c>
      <c r="BM13" s="14">
        <v>3.08411638341906E-2</v>
      </c>
      <c r="BN13" s="14">
        <v>5.9596824236644502E-2</v>
      </c>
      <c r="BO13" s="14">
        <v>3.5120624139280202E-2</v>
      </c>
      <c r="BP13" s="14">
        <v>2.8855905810019299E-2</v>
      </c>
      <c r="BQ13" s="14">
        <v>5.6129868084536398E-2</v>
      </c>
      <c r="BR13" s="14">
        <v>1.7199822558208001E-2</v>
      </c>
      <c r="BS13" s="14">
        <v>5.9607838376766302E-2</v>
      </c>
      <c r="BT13" s="14">
        <v>3.8660273317063003E-2</v>
      </c>
      <c r="BU13" s="14"/>
      <c r="BV13" s="14">
        <v>2.1491457872586502E-2</v>
      </c>
      <c r="BW13" s="14">
        <v>3.55174836840658E-2</v>
      </c>
      <c r="BX13" s="14"/>
      <c r="BY13" s="14">
        <v>1.98904590270008E-2</v>
      </c>
      <c r="BZ13" s="14"/>
      <c r="CA13" s="14">
        <v>2.6098381565679101E-2</v>
      </c>
      <c r="CB13" s="14">
        <v>3.77368447011487E-2</v>
      </c>
      <c r="CC13" s="14">
        <v>4.1525755168945598E-2</v>
      </c>
      <c r="CD13" s="14">
        <v>2.3377603137036899E-2</v>
      </c>
      <c r="CE13" s="14">
        <v>0</v>
      </c>
    </row>
    <row r="14" spans="2:83" x14ac:dyDescent="0.3">
      <c r="B14" s="15" t="s">
        <v>110</v>
      </c>
      <c r="C14" s="14">
        <v>7.8184981658832198E-2</v>
      </c>
      <c r="D14" s="14">
        <v>4.5280533462804702E-2</v>
      </c>
      <c r="E14" s="14">
        <v>0.109438498839561</v>
      </c>
      <c r="F14" s="14"/>
      <c r="G14" s="14">
        <v>7.7603132494582602E-2</v>
      </c>
      <c r="H14" s="14">
        <v>7.1045520382110205E-2</v>
      </c>
      <c r="I14" s="14">
        <v>7.8022564162265398E-2</v>
      </c>
      <c r="J14" s="14">
        <v>8.6640927383959204E-2</v>
      </c>
      <c r="K14" s="14">
        <v>6.0312188041016297E-2</v>
      </c>
      <c r="L14" s="14">
        <v>8.9681318008270103E-2</v>
      </c>
      <c r="M14" s="14"/>
      <c r="N14" s="14">
        <v>3.8590982218792903E-2</v>
      </c>
      <c r="O14" s="14">
        <v>7.4473262593778899E-2</v>
      </c>
      <c r="P14" s="14">
        <v>7.3132597323029097E-2</v>
      </c>
      <c r="Q14" s="14">
        <v>0.12887795963109699</v>
      </c>
      <c r="R14" s="14"/>
      <c r="S14" s="14">
        <v>6.0307835142542697E-2</v>
      </c>
      <c r="T14" s="14">
        <v>0.103596268799187</v>
      </c>
      <c r="U14" s="14">
        <v>9.3942943261365805E-2</v>
      </c>
      <c r="V14" s="14">
        <v>7.27712250519192E-2</v>
      </c>
      <c r="W14" s="14">
        <v>8.1779850649925503E-2</v>
      </c>
      <c r="X14" s="14">
        <v>8.4306213106425901E-2</v>
      </c>
      <c r="Y14" s="14">
        <v>0.101102133751914</v>
      </c>
      <c r="Z14" s="14">
        <v>4.53697797268598E-2</v>
      </c>
      <c r="AA14" s="14">
        <v>8.8617578758071802E-2</v>
      </c>
      <c r="AB14" s="14">
        <v>5.6554652776579298E-2</v>
      </c>
      <c r="AC14" s="14">
        <v>4.70522010728383E-2</v>
      </c>
      <c r="AD14" s="14">
        <v>6.0737921322726103E-2</v>
      </c>
      <c r="AE14" s="14"/>
      <c r="AF14" s="14">
        <v>4.8768966383643697E-2</v>
      </c>
      <c r="AG14" s="14">
        <v>5.7413984056267103E-2</v>
      </c>
      <c r="AH14" s="14">
        <v>4.36830863005052E-2</v>
      </c>
      <c r="AI14" s="14">
        <v>0.117734292625672</v>
      </c>
      <c r="AJ14" s="14">
        <v>0.176095239860555</v>
      </c>
      <c r="AK14" s="14"/>
      <c r="AL14" s="14">
        <v>6.27278484907903E-2</v>
      </c>
      <c r="AM14" s="14">
        <v>4.8927981112268003E-2</v>
      </c>
      <c r="AN14" s="14">
        <v>4.0301690156707003E-2</v>
      </c>
      <c r="AO14" s="14">
        <v>6.6891302666116204E-2</v>
      </c>
      <c r="AP14" s="14">
        <v>8.0934361615569203E-2</v>
      </c>
      <c r="AQ14" s="14"/>
      <c r="AR14" s="14">
        <v>3.75572285891312E-2</v>
      </c>
      <c r="AS14" s="14">
        <v>3.8885942876456303E-2</v>
      </c>
      <c r="AT14" s="14">
        <v>3.5938483031037798E-2</v>
      </c>
      <c r="AU14" s="14">
        <v>8.1192668750952296E-2</v>
      </c>
      <c r="AV14" s="14">
        <v>7.3154843517775597E-2</v>
      </c>
      <c r="AW14" s="14">
        <v>0.178892281722589</v>
      </c>
      <c r="AX14" s="14"/>
      <c r="AY14" s="14">
        <v>7.9537109090564398E-2</v>
      </c>
      <c r="AZ14" s="14">
        <v>9.7727032945177303E-2</v>
      </c>
      <c r="BA14" s="14">
        <v>6.0110754120350801E-2</v>
      </c>
      <c r="BB14" s="14">
        <v>4.22713648788446E-2</v>
      </c>
      <c r="BC14" s="14">
        <v>0</v>
      </c>
      <c r="BD14" s="14"/>
      <c r="BE14" s="14">
        <v>0.21904610224482499</v>
      </c>
      <c r="BF14" s="14">
        <v>0.18041278539608099</v>
      </c>
      <c r="BG14" s="14">
        <v>0.1236569284737</v>
      </c>
      <c r="BH14" s="14">
        <v>7.2355168742049905E-2</v>
      </c>
      <c r="BI14" s="14">
        <v>9.6191219223175695E-2</v>
      </c>
      <c r="BJ14" s="14">
        <v>5.9802919062328E-2</v>
      </c>
      <c r="BK14" s="14">
        <v>7.2949220829004194E-2</v>
      </c>
      <c r="BL14" s="14">
        <v>5.8323266972165798E-2</v>
      </c>
      <c r="BM14" s="14">
        <v>9.3790260966858899E-2</v>
      </c>
      <c r="BN14" s="14">
        <v>0.100844688382265</v>
      </c>
      <c r="BO14" s="14">
        <v>5.3629347023091897E-2</v>
      </c>
      <c r="BP14" s="14">
        <v>2.82838432700875E-2</v>
      </c>
      <c r="BQ14" s="14">
        <v>4.00299044764027E-2</v>
      </c>
      <c r="BR14" s="14">
        <v>3.4942701948337797E-2</v>
      </c>
      <c r="BS14" s="14">
        <v>9.9675493573574497E-2</v>
      </c>
      <c r="BT14" s="14">
        <v>1.76552986483791E-2</v>
      </c>
      <c r="BU14" s="14"/>
      <c r="BV14" s="14">
        <v>3.9952753522866098E-2</v>
      </c>
      <c r="BW14" s="14">
        <v>6.2258348244103701E-2</v>
      </c>
      <c r="BX14" s="14"/>
      <c r="BY14" s="14">
        <v>4.4047351544950299E-2</v>
      </c>
      <c r="BZ14" s="14"/>
      <c r="CA14" s="14">
        <v>9.9543495370704796E-2</v>
      </c>
      <c r="CB14" s="14">
        <v>5.7204857475484101E-2</v>
      </c>
      <c r="CC14" s="14">
        <v>6.0369149892022703E-2</v>
      </c>
      <c r="CD14" s="14">
        <v>4.5075949662768303E-2</v>
      </c>
      <c r="CE14" s="14">
        <v>0</v>
      </c>
    </row>
    <row r="15" spans="2:83" x14ac:dyDescent="0.3">
      <c r="B15" s="15" t="s">
        <v>215</v>
      </c>
      <c r="C15" s="21">
        <v>0.52502832191333204</v>
      </c>
      <c r="D15" s="21">
        <v>0.54764732085531098</v>
      </c>
      <c r="E15" s="21">
        <v>0.50397164498398195</v>
      </c>
      <c r="F15" s="21"/>
      <c r="G15" s="21">
        <v>0.50250094780488197</v>
      </c>
      <c r="H15" s="21">
        <v>0.58337069679040598</v>
      </c>
      <c r="I15" s="21">
        <v>0.51679241188126901</v>
      </c>
      <c r="J15" s="21">
        <v>0.525619382939153</v>
      </c>
      <c r="K15" s="21">
        <v>0.53652776538381897</v>
      </c>
      <c r="L15" s="21">
        <v>0.49083421436406799</v>
      </c>
      <c r="M15" s="21"/>
      <c r="N15" s="21">
        <v>0.56950300521605102</v>
      </c>
      <c r="O15" s="21">
        <v>0.52343668035982704</v>
      </c>
      <c r="P15" s="21">
        <v>0.52973739948352805</v>
      </c>
      <c r="Q15" s="21">
        <v>0.47622049986863202</v>
      </c>
      <c r="R15" s="21"/>
      <c r="S15" s="21">
        <v>0.56175128213908099</v>
      </c>
      <c r="T15" s="21">
        <v>0.47851560737045201</v>
      </c>
      <c r="U15" s="21">
        <v>0.50119865272049202</v>
      </c>
      <c r="V15" s="21">
        <v>0.468397700565647</v>
      </c>
      <c r="W15" s="21">
        <v>0.52602117317446495</v>
      </c>
      <c r="X15" s="21">
        <v>0.54143105739194897</v>
      </c>
      <c r="Y15" s="21">
        <v>0.45496000140392401</v>
      </c>
      <c r="Z15" s="21">
        <v>0.62615363664044599</v>
      </c>
      <c r="AA15" s="21">
        <v>0.54410419914430097</v>
      </c>
      <c r="AB15" s="21">
        <v>0.53364998110280903</v>
      </c>
      <c r="AC15" s="21">
        <v>0.61576207436985497</v>
      </c>
      <c r="AD15" s="21">
        <v>0.54115883997920999</v>
      </c>
      <c r="AE15" s="21"/>
      <c r="AF15" s="21">
        <v>0.50941704575244096</v>
      </c>
      <c r="AG15" s="21">
        <v>0.61319208264687497</v>
      </c>
      <c r="AH15" s="21">
        <v>0.59577563010749801</v>
      </c>
      <c r="AI15" s="21">
        <v>0.35960658174508597</v>
      </c>
      <c r="AJ15" s="21">
        <v>0.45596769186831299</v>
      </c>
      <c r="AK15" s="21"/>
      <c r="AL15" s="21">
        <v>0.49951034652876097</v>
      </c>
      <c r="AM15" s="21">
        <v>0.60056818714795601</v>
      </c>
      <c r="AN15" s="21">
        <v>0.58541767463327998</v>
      </c>
      <c r="AO15" s="21">
        <v>0.43251600239698201</v>
      </c>
      <c r="AP15" s="21">
        <v>0.53471326038140099</v>
      </c>
      <c r="AQ15" s="21"/>
      <c r="AR15" s="21">
        <v>0.63398529618918098</v>
      </c>
      <c r="AS15" s="21">
        <v>0.51059108283282095</v>
      </c>
      <c r="AT15" s="21">
        <v>0.60279066979587104</v>
      </c>
      <c r="AU15" s="21">
        <v>0.439894158851868</v>
      </c>
      <c r="AV15" s="21">
        <v>0.52593166335827701</v>
      </c>
      <c r="AW15" s="21">
        <v>0.46120860741699599</v>
      </c>
      <c r="AX15" s="21"/>
      <c r="AY15" s="21">
        <v>0.50799538933128896</v>
      </c>
      <c r="AZ15" s="21">
        <v>0.46234967983215602</v>
      </c>
      <c r="BA15" s="21">
        <v>0.53472861805942495</v>
      </c>
      <c r="BB15" s="21">
        <v>0.62994736223584502</v>
      </c>
      <c r="BC15" s="21">
        <v>0.55988898670957499</v>
      </c>
      <c r="BD15" s="21"/>
      <c r="BE15" s="21">
        <v>0.38662519667959799</v>
      </c>
      <c r="BF15" s="21">
        <v>0.49656714499940902</v>
      </c>
      <c r="BG15" s="21">
        <v>0.49628942775587098</v>
      </c>
      <c r="BH15" s="21">
        <v>0.45376336245975701</v>
      </c>
      <c r="BI15" s="21">
        <v>0.59980149226232904</v>
      </c>
      <c r="BJ15" s="21">
        <v>0.52879309346042702</v>
      </c>
      <c r="BK15" s="21">
        <v>0.43641304935703201</v>
      </c>
      <c r="BL15" s="21">
        <v>0.54811279508338695</v>
      </c>
      <c r="BM15" s="21">
        <v>0.57214064974692003</v>
      </c>
      <c r="BN15" s="21">
        <v>0.50268280389198705</v>
      </c>
      <c r="BO15" s="21">
        <v>0.51774923091482605</v>
      </c>
      <c r="BP15" s="21">
        <v>0.527980939571698</v>
      </c>
      <c r="BQ15" s="21">
        <v>0.53641916395460199</v>
      </c>
      <c r="BR15" s="21">
        <v>0.51265794090576899</v>
      </c>
      <c r="BS15" s="21">
        <v>0.58619468493869697</v>
      </c>
      <c r="BT15" s="21">
        <v>0.63979317871655805</v>
      </c>
      <c r="BU15" s="21"/>
      <c r="BV15" s="21">
        <v>0.62743180912656704</v>
      </c>
      <c r="BW15" s="21">
        <v>0.56066926092032499</v>
      </c>
      <c r="BX15" s="21"/>
      <c r="BY15" s="21">
        <v>0.62133424541923199</v>
      </c>
      <c r="BZ15" s="21"/>
      <c r="CA15" s="21">
        <v>0.51472465665939604</v>
      </c>
      <c r="CB15" s="21">
        <v>0.535761843747385</v>
      </c>
      <c r="CC15" s="21">
        <v>0.52020021193104904</v>
      </c>
      <c r="CD15" s="21">
        <v>0.56367627946118304</v>
      </c>
      <c r="CE15" s="21">
        <v>0.84889098716286604</v>
      </c>
    </row>
    <row r="16" spans="2:83" x14ac:dyDescent="0.3">
      <c r="B16" s="15" t="s">
        <v>216</v>
      </c>
      <c r="C16" s="21">
        <v>0.14176410363872899</v>
      </c>
      <c r="D16" s="21">
        <v>0.15171135059909599</v>
      </c>
      <c r="E16" s="21">
        <v>0.131397453056949</v>
      </c>
      <c r="F16" s="21"/>
      <c r="G16" s="21">
        <v>0.15175541562234299</v>
      </c>
      <c r="H16" s="21">
        <v>0.128377992199984</v>
      </c>
      <c r="I16" s="21">
        <v>0.121674095090521</v>
      </c>
      <c r="J16" s="21">
        <v>0.15195594934346701</v>
      </c>
      <c r="K16" s="21">
        <v>0.14081670652570599</v>
      </c>
      <c r="L16" s="21">
        <v>0.15469685832541799</v>
      </c>
      <c r="M16" s="21"/>
      <c r="N16" s="21">
        <v>0.15567135931541401</v>
      </c>
      <c r="O16" s="21">
        <v>0.164805397085586</v>
      </c>
      <c r="P16" s="21">
        <v>0.112090490530478</v>
      </c>
      <c r="Q16" s="21">
        <v>0.124048128484812</v>
      </c>
      <c r="R16" s="21"/>
      <c r="S16" s="21">
        <v>0.11514450070375</v>
      </c>
      <c r="T16" s="21">
        <v>0.14868072920095701</v>
      </c>
      <c r="U16" s="21">
        <v>0.19225566807708699</v>
      </c>
      <c r="V16" s="21">
        <v>0.158414912211023</v>
      </c>
      <c r="W16" s="21">
        <v>0.10456111771776599</v>
      </c>
      <c r="X16" s="21">
        <v>9.6171778031010097E-2</v>
      </c>
      <c r="Y16" s="21">
        <v>0.16351586616552</v>
      </c>
      <c r="Z16" s="21">
        <v>0.12536574474922399</v>
      </c>
      <c r="AA16" s="21">
        <v>0.15653043477200199</v>
      </c>
      <c r="AB16" s="21">
        <v>0.14047297529577399</v>
      </c>
      <c r="AC16" s="21">
        <v>0.187216872982014</v>
      </c>
      <c r="AD16" s="21">
        <v>0.11370779094557699</v>
      </c>
      <c r="AE16" s="21"/>
      <c r="AF16" s="21">
        <v>0.18384483461662299</v>
      </c>
      <c r="AG16" s="21">
        <v>0.112859942962696</v>
      </c>
      <c r="AH16" s="21">
        <v>0.12894461294999701</v>
      </c>
      <c r="AI16" s="21">
        <v>8.4068057326394496E-2</v>
      </c>
      <c r="AJ16" s="21">
        <v>9.1883373128141696E-2</v>
      </c>
      <c r="AK16" s="21"/>
      <c r="AL16" s="21">
        <v>0.17584832163768699</v>
      </c>
      <c r="AM16" s="21">
        <v>0.12594586371142699</v>
      </c>
      <c r="AN16" s="21">
        <v>0.114034915673625</v>
      </c>
      <c r="AO16" s="21">
        <v>0.18098460129677801</v>
      </c>
      <c r="AP16" s="21">
        <v>0.11330838544546699</v>
      </c>
      <c r="AQ16" s="21"/>
      <c r="AR16" s="21">
        <v>0.114146176585796</v>
      </c>
      <c r="AS16" s="21">
        <v>0.171306086051282</v>
      </c>
      <c r="AT16" s="21">
        <v>0.113408835289192</v>
      </c>
      <c r="AU16" s="21">
        <v>0.18055755803811999</v>
      </c>
      <c r="AV16" s="21">
        <v>0.11189333117278</v>
      </c>
      <c r="AW16" s="21">
        <v>0.15065072451407499</v>
      </c>
      <c r="AX16" s="21"/>
      <c r="AY16" s="21">
        <v>0.13694808784155699</v>
      </c>
      <c r="AZ16" s="21">
        <v>0.166028796028871</v>
      </c>
      <c r="BA16" s="21">
        <v>0.137101171101629</v>
      </c>
      <c r="BB16" s="21">
        <v>0.134943422721642</v>
      </c>
      <c r="BC16" s="21">
        <v>0.12042469714826699</v>
      </c>
      <c r="BD16" s="21"/>
      <c r="BE16" s="21">
        <v>0.12658240707253199</v>
      </c>
      <c r="BF16" s="21">
        <v>9.2635498889568194E-2</v>
      </c>
      <c r="BG16" s="21">
        <v>0.12901674065731</v>
      </c>
      <c r="BH16" s="21">
        <v>0.121286821054405</v>
      </c>
      <c r="BI16" s="21">
        <v>0.138918299064517</v>
      </c>
      <c r="BJ16" s="21">
        <v>0.12926937023094301</v>
      </c>
      <c r="BK16" s="21">
        <v>0.143727578540228</v>
      </c>
      <c r="BL16" s="21">
        <v>0.15075274323637</v>
      </c>
      <c r="BM16" s="21">
        <v>0.106144786450326</v>
      </c>
      <c r="BN16" s="21">
        <v>0.161350581055731</v>
      </c>
      <c r="BO16" s="21">
        <v>0.12816006876172001</v>
      </c>
      <c r="BP16" s="21">
        <v>0.13622293453390499</v>
      </c>
      <c r="BQ16" s="21">
        <v>0.269588505056575</v>
      </c>
      <c r="BR16" s="21">
        <v>0.15984613303251799</v>
      </c>
      <c r="BS16" s="21">
        <v>0.14277616852115901</v>
      </c>
      <c r="BT16" s="21">
        <v>0.136378634663058</v>
      </c>
      <c r="BU16" s="21"/>
      <c r="BV16" s="21">
        <v>0.116843573753194</v>
      </c>
      <c r="BW16" s="21">
        <v>0.13946494895745901</v>
      </c>
      <c r="BX16" s="21"/>
      <c r="BY16" s="21">
        <v>9.9873777219213006E-2</v>
      </c>
      <c r="BZ16" s="21"/>
      <c r="CA16" s="21">
        <v>0.11337077045695799</v>
      </c>
      <c r="CB16" s="21">
        <v>0.153688001592381</v>
      </c>
      <c r="CC16" s="21">
        <v>0.16960686627979499</v>
      </c>
      <c r="CD16" s="21">
        <v>0.122619447076009</v>
      </c>
      <c r="CE16" s="21">
        <v>7.96280969241248E-2</v>
      </c>
    </row>
    <row r="17" spans="2:83" x14ac:dyDescent="0.3">
      <c r="B17" s="15" t="s">
        <v>139</v>
      </c>
      <c r="C17" s="22">
        <v>0.383264218274603</v>
      </c>
      <c r="D17" s="22">
        <v>0.39593597025621502</v>
      </c>
      <c r="E17" s="22">
        <v>0.372574191927033</v>
      </c>
      <c r="F17" s="22"/>
      <c r="G17" s="22">
        <v>0.35074553218253901</v>
      </c>
      <c r="H17" s="22">
        <v>0.45499270459042201</v>
      </c>
      <c r="I17" s="22">
        <v>0.39511831679074799</v>
      </c>
      <c r="J17" s="22">
        <v>0.37366343359568599</v>
      </c>
      <c r="K17" s="22">
        <v>0.39571105885811297</v>
      </c>
      <c r="L17" s="22">
        <v>0.33613735603865103</v>
      </c>
      <c r="M17" s="22"/>
      <c r="N17" s="22">
        <v>0.41383164590063698</v>
      </c>
      <c r="O17" s="22">
        <v>0.35863128327423999</v>
      </c>
      <c r="P17" s="22">
        <v>0.41764690895304901</v>
      </c>
      <c r="Q17" s="22">
        <v>0.35217237138382002</v>
      </c>
      <c r="R17" s="22"/>
      <c r="S17" s="22">
        <v>0.44660678143533</v>
      </c>
      <c r="T17" s="22">
        <v>0.32983487816949397</v>
      </c>
      <c r="U17" s="22">
        <v>0.30894298464340397</v>
      </c>
      <c r="V17" s="22">
        <v>0.30998278835462401</v>
      </c>
      <c r="W17" s="22">
        <v>0.42146005545669801</v>
      </c>
      <c r="X17" s="22">
        <v>0.44525927936093801</v>
      </c>
      <c r="Y17" s="22">
        <v>0.29144413523840401</v>
      </c>
      <c r="Z17" s="22">
        <v>0.50078789189122197</v>
      </c>
      <c r="AA17" s="22">
        <v>0.38757376437229901</v>
      </c>
      <c r="AB17" s="22">
        <v>0.39317700580703502</v>
      </c>
      <c r="AC17" s="22">
        <v>0.42854520138784102</v>
      </c>
      <c r="AD17" s="22">
        <v>0.42745104903363301</v>
      </c>
      <c r="AE17" s="22"/>
      <c r="AF17" s="22">
        <v>0.32557221113581802</v>
      </c>
      <c r="AG17" s="22">
        <v>0.50033213968418</v>
      </c>
      <c r="AH17" s="22">
        <v>0.46683101715750103</v>
      </c>
      <c r="AI17" s="22">
        <v>0.27553852441869098</v>
      </c>
      <c r="AJ17" s="22">
        <v>0.364084318740171</v>
      </c>
      <c r="AK17" s="22"/>
      <c r="AL17" s="22">
        <v>0.32366202489107398</v>
      </c>
      <c r="AM17" s="22">
        <v>0.47462232343652899</v>
      </c>
      <c r="AN17" s="22">
        <v>0.47138275895965498</v>
      </c>
      <c r="AO17" s="22">
        <v>0.251531401100205</v>
      </c>
      <c r="AP17" s="22">
        <v>0.42140487493593398</v>
      </c>
      <c r="AQ17" s="22"/>
      <c r="AR17" s="22">
        <v>0.51983911960338502</v>
      </c>
      <c r="AS17" s="22">
        <v>0.33928499678153901</v>
      </c>
      <c r="AT17" s="22">
        <v>0.48938183450667899</v>
      </c>
      <c r="AU17" s="22">
        <v>0.25933660081374899</v>
      </c>
      <c r="AV17" s="22">
        <v>0.41403833218549702</v>
      </c>
      <c r="AW17" s="22">
        <v>0.31055788290292102</v>
      </c>
      <c r="AX17" s="22"/>
      <c r="AY17" s="22">
        <v>0.37104730148973197</v>
      </c>
      <c r="AZ17" s="22">
        <v>0.29632088380328597</v>
      </c>
      <c r="BA17" s="22">
        <v>0.397627446957796</v>
      </c>
      <c r="BB17" s="22">
        <v>0.49500393951420302</v>
      </c>
      <c r="BC17" s="22">
        <v>0.43946428956130801</v>
      </c>
      <c r="BD17" s="22"/>
      <c r="BE17" s="22">
        <v>0.260042789607066</v>
      </c>
      <c r="BF17" s="22">
        <v>0.403931646109841</v>
      </c>
      <c r="BG17" s="22">
        <v>0.36727268709856098</v>
      </c>
      <c r="BH17" s="22">
        <v>0.33247654140535299</v>
      </c>
      <c r="BI17" s="22">
        <v>0.46088319319781101</v>
      </c>
      <c r="BJ17" s="22">
        <v>0.39952372322948498</v>
      </c>
      <c r="BK17" s="22">
        <v>0.29268547081680402</v>
      </c>
      <c r="BL17" s="22">
        <v>0.397360051847017</v>
      </c>
      <c r="BM17" s="22">
        <v>0.46599586329659398</v>
      </c>
      <c r="BN17" s="22">
        <v>0.34133222283625603</v>
      </c>
      <c r="BO17" s="22">
        <v>0.38958916215310602</v>
      </c>
      <c r="BP17" s="22">
        <v>0.39175800503779301</v>
      </c>
      <c r="BQ17" s="22">
        <v>0.26683065889802698</v>
      </c>
      <c r="BR17" s="22">
        <v>0.35281180787325001</v>
      </c>
      <c r="BS17" s="22">
        <v>0.44341851641753799</v>
      </c>
      <c r="BT17" s="22">
        <v>0.50341454405349995</v>
      </c>
      <c r="BU17" s="22"/>
      <c r="BV17" s="22">
        <v>0.51058823537337295</v>
      </c>
      <c r="BW17" s="22">
        <v>0.42120431196286701</v>
      </c>
      <c r="BX17" s="22"/>
      <c r="BY17" s="22">
        <v>0.52146046820001901</v>
      </c>
      <c r="BZ17" s="22"/>
      <c r="CA17" s="22">
        <v>0.401353886202438</v>
      </c>
      <c r="CB17" s="22">
        <v>0.38207384215500401</v>
      </c>
      <c r="CC17" s="22">
        <v>0.350593345651254</v>
      </c>
      <c r="CD17" s="22">
        <v>0.44105683238517401</v>
      </c>
      <c r="CE17" s="22">
        <v>0.76926289023874195</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0.18759522841870099</v>
      </c>
      <c r="D9" s="14">
        <v>0.25406217607966097</v>
      </c>
      <c r="E9" s="14">
        <v>0.123061926594409</v>
      </c>
      <c r="F9" s="14"/>
      <c r="G9" s="14">
        <v>0.191982188402292</v>
      </c>
      <c r="H9" s="14">
        <v>0.209757664997549</v>
      </c>
      <c r="I9" s="14">
        <v>0.130842950141451</v>
      </c>
      <c r="J9" s="14">
        <v>0.199259637300639</v>
      </c>
      <c r="K9" s="14">
        <v>0.19816320664256701</v>
      </c>
      <c r="L9" s="14">
        <v>0.19602016352020499</v>
      </c>
      <c r="M9" s="14"/>
      <c r="N9" s="14">
        <v>0.21691660595439499</v>
      </c>
      <c r="O9" s="14">
        <v>0.17473884479874299</v>
      </c>
      <c r="P9" s="14">
        <v>0.187163405918359</v>
      </c>
      <c r="Q9" s="14">
        <v>0.166113281484804</v>
      </c>
      <c r="R9" s="14"/>
      <c r="S9" s="14">
        <v>0.217919341603591</v>
      </c>
      <c r="T9" s="14">
        <v>0.194574768840544</v>
      </c>
      <c r="U9" s="14">
        <v>0.14742606179207801</v>
      </c>
      <c r="V9" s="14">
        <v>0.185099607564958</v>
      </c>
      <c r="W9" s="14">
        <v>0.203717395485218</v>
      </c>
      <c r="X9" s="14">
        <v>0.17911265141253799</v>
      </c>
      <c r="Y9" s="14">
        <v>0.191436443450304</v>
      </c>
      <c r="Z9" s="14">
        <v>0.201573093932498</v>
      </c>
      <c r="AA9" s="14">
        <v>0.18380241417194301</v>
      </c>
      <c r="AB9" s="14">
        <v>0.18650298654264699</v>
      </c>
      <c r="AC9" s="14">
        <v>0.191727055654379</v>
      </c>
      <c r="AD9" s="14">
        <v>9.9870248209369294E-2</v>
      </c>
      <c r="AE9" s="14"/>
      <c r="AF9" s="14">
        <v>0.22918381972038299</v>
      </c>
      <c r="AG9" s="14">
        <v>0.218696407863019</v>
      </c>
      <c r="AH9" s="14">
        <v>0.17152897009732701</v>
      </c>
      <c r="AI9" s="14">
        <v>0.167161325245785</v>
      </c>
      <c r="AJ9" s="14">
        <v>9.7359298152666501E-2</v>
      </c>
      <c r="AK9" s="14"/>
      <c r="AL9" s="14">
        <v>0.20035589255765099</v>
      </c>
      <c r="AM9" s="14">
        <v>0.22013961567960499</v>
      </c>
      <c r="AN9" s="14">
        <v>0.14711405272510999</v>
      </c>
      <c r="AO9" s="14">
        <v>0.28865800749721898</v>
      </c>
      <c r="AP9" s="14">
        <v>9.9208684281803003E-2</v>
      </c>
      <c r="AQ9" s="14"/>
      <c r="AR9" s="14">
        <v>0.21553498836335999</v>
      </c>
      <c r="AS9" s="14">
        <v>0.171755621602833</v>
      </c>
      <c r="AT9" s="14">
        <v>0.17207851487836601</v>
      </c>
      <c r="AU9" s="14">
        <v>0.290446374134533</v>
      </c>
      <c r="AV9" s="14">
        <v>0.12956576623882701</v>
      </c>
      <c r="AW9" s="14">
        <v>0.114281757668523</v>
      </c>
      <c r="AX9" s="14"/>
      <c r="AY9" s="14">
        <v>0.180636367992243</v>
      </c>
      <c r="AZ9" s="14">
        <v>0.18537171179096901</v>
      </c>
      <c r="BA9" s="14">
        <v>0.188898477631253</v>
      </c>
      <c r="BB9" s="14">
        <v>0.21055773465984401</v>
      </c>
      <c r="BC9" s="14">
        <v>0.346536494712539</v>
      </c>
      <c r="BD9" s="14"/>
      <c r="BE9" s="14">
        <v>0.153412780394347</v>
      </c>
      <c r="BF9" s="14">
        <v>0.16707110838713901</v>
      </c>
      <c r="BG9" s="14">
        <v>0.14144815099645699</v>
      </c>
      <c r="BH9" s="14">
        <v>0.18050444573439101</v>
      </c>
      <c r="BI9" s="14">
        <v>0.17551606943884901</v>
      </c>
      <c r="BJ9" s="14">
        <v>0.20507190254485699</v>
      </c>
      <c r="BK9" s="14">
        <v>0.12119677238705601</v>
      </c>
      <c r="BL9" s="14">
        <v>0.19748403176854501</v>
      </c>
      <c r="BM9" s="14">
        <v>0.196742168638189</v>
      </c>
      <c r="BN9" s="14">
        <v>0.18447905967428399</v>
      </c>
      <c r="BO9" s="14">
        <v>0.20185838923646701</v>
      </c>
      <c r="BP9" s="14">
        <v>0.153104563747686</v>
      </c>
      <c r="BQ9" s="14">
        <v>0.172487004756227</v>
      </c>
      <c r="BR9" s="14">
        <v>0.34932800938019298</v>
      </c>
      <c r="BS9" s="14">
        <v>0.285642607650271</v>
      </c>
      <c r="BT9" s="14">
        <v>0.28928576490958802</v>
      </c>
      <c r="BU9" s="14"/>
      <c r="BV9" s="14">
        <v>0.22385770988054701</v>
      </c>
      <c r="BW9" s="14">
        <v>0.21461735340429</v>
      </c>
      <c r="BX9" s="14"/>
      <c r="BY9" s="14">
        <v>0.28899375373965103</v>
      </c>
      <c r="BZ9" s="14"/>
      <c r="CA9" s="14">
        <v>0.177473384316823</v>
      </c>
      <c r="CB9" s="14">
        <v>0.17417711770251901</v>
      </c>
      <c r="CC9" s="14">
        <v>0.190724164534051</v>
      </c>
      <c r="CD9" s="14">
        <v>0.217924797581727</v>
      </c>
      <c r="CE9" s="14">
        <v>0.39100586043882102</v>
      </c>
    </row>
    <row r="10" spans="2:83" x14ac:dyDescent="0.3">
      <c r="B10" s="15" t="s">
        <v>236</v>
      </c>
      <c r="C10" s="14">
        <v>0.46499781441468202</v>
      </c>
      <c r="D10" s="14">
        <v>0.47531643059637002</v>
      </c>
      <c r="E10" s="14">
        <v>0.455834043863733</v>
      </c>
      <c r="F10" s="14"/>
      <c r="G10" s="14">
        <v>0.38312347171318301</v>
      </c>
      <c r="H10" s="14">
        <v>0.45724847628982301</v>
      </c>
      <c r="I10" s="14">
        <v>0.54182792061058205</v>
      </c>
      <c r="J10" s="14">
        <v>0.45025881207475998</v>
      </c>
      <c r="K10" s="14">
        <v>0.434004036188882</v>
      </c>
      <c r="L10" s="14">
        <v>0.496067618336273</v>
      </c>
      <c r="M10" s="14"/>
      <c r="N10" s="14">
        <v>0.50798387953410895</v>
      </c>
      <c r="O10" s="14">
        <v>0.48669209238640998</v>
      </c>
      <c r="P10" s="14">
        <v>0.44074355608994997</v>
      </c>
      <c r="Q10" s="14">
        <v>0.42162620927998001</v>
      </c>
      <c r="R10" s="14"/>
      <c r="S10" s="14">
        <v>0.448760189729416</v>
      </c>
      <c r="T10" s="14">
        <v>0.470510663266346</v>
      </c>
      <c r="U10" s="14">
        <v>0.50172068225806599</v>
      </c>
      <c r="V10" s="14">
        <v>0.42626281328835303</v>
      </c>
      <c r="W10" s="14">
        <v>0.47352164370336203</v>
      </c>
      <c r="X10" s="14">
        <v>0.42926600733671599</v>
      </c>
      <c r="Y10" s="14">
        <v>0.52996545692534702</v>
      </c>
      <c r="Z10" s="14">
        <v>0.46593631118395201</v>
      </c>
      <c r="AA10" s="14">
        <v>0.42774257632436902</v>
      </c>
      <c r="AB10" s="14">
        <v>0.48673981479850198</v>
      </c>
      <c r="AC10" s="14">
        <v>0.47325180711169001</v>
      </c>
      <c r="AD10" s="14">
        <v>0.50640827468634297</v>
      </c>
      <c r="AE10" s="14"/>
      <c r="AF10" s="14">
        <v>0.52102446411023295</v>
      </c>
      <c r="AG10" s="14">
        <v>0.43892253286167798</v>
      </c>
      <c r="AH10" s="14">
        <v>0.50662433693902797</v>
      </c>
      <c r="AI10" s="14">
        <v>0.58279724670481703</v>
      </c>
      <c r="AJ10" s="14">
        <v>0.41628458757258802</v>
      </c>
      <c r="AK10" s="14"/>
      <c r="AL10" s="14">
        <v>0.53948968702223699</v>
      </c>
      <c r="AM10" s="14">
        <v>0.45509525824827501</v>
      </c>
      <c r="AN10" s="14">
        <v>0.50770797193808703</v>
      </c>
      <c r="AO10" s="14">
        <v>0.434565421712091</v>
      </c>
      <c r="AP10" s="14">
        <v>0.36593687839837502</v>
      </c>
      <c r="AQ10" s="14"/>
      <c r="AR10" s="14">
        <v>0.47998293093539801</v>
      </c>
      <c r="AS10" s="14">
        <v>0.57840678189188899</v>
      </c>
      <c r="AT10" s="14">
        <v>0.50604534682985103</v>
      </c>
      <c r="AU10" s="14">
        <v>0.442191454333487</v>
      </c>
      <c r="AV10" s="14">
        <v>0.35378511600941198</v>
      </c>
      <c r="AW10" s="14">
        <v>0.39890695765755102</v>
      </c>
      <c r="AX10" s="14"/>
      <c r="AY10" s="14">
        <v>0.49011920086390398</v>
      </c>
      <c r="AZ10" s="14">
        <v>0.39645234566674697</v>
      </c>
      <c r="BA10" s="14">
        <v>0.49056888413034599</v>
      </c>
      <c r="BB10" s="14">
        <v>0.48019332154572703</v>
      </c>
      <c r="BC10" s="14">
        <v>0.39971563946073901</v>
      </c>
      <c r="BD10" s="14"/>
      <c r="BE10" s="14">
        <v>0.30040797640097999</v>
      </c>
      <c r="BF10" s="14">
        <v>0.363726085462725</v>
      </c>
      <c r="BG10" s="14">
        <v>0.38908450714292397</v>
      </c>
      <c r="BH10" s="14">
        <v>0.46284457653545702</v>
      </c>
      <c r="BI10" s="14">
        <v>0.48979500820933097</v>
      </c>
      <c r="BJ10" s="14">
        <v>0.426284564941383</v>
      </c>
      <c r="BK10" s="14">
        <v>0.46006372265574402</v>
      </c>
      <c r="BL10" s="14">
        <v>0.41690596381540801</v>
      </c>
      <c r="BM10" s="14">
        <v>0.48938203878678799</v>
      </c>
      <c r="BN10" s="14">
        <v>0.45893761967906199</v>
      </c>
      <c r="BO10" s="14">
        <v>0.47490131251885198</v>
      </c>
      <c r="BP10" s="14">
        <v>0.60181649110819901</v>
      </c>
      <c r="BQ10" s="14">
        <v>0.60026575018179995</v>
      </c>
      <c r="BR10" s="14">
        <v>0.42682897740773901</v>
      </c>
      <c r="BS10" s="14">
        <v>0.460328258379128</v>
      </c>
      <c r="BT10" s="14">
        <v>0.52184173768020403</v>
      </c>
      <c r="BU10" s="14"/>
      <c r="BV10" s="14">
        <v>0.46394579595760199</v>
      </c>
      <c r="BW10" s="14">
        <v>0.44195008551540699</v>
      </c>
      <c r="BX10" s="14"/>
      <c r="BY10" s="14">
        <v>0.44472956273525999</v>
      </c>
      <c r="BZ10" s="14"/>
      <c r="CA10" s="14">
        <v>0.445018327339822</v>
      </c>
      <c r="CB10" s="14">
        <v>0.46603836382587299</v>
      </c>
      <c r="CC10" s="14">
        <v>0.48373550982031199</v>
      </c>
      <c r="CD10" s="14">
        <v>0.54622263491114698</v>
      </c>
      <c r="CE10" s="14">
        <v>0.349819103280125</v>
      </c>
    </row>
    <row r="11" spans="2:83" x14ac:dyDescent="0.3">
      <c r="B11" s="15" t="s">
        <v>237</v>
      </c>
      <c r="C11" s="14">
        <v>0.202907035760413</v>
      </c>
      <c r="D11" s="14">
        <v>0.16862238354513401</v>
      </c>
      <c r="E11" s="14">
        <v>0.23678187670224901</v>
      </c>
      <c r="F11" s="14"/>
      <c r="G11" s="14">
        <v>0.24855652014548901</v>
      </c>
      <c r="H11" s="14">
        <v>0.172124337096346</v>
      </c>
      <c r="I11" s="14">
        <v>0.163295987594439</v>
      </c>
      <c r="J11" s="14">
        <v>0.21268528135359299</v>
      </c>
      <c r="K11" s="14">
        <v>0.21977581117261</v>
      </c>
      <c r="L11" s="14">
        <v>0.21058691554710501</v>
      </c>
      <c r="M11" s="14"/>
      <c r="N11" s="14">
        <v>0.16976986593014301</v>
      </c>
      <c r="O11" s="14">
        <v>0.17621091300304501</v>
      </c>
      <c r="P11" s="14">
        <v>0.22791964600261799</v>
      </c>
      <c r="Q11" s="14">
        <v>0.24668521614925401</v>
      </c>
      <c r="R11" s="14"/>
      <c r="S11" s="14">
        <v>0.187096904631772</v>
      </c>
      <c r="T11" s="14">
        <v>0.19893550564162099</v>
      </c>
      <c r="U11" s="14">
        <v>0.208446441503576</v>
      </c>
      <c r="V11" s="14">
        <v>0.235368495241771</v>
      </c>
      <c r="W11" s="14">
        <v>0.17324714357242499</v>
      </c>
      <c r="X11" s="14">
        <v>0.24753549552756299</v>
      </c>
      <c r="Y11" s="14">
        <v>0.13133504107948299</v>
      </c>
      <c r="Z11" s="14">
        <v>0.19637496826500001</v>
      </c>
      <c r="AA11" s="14">
        <v>0.226295869177464</v>
      </c>
      <c r="AB11" s="14">
        <v>0.182871270108411</v>
      </c>
      <c r="AC11" s="14">
        <v>0.20740363044184201</v>
      </c>
      <c r="AD11" s="14">
        <v>0.28211327376499701</v>
      </c>
      <c r="AE11" s="14"/>
      <c r="AF11" s="14">
        <v>0.17865029565320201</v>
      </c>
      <c r="AG11" s="14">
        <v>0.19815580754519499</v>
      </c>
      <c r="AH11" s="14">
        <v>0.16160971874457999</v>
      </c>
      <c r="AI11" s="14">
        <v>0.19413901721899601</v>
      </c>
      <c r="AJ11" s="14">
        <v>0.25118338067910401</v>
      </c>
      <c r="AK11" s="14"/>
      <c r="AL11" s="14">
        <v>0.169442474755018</v>
      </c>
      <c r="AM11" s="14">
        <v>0.20247078231431101</v>
      </c>
      <c r="AN11" s="14">
        <v>0.20222529808161799</v>
      </c>
      <c r="AO11" s="14">
        <v>0.20325582253977001</v>
      </c>
      <c r="AP11" s="14">
        <v>0.25336196912085801</v>
      </c>
      <c r="AQ11" s="14"/>
      <c r="AR11" s="14">
        <v>0.18309877237416999</v>
      </c>
      <c r="AS11" s="14">
        <v>0.185228626093841</v>
      </c>
      <c r="AT11" s="14">
        <v>0.19503103866532001</v>
      </c>
      <c r="AU11" s="14">
        <v>0.18711318620727199</v>
      </c>
      <c r="AV11" s="14">
        <v>0.24261375914632599</v>
      </c>
      <c r="AW11" s="14">
        <v>0.23953784645444401</v>
      </c>
      <c r="AX11" s="14"/>
      <c r="AY11" s="14">
        <v>0.23345354671233101</v>
      </c>
      <c r="AZ11" s="14">
        <v>0.24597693451208799</v>
      </c>
      <c r="BA11" s="14">
        <v>0.17646238451022001</v>
      </c>
      <c r="BB11" s="14">
        <v>0.153149205085267</v>
      </c>
      <c r="BC11" s="14">
        <v>0.19843137857896201</v>
      </c>
      <c r="BD11" s="14"/>
      <c r="BE11" s="14">
        <v>0.27598114613883301</v>
      </c>
      <c r="BF11" s="14">
        <v>0.204707486655787</v>
      </c>
      <c r="BG11" s="14">
        <v>0.29600711922693801</v>
      </c>
      <c r="BH11" s="14">
        <v>0.24164615609728099</v>
      </c>
      <c r="BI11" s="14">
        <v>0.16851316769854499</v>
      </c>
      <c r="BJ11" s="14">
        <v>0.19517208256893701</v>
      </c>
      <c r="BK11" s="14">
        <v>0.26999136810662</v>
      </c>
      <c r="BL11" s="14">
        <v>0.24336707073946601</v>
      </c>
      <c r="BM11" s="14">
        <v>0.22074718703863999</v>
      </c>
      <c r="BN11" s="14">
        <v>0.20035007001146901</v>
      </c>
      <c r="BO11" s="14">
        <v>0.17786773839787001</v>
      </c>
      <c r="BP11" s="14">
        <v>0.15965207335491499</v>
      </c>
      <c r="BQ11" s="14">
        <v>0.12507280477816901</v>
      </c>
      <c r="BR11" s="14">
        <v>0.14651798703955099</v>
      </c>
      <c r="BS11" s="14">
        <v>0.111371318464294</v>
      </c>
      <c r="BT11" s="14">
        <v>0.12715391142782401</v>
      </c>
      <c r="BU11" s="14"/>
      <c r="BV11" s="14">
        <v>0.190373787826048</v>
      </c>
      <c r="BW11" s="14">
        <v>0.220437722552212</v>
      </c>
      <c r="BX11" s="14"/>
      <c r="BY11" s="14">
        <v>0.18856553604040499</v>
      </c>
      <c r="BZ11" s="14"/>
      <c r="CA11" s="14">
        <v>0.22954644555755899</v>
      </c>
      <c r="CB11" s="14">
        <v>0.19030356523977601</v>
      </c>
      <c r="CC11" s="14">
        <v>0.20375822234098301</v>
      </c>
      <c r="CD11" s="14">
        <v>0.136172068430923</v>
      </c>
      <c r="CE11" s="14">
        <v>0.13049188940016501</v>
      </c>
    </row>
    <row r="12" spans="2:83" x14ac:dyDescent="0.3">
      <c r="B12" s="15" t="s">
        <v>238</v>
      </c>
      <c r="C12" s="14">
        <v>5.3682208891115198E-2</v>
      </c>
      <c r="D12" s="14">
        <v>4.85689988550611E-2</v>
      </c>
      <c r="E12" s="14">
        <v>5.8780222690229797E-2</v>
      </c>
      <c r="F12" s="14"/>
      <c r="G12" s="14">
        <v>7.1899574611547903E-2</v>
      </c>
      <c r="H12" s="14">
        <v>5.4789254994008399E-2</v>
      </c>
      <c r="I12" s="14">
        <v>6.13407382895211E-2</v>
      </c>
      <c r="J12" s="14">
        <v>4.1404312276159497E-2</v>
      </c>
      <c r="K12" s="14">
        <v>6.6404176882625995E-2</v>
      </c>
      <c r="L12" s="14">
        <v>3.59364749582387E-2</v>
      </c>
      <c r="M12" s="14"/>
      <c r="N12" s="14">
        <v>3.9381588238540897E-2</v>
      </c>
      <c r="O12" s="14">
        <v>6.6478836420345203E-2</v>
      </c>
      <c r="P12" s="14">
        <v>5.4879312424714201E-2</v>
      </c>
      <c r="Q12" s="14">
        <v>5.3699396219260502E-2</v>
      </c>
      <c r="R12" s="14"/>
      <c r="S12" s="14">
        <v>6.13688915585449E-2</v>
      </c>
      <c r="T12" s="14">
        <v>4.6085573494212398E-2</v>
      </c>
      <c r="U12" s="14">
        <v>5.9433691455617402E-2</v>
      </c>
      <c r="V12" s="14">
        <v>5.97611623067471E-2</v>
      </c>
      <c r="W12" s="14">
        <v>7.22699661821848E-2</v>
      </c>
      <c r="X12" s="14">
        <v>4.6142609211659399E-2</v>
      </c>
      <c r="Y12" s="14">
        <v>2.9575986051679201E-2</v>
      </c>
      <c r="Z12" s="14">
        <v>8.0325289719773804E-2</v>
      </c>
      <c r="AA12" s="14">
        <v>5.28703729684976E-2</v>
      </c>
      <c r="AB12" s="14">
        <v>6.3240655142785096E-2</v>
      </c>
      <c r="AC12" s="14">
        <v>5.3481168117616003E-2</v>
      </c>
      <c r="AD12" s="14">
        <v>0</v>
      </c>
      <c r="AE12" s="14"/>
      <c r="AF12" s="14">
        <v>2.9199426272486999E-2</v>
      </c>
      <c r="AG12" s="14">
        <v>5.7673131670886502E-2</v>
      </c>
      <c r="AH12" s="14">
        <v>9.5883419215246901E-2</v>
      </c>
      <c r="AI12" s="14">
        <v>0</v>
      </c>
      <c r="AJ12" s="14">
        <v>6.8839037014419402E-2</v>
      </c>
      <c r="AK12" s="14"/>
      <c r="AL12" s="14">
        <v>3.5849070147135599E-2</v>
      </c>
      <c r="AM12" s="14">
        <v>5.2806781634616801E-2</v>
      </c>
      <c r="AN12" s="14">
        <v>8.1968168280931897E-2</v>
      </c>
      <c r="AO12" s="14">
        <v>1.31525653015545E-2</v>
      </c>
      <c r="AP12" s="14">
        <v>0.13054723292869599</v>
      </c>
      <c r="AQ12" s="14"/>
      <c r="AR12" s="14">
        <v>5.8544843729246399E-2</v>
      </c>
      <c r="AS12" s="14">
        <v>3.3479242144258799E-2</v>
      </c>
      <c r="AT12" s="14">
        <v>5.9807566566228397E-2</v>
      </c>
      <c r="AU12" s="14">
        <v>2.0861642685750199E-2</v>
      </c>
      <c r="AV12" s="14">
        <v>0.14722128135718299</v>
      </c>
      <c r="AW12" s="14">
        <v>5.6409573425730303E-2</v>
      </c>
      <c r="AX12" s="14"/>
      <c r="AY12" s="14">
        <v>2.8863146111864E-2</v>
      </c>
      <c r="AZ12" s="14">
        <v>6.7738882992103705E-2</v>
      </c>
      <c r="BA12" s="14">
        <v>5.7616275473498797E-2</v>
      </c>
      <c r="BB12" s="14">
        <v>4.7424266419238803E-2</v>
      </c>
      <c r="BC12" s="14">
        <v>5.5316487247760303E-2</v>
      </c>
      <c r="BD12" s="14"/>
      <c r="BE12" s="14">
        <v>0.12658240707253199</v>
      </c>
      <c r="BF12" s="14">
        <v>8.2674195310087795E-2</v>
      </c>
      <c r="BG12" s="14">
        <v>4.7760806712905897E-2</v>
      </c>
      <c r="BH12" s="14">
        <v>4.4395053453923999E-2</v>
      </c>
      <c r="BI12" s="14">
        <v>7.9763426031611295E-2</v>
      </c>
      <c r="BJ12" s="14">
        <v>9.1092681621794E-2</v>
      </c>
      <c r="BK12" s="14">
        <v>4.2308842207079402E-2</v>
      </c>
      <c r="BL12" s="14">
        <v>5.7141478591461799E-2</v>
      </c>
      <c r="BM12" s="14">
        <v>2.87270902976367E-2</v>
      </c>
      <c r="BN12" s="14">
        <v>5.4592013622833099E-2</v>
      </c>
      <c r="BO12" s="14">
        <v>6.1023058074422203E-2</v>
      </c>
      <c r="BP12" s="14">
        <v>2.9499009669668199E-2</v>
      </c>
      <c r="BQ12" s="14">
        <v>4.2620161422563897E-2</v>
      </c>
      <c r="BR12" s="14">
        <v>1.8821961106825699E-2</v>
      </c>
      <c r="BS12" s="14">
        <v>4.4687820033830303E-2</v>
      </c>
      <c r="BT12" s="14">
        <v>3.10091263651587E-2</v>
      </c>
      <c r="BU12" s="14"/>
      <c r="BV12" s="14">
        <v>5.7982906708480997E-2</v>
      </c>
      <c r="BW12" s="14">
        <v>4.51189935682298E-2</v>
      </c>
      <c r="BX12" s="14"/>
      <c r="BY12" s="14">
        <v>2.7002722305205399E-2</v>
      </c>
      <c r="BZ12" s="14"/>
      <c r="CA12" s="14">
        <v>5.27444062738677E-2</v>
      </c>
      <c r="CB12" s="14">
        <v>7.3285482909485195E-2</v>
      </c>
      <c r="CC12" s="14">
        <v>4.6083569978894602E-2</v>
      </c>
      <c r="CD12" s="14">
        <v>4.0658809602605699E-2</v>
      </c>
      <c r="CE12" s="14">
        <v>0.10423366226370499</v>
      </c>
    </row>
    <row r="13" spans="2:83" x14ac:dyDescent="0.3">
      <c r="B13" s="15" t="s">
        <v>214</v>
      </c>
      <c r="C13" s="14">
        <v>2.9633217833576E-2</v>
      </c>
      <c r="D13" s="14">
        <v>2.5069034734458699E-2</v>
      </c>
      <c r="E13" s="14">
        <v>3.3216275827413697E-2</v>
      </c>
      <c r="F13" s="14"/>
      <c r="G13" s="14">
        <v>4.0005326640862302E-2</v>
      </c>
      <c r="H13" s="14">
        <v>4.06830153242062E-2</v>
      </c>
      <c r="I13" s="14">
        <v>2.8281010622291599E-2</v>
      </c>
      <c r="J13" s="14">
        <v>2.1273803108559902E-2</v>
      </c>
      <c r="K13" s="14">
        <v>4.1370306252242597E-2</v>
      </c>
      <c r="L13" s="14">
        <v>1.37537248721334E-2</v>
      </c>
      <c r="M13" s="14"/>
      <c r="N13" s="14">
        <v>3.2924631876472502E-2</v>
      </c>
      <c r="O13" s="14">
        <v>3.9291906047014602E-2</v>
      </c>
      <c r="P13" s="14">
        <v>1.9250004445121201E-2</v>
      </c>
      <c r="Q13" s="14">
        <v>2.3995603848177199E-2</v>
      </c>
      <c r="R13" s="14"/>
      <c r="S13" s="14">
        <v>3.2111292913155502E-2</v>
      </c>
      <c r="T13" s="14">
        <v>2.62262041526743E-2</v>
      </c>
      <c r="U13" s="14">
        <v>2.5916228594539702E-2</v>
      </c>
      <c r="V13" s="14">
        <v>2.9188521165826799E-2</v>
      </c>
      <c r="W13" s="14">
        <v>1.59579025758524E-2</v>
      </c>
      <c r="X13" s="14">
        <v>3.1502801633856103E-2</v>
      </c>
      <c r="Y13" s="14">
        <v>4.1902615055005803E-2</v>
      </c>
      <c r="Z13" s="14">
        <v>0</v>
      </c>
      <c r="AA13" s="14">
        <v>4.1173863873946497E-2</v>
      </c>
      <c r="AB13" s="14">
        <v>2.5392636727862801E-2</v>
      </c>
      <c r="AC13" s="14">
        <v>1.8378157167865301E-2</v>
      </c>
      <c r="AD13" s="14">
        <v>6.6256868011564704E-2</v>
      </c>
      <c r="AE13" s="14"/>
      <c r="AF13" s="14">
        <v>1.1283478528108799E-2</v>
      </c>
      <c r="AG13" s="14">
        <v>4.3208856856184301E-2</v>
      </c>
      <c r="AH13" s="14">
        <v>1.35861214663834E-2</v>
      </c>
      <c r="AI13" s="14">
        <v>0</v>
      </c>
      <c r="AJ13" s="14">
        <v>2.73413763758685E-2</v>
      </c>
      <c r="AK13" s="14"/>
      <c r="AL13" s="14">
        <v>1.6832620017087099E-2</v>
      </c>
      <c r="AM13" s="14">
        <v>2.9115475903056399E-2</v>
      </c>
      <c r="AN13" s="14">
        <v>1.32943786660976E-2</v>
      </c>
      <c r="AO13" s="14">
        <v>9.0170917327498205E-3</v>
      </c>
      <c r="AP13" s="14">
        <v>9.5502216286718802E-2</v>
      </c>
      <c r="AQ13" s="14"/>
      <c r="AR13" s="14">
        <v>3.3137804858961097E-2</v>
      </c>
      <c r="AS13" s="14">
        <v>1.44134727910443E-2</v>
      </c>
      <c r="AT13" s="14">
        <v>3.5273038060760001E-2</v>
      </c>
      <c r="AU13" s="14">
        <v>1.1207467507310101E-2</v>
      </c>
      <c r="AV13" s="14">
        <v>7.2946051607986104E-2</v>
      </c>
      <c r="AW13" s="14">
        <v>2.52468212508822E-2</v>
      </c>
      <c r="AX13" s="14"/>
      <c r="AY13" s="14">
        <v>6.9389049060620501E-3</v>
      </c>
      <c r="AZ13" s="14">
        <v>2.5011009974402101E-2</v>
      </c>
      <c r="BA13" s="14">
        <v>3.93342037165446E-2</v>
      </c>
      <c r="BB13" s="14">
        <v>5.5709145770863999E-2</v>
      </c>
      <c r="BC13" s="14">
        <v>0</v>
      </c>
      <c r="BD13" s="14"/>
      <c r="BE13" s="14">
        <v>7.7982368142829994E-2</v>
      </c>
      <c r="BF13" s="14">
        <v>1.8275418722806799E-2</v>
      </c>
      <c r="BG13" s="14">
        <v>4.8880999708270902E-2</v>
      </c>
      <c r="BH13" s="14">
        <v>2.3884111911722E-2</v>
      </c>
      <c r="BI13" s="14">
        <v>1.91824453380691E-2</v>
      </c>
      <c r="BJ13" s="14">
        <v>3.2453774177894801E-2</v>
      </c>
      <c r="BK13" s="14">
        <v>3.8789341154092202E-2</v>
      </c>
      <c r="BL13" s="14">
        <v>3.8450634680066598E-2</v>
      </c>
      <c r="BM13" s="14">
        <v>1.6166323546090398E-2</v>
      </c>
      <c r="BN13" s="14">
        <v>2.9377176421594899E-2</v>
      </c>
      <c r="BO13" s="14">
        <v>2.32033090198508E-2</v>
      </c>
      <c r="BP13" s="14">
        <v>3.71632600623375E-2</v>
      </c>
      <c r="BQ13" s="14">
        <v>2.9469365044067702E-2</v>
      </c>
      <c r="BR13" s="14">
        <v>2.3560363117353701E-2</v>
      </c>
      <c r="BS13" s="14">
        <v>1.9178192642769799E-2</v>
      </c>
      <c r="BT13" s="14">
        <v>2.1437813806077101E-2</v>
      </c>
      <c r="BU13" s="14"/>
      <c r="BV13" s="14">
        <v>3.0464667223273401E-2</v>
      </c>
      <c r="BW13" s="14">
        <v>2.7111602970539699E-2</v>
      </c>
      <c r="BX13" s="14"/>
      <c r="BY13" s="14">
        <v>1.5038147861751099E-2</v>
      </c>
      <c r="BZ13" s="14"/>
      <c r="CA13" s="14">
        <v>2.5802046256816299E-2</v>
      </c>
      <c r="CB13" s="14">
        <v>4.86083146119674E-2</v>
      </c>
      <c r="CC13" s="14">
        <v>2.34806321848871E-2</v>
      </c>
      <c r="CD13" s="14">
        <v>2.6753153081905599E-2</v>
      </c>
      <c r="CE13" s="14">
        <v>2.4449484617183999E-2</v>
      </c>
    </row>
    <row r="14" spans="2:83" x14ac:dyDescent="0.3">
      <c r="B14" s="15" t="s">
        <v>110</v>
      </c>
      <c r="C14" s="14">
        <v>6.1184494681513303E-2</v>
      </c>
      <c r="D14" s="14">
        <v>2.8360976189315601E-2</v>
      </c>
      <c r="E14" s="14">
        <v>9.2325654321965503E-2</v>
      </c>
      <c r="F14" s="14"/>
      <c r="G14" s="14">
        <v>6.4432918486625898E-2</v>
      </c>
      <c r="H14" s="14">
        <v>6.5397251298068004E-2</v>
      </c>
      <c r="I14" s="14">
        <v>7.4411392741715696E-2</v>
      </c>
      <c r="J14" s="14">
        <v>7.51181538862883E-2</v>
      </c>
      <c r="K14" s="14">
        <v>4.0282462861071802E-2</v>
      </c>
      <c r="L14" s="14">
        <v>4.7635102766044997E-2</v>
      </c>
      <c r="M14" s="14"/>
      <c r="N14" s="14">
        <v>3.3023428466339898E-2</v>
      </c>
      <c r="O14" s="14">
        <v>5.6587407344441398E-2</v>
      </c>
      <c r="P14" s="14">
        <v>7.0044075119237298E-2</v>
      </c>
      <c r="Q14" s="14">
        <v>8.7880293018523695E-2</v>
      </c>
      <c r="R14" s="14"/>
      <c r="S14" s="14">
        <v>5.2743379563519599E-2</v>
      </c>
      <c r="T14" s="14">
        <v>6.36672846046024E-2</v>
      </c>
      <c r="U14" s="14">
        <v>5.7056894396123402E-2</v>
      </c>
      <c r="V14" s="14">
        <v>6.4319400432344298E-2</v>
      </c>
      <c r="W14" s="14">
        <v>6.1285948480958002E-2</v>
      </c>
      <c r="X14" s="14">
        <v>6.6440434877667598E-2</v>
      </c>
      <c r="Y14" s="14">
        <v>7.5784457438180006E-2</v>
      </c>
      <c r="Z14" s="14">
        <v>5.5790336898776903E-2</v>
      </c>
      <c r="AA14" s="14">
        <v>6.8114903483779604E-2</v>
      </c>
      <c r="AB14" s="14">
        <v>5.5252636679792501E-2</v>
      </c>
      <c r="AC14" s="14">
        <v>5.5758181506607697E-2</v>
      </c>
      <c r="AD14" s="14">
        <v>4.5351335327726998E-2</v>
      </c>
      <c r="AE14" s="14"/>
      <c r="AF14" s="14">
        <v>3.0658515715586199E-2</v>
      </c>
      <c r="AG14" s="14">
        <v>4.3343263203037302E-2</v>
      </c>
      <c r="AH14" s="14">
        <v>5.0767433537434799E-2</v>
      </c>
      <c r="AI14" s="14">
        <v>5.5902410830401802E-2</v>
      </c>
      <c r="AJ14" s="14">
        <v>0.13899232020535399</v>
      </c>
      <c r="AK14" s="14"/>
      <c r="AL14" s="14">
        <v>3.8030255500870802E-2</v>
      </c>
      <c r="AM14" s="14">
        <v>4.0372086220136001E-2</v>
      </c>
      <c r="AN14" s="14">
        <v>4.7690130308155103E-2</v>
      </c>
      <c r="AO14" s="14">
        <v>5.1351091216615297E-2</v>
      </c>
      <c r="AP14" s="14">
        <v>5.5443018983549003E-2</v>
      </c>
      <c r="AQ14" s="14"/>
      <c r="AR14" s="14">
        <v>2.9700659738863499E-2</v>
      </c>
      <c r="AS14" s="14">
        <v>1.6716255476134301E-2</v>
      </c>
      <c r="AT14" s="14">
        <v>3.1764494999474001E-2</v>
      </c>
      <c r="AU14" s="14">
        <v>4.8179875131647301E-2</v>
      </c>
      <c r="AV14" s="14">
        <v>5.3868025640266E-2</v>
      </c>
      <c r="AW14" s="14">
        <v>0.16561704354286899</v>
      </c>
      <c r="AX14" s="14"/>
      <c r="AY14" s="14">
        <v>5.9988833413596801E-2</v>
      </c>
      <c r="AZ14" s="14">
        <v>7.9449115063690498E-2</v>
      </c>
      <c r="BA14" s="14">
        <v>4.71197745381376E-2</v>
      </c>
      <c r="BB14" s="14">
        <v>5.29663265190587E-2</v>
      </c>
      <c r="BC14" s="14">
        <v>0</v>
      </c>
      <c r="BD14" s="14"/>
      <c r="BE14" s="14">
        <v>6.5633321850478196E-2</v>
      </c>
      <c r="BF14" s="14">
        <v>0.163545705461454</v>
      </c>
      <c r="BG14" s="14">
        <v>7.6818416212503599E-2</v>
      </c>
      <c r="BH14" s="14">
        <v>4.6725656267225697E-2</v>
      </c>
      <c r="BI14" s="14">
        <v>6.7229883283595401E-2</v>
      </c>
      <c r="BJ14" s="14">
        <v>4.9924994145135099E-2</v>
      </c>
      <c r="BK14" s="14">
        <v>6.7649953489407999E-2</v>
      </c>
      <c r="BL14" s="14">
        <v>4.6650820405052001E-2</v>
      </c>
      <c r="BM14" s="14">
        <v>4.8235191692656297E-2</v>
      </c>
      <c r="BN14" s="14">
        <v>7.2264060590757906E-2</v>
      </c>
      <c r="BO14" s="14">
        <v>6.1146192752537701E-2</v>
      </c>
      <c r="BP14" s="14">
        <v>1.87646020571944E-2</v>
      </c>
      <c r="BQ14" s="14">
        <v>3.0084913817172799E-2</v>
      </c>
      <c r="BR14" s="14">
        <v>3.4942701948337797E-2</v>
      </c>
      <c r="BS14" s="14">
        <v>7.8791802829706006E-2</v>
      </c>
      <c r="BT14" s="14">
        <v>9.2716458111480101E-3</v>
      </c>
      <c r="BU14" s="14"/>
      <c r="BV14" s="14">
        <v>3.3375132404048199E-2</v>
      </c>
      <c r="BW14" s="14">
        <v>5.0764241989320898E-2</v>
      </c>
      <c r="BX14" s="14"/>
      <c r="BY14" s="14">
        <v>3.5670277317727199E-2</v>
      </c>
      <c r="BZ14" s="14"/>
      <c r="CA14" s="14">
        <v>6.9415390255112897E-2</v>
      </c>
      <c r="CB14" s="14">
        <v>4.7587155710379199E-2</v>
      </c>
      <c r="CC14" s="14">
        <v>5.2217901140872401E-2</v>
      </c>
      <c r="CD14" s="14">
        <v>3.22685363916922E-2</v>
      </c>
      <c r="CE14" s="14">
        <v>0</v>
      </c>
    </row>
    <row r="15" spans="2:83" x14ac:dyDescent="0.3">
      <c r="B15" s="15" t="s">
        <v>215</v>
      </c>
      <c r="C15" s="21">
        <v>0.65259304283338304</v>
      </c>
      <c r="D15" s="21">
        <v>0.72937860667603105</v>
      </c>
      <c r="E15" s="21">
        <v>0.57889597045814201</v>
      </c>
      <c r="F15" s="21"/>
      <c r="G15" s="21">
        <v>0.57510566011547504</v>
      </c>
      <c r="H15" s="21">
        <v>0.66700614128737201</v>
      </c>
      <c r="I15" s="21">
        <v>0.67267087075203302</v>
      </c>
      <c r="J15" s="21">
        <v>0.64951844937539904</v>
      </c>
      <c r="K15" s="21">
        <v>0.63216724283144898</v>
      </c>
      <c r="L15" s="21">
        <v>0.69208778185647801</v>
      </c>
      <c r="M15" s="21"/>
      <c r="N15" s="21">
        <v>0.72490048548850405</v>
      </c>
      <c r="O15" s="21">
        <v>0.661430937185153</v>
      </c>
      <c r="P15" s="21">
        <v>0.62790696200830898</v>
      </c>
      <c r="Q15" s="21">
        <v>0.58773949076478504</v>
      </c>
      <c r="R15" s="21"/>
      <c r="S15" s="21">
        <v>0.66667953133300795</v>
      </c>
      <c r="T15" s="21">
        <v>0.66508543210688997</v>
      </c>
      <c r="U15" s="21">
        <v>0.64914674405014305</v>
      </c>
      <c r="V15" s="21">
        <v>0.61136242085331105</v>
      </c>
      <c r="W15" s="21">
        <v>0.67723903918857997</v>
      </c>
      <c r="X15" s="21">
        <v>0.60837865874925401</v>
      </c>
      <c r="Y15" s="21">
        <v>0.72140190037565199</v>
      </c>
      <c r="Z15" s="21">
        <v>0.66750940511644996</v>
      </c>
      <c r="AA15" s="21">
        <v>0.61154499049631195</v>
      </c>
      <c r="AB15" s="21">
        <v>0.673242801341149</v>
      </c>
      <c r="AC15" s="21">
        <v>0.66497886276606899</v>
      </c>
      <c r="AD15" s="21">
        <v>0.60627852289571205</v>
      </c>
      <c r="AE15" s="21"/>
      <c r="AF15" s="21">
        <v>0.750208283830616</v>
      </c>
      <c r="AG15" s="21">
        <v>0.65761894072469695</v>
      </c>
      <c r="AH15" s="21">
        <v>0.67815330703635501</v>
      </c>
      <c r="AI15" s="21">
        <v>0.749958571950602</v>
      </c>
      <c r="AJ15" s="21">
        <v>0.51364388572525399</v>
      </c>
      <c r="AK15" s="21"/>
      <c r="AL15" s="21">
        <v>0.73984557957988795</v>
      </c>
      <c r="AM15" s="21">
        <v>0.67523487392787995</v>
      </c>
      <c r="AN15" s="21">
        <v>0.65482202466319706</v>
      </c>
      <c r="AO15" s="21">
        <v>0.72322342920931004</v>
      </c>
      <c r="AP15" s="21">
        <v>0.46514556268017798</v>
      </c>
      <c r="AQ15" s="21"/>
      <c r="AR15" s="21">
        <v>0.69551791929875895</v>
      </c>
      <c r="AS15" s="21">
        <v>0.75016240349472196</v>
      </c>
      <c r="AT15" s="21">
        <v>0.67812386170821803</v>
      </c>
      <c r="AU15" s="21">
        <v>0.73263782846802095</v>
      </c>
      <c r="AV15" s="21">
        <v>0.48335088224823902</v>
      </c>
      <c r="AW15" s="21">
        <v>0.51318871532607402</v>
      </c>
      <c r="AX15" s="21"/>
      <c r="AY15" s="21">
        <v>0.67075556885614696</v>
      </c>
      <c r="AZ15" s="21">
        <v>0.58182405745771604</v>
      </c>
      <c r="BA15" s="21">
        <v>0.67946736176159905</v>
      </c>
      <c r="BB15" s="21">
        <v>0.69075105620557198</v>
      </c>
      <c r="BC15" s="21">
        <v>0.74625213417327696</v>
      </c>
      <c r="BD15" s="21"/>
      <c r="BE15" s="21">
        <v>0.45382075679532702</v>
      </c>
      <c r="BF15" s="21">
        <v>0.53079719384986401</v>
      </c>
      <c r="BG15" s="21">
        <v>0.530532658139382</v>
      </c>
      <c r="BH15" s="21">
        <v>0.64334902226984803</v>
      </c>
      <c r="BI15" s="21">
        <v>0.66531107764817898</v>
      </c>
      <c r="BJ15" s="21">
        <v>0.63135646748623897</v>
      </c>
      <c r="BK15" s="21">
        <v>0.58126049504279997</v>
      </c>
      <c r="BL15" s="21">
        <v>0.61438999558395302</v>
      </c>
      <c r="BM15" s="21">
        <v>0.68612420742497704</v>
      </c>
      <c r="BN15" s="21">
        <v>0.64341667935334501</v>
      </c>
      <c r="BO15" s="21">
        <v>0.67675970175531996</v>
      </c>
      <c r="BP15" s="21">
        <v>0.75492105485588501</v>
      </c>
      <c r="BQ15" s="21">
        <v>0.77275275493802698</v>
      </c>
      <c r="BR15" s="21">
        <v>0.77615698678793199</v>
      </c>
      <c r="BS15" s="21">
        <v>0.74597086602939899</v>
      </c>
      <c r="BT15" s="21">
        <v>0.81112750258979205</v>
      </c>
      <c r="BU15" s="21"/>
      <c r="BV15" s="21">
        <v>0.68780350583814898</v>
      </c>
      <c r="BW15" s="21">
        <v>0.65656743891969704</v>
      </c>
      <c r="BX15" s="21"/>
      <c r="BY15" s="21">
        <v>0.73372331647491096</v>
      </c>
      <c r="BZ15" s="21"/>
      <c r="CA15" s="21">
        <v>0.62249171165664496</v>
      </c>
      <c r="CB15" s="21">
        <v>0.64021548152839203</v>
      </c>
      <c r="CC15" s="21">
        <v>0.67445967435436305</v>
      </c>
      <c r="CD15" s="21">
        <v>0.76414743249287298</v>
      </c>
      <c r="CE15" s="21">
        <v>0.74082496371894602</v>
      </c>
    </row>
    <row r="16" spans="2:83" x14ac:dyDescent="0.3">
      <c r="B16" s="15" t="s">
        <v>216</v>
      </c>
      <c r="C16" s="21">
        <v>8.3315426724691097E-2</v>
      </c>
      <c r="D16" s="21">
        <v>7.36380335895198E-2</v>
      </c>
      <c r="E16" s="21">
        <v>9.1996498517643494E-2</v>
      </c>
      <c r="F16" s="21"/>
      <c r="G16" s="21">
        <v>0.11190490125241</v>
      </c>
      <c r="H16" s="21">
        <v>9.5472270318214605E-2</v>
      </c>
      <c r="I16" s="21">
        <v>8.9621748911812807E-2</v>
      </c>
      <c r="J16" s="21">
        <v>6.2678115384719402E-2</v>
      </c>
      <c r="K16" s="21">
        <v>0.107774483134869</v>
      </c>
      <c r="L16" s="21">
        <v>4.9690199830372102E-2</v>
      </c>
      <c r="M16" s="21"/>
      <c r="N16" s="21">
        <v>7.2306220115013406E-2</v>
      </c>
      <c r="O16" s="21">
        <v>0.10577074246736</v>
      </c>
      <c r="P16" s="21">
        <v>7.4129316869835399E-2</v>
      </c>
      <c r="Q16" s="21">
        <v>7.7695000067437694E-2</v>
      </c>
      <c r="R16" s="21"/>
      <c r="S16" s="21">
        <v>9.3480184471700395E-2</v>
      </c>
      <c r="T16" s="21">
        <v>7.2311777646886705E-2</v>
      </c>
      <c r="U16" s="21">
        <v>8.5349920050157096E-2</v>
      </c>
      <c r="V16" s="21">
        <v>8.8949683472573898E-2</v>
      </c>
      <c r="W16" s="21">
        <v>8.8227868758037301E-2</v>
      </c>
      <c r="X16" s="21">
        <v>7.7645410845515503E-2</v>
      </c>
      <c r="Y16" s="21">
        <v>7.1478601106684997E-2</v>
      </c>
      <c r="Z16" s="21">
        <v>8.0325289719773804E-2</v>
      </c>
      <c r="AA16" s="21">
        <v>9.4044236842444104E-2</v>
      </c>
      <c r="AB16" s="21">
        <v>8.8633291870647904E-2</v>
      </c>
      <c r="AC16" s="21">
        <v>7.1859325285481307E-2</v>
      </c>
      <c r="AD16" s="21">
        <v>6.6256868011564704E-2</v>
      </c>
      <c r="AE16" s="21"/>
      <c r="AF16" s="21">
        <v>4.0482904800595798E-2</v>
      </c>
      <c r="AG16" s="21">
        <v>0.100881988527071</v>
      </c>
      <c r="AH16" s="21">
        <v>0.10946954068163001</v>
      </c>
      <c r="AI16" s="21">
        <v>0</v>
      </c>
      <c r="AJ16" s="21">
        <v>9.6180413390287905E-2</v>
      </c>
      <c r="AK16" s="21"/>
      <c r="AL16" s="21">
        <v>5.2681690164222701E-2</v>
      </c>
      <c r="AM16" s="21">
        <v>8.1922257537673196E-2</v>
      </c>
      <c r="AN16" s="21">
        <v>9.5262546947029597E-2</v>
      </c>
      <c r="AO16" s="21">
        <v>2.2169657034304301E-2</v>
      </c>
      <c r="AP16" s="21">
        <v>0.226049449215415</v>
      </c>
      <c r="AQ16" s="21"/>
      <c r="AR16" s="21">
        <v>9.1682648588207502E-2</v>
      </c>
      <c r="AS16" s="21">
        <v>4.7892714935303102E-2</v>
      </c>
      <c r="AT16" s="21">
        <v>9.5080604626988405E-2</v>
      </c>
      <c r="AU16" s="21">
        <v>3.2069110193060302E-2</v>
      </c>
      <c r="AV16" s="21">
        <v>0.22016733296516899</v>
      </c>
      <c r="AW16" s="21">
        <v>8.1656394676612495E-2</v>
      </c>
      <c r="AX16" s="21"/>
      <c r="AY16" s="21">
        <v>3.58020510179261E-2</v>
      </c>
      <c r="AZ16" s="21">
        <v>9.2749892966505806E-2</v>
      </c>
      <c r="BA16" s="21">
        <v>9.6950479190043404E-2</v>
      </c>
      <c r="BB16" s="21">
        <v>0.103133412190103</v>
      </c>
      <c r="BC16" s="21">
        <v>5.5316487247760303E-2</v>
      </c>
      <c r="BD16" s="21"/>
      <c r="BE16" s="21">
        <v>0.20456477521536201</v>
      </c>
      <c r="BF16" s="21">
        <v>0.100949614032895</v>
      </c>
      <c r="BG16" s="21">
        <v>9.6641806421176799E-2</v>
      </c>
      <c r="BH16" s="21">
        <v>6.8279165365645905E-2</v>
      </c>
      <c r="BI16" s="21">
        <v>9.8945871369680402E-2</v>
      </c>
      <c r="BJ16" s="21">
        <v>0.123546455799689</v>
      </c>
      <c r="BK16" s="21">
        <v>8.10981833611715E-2</v>
      </c>
      <c r="BL16" s="21">
        <v>9.55921132715285E-2</v>
      </c>
      <c r="BM16" s="21">
        <v>4.4893413843727199E-2</v>
      </c>
      <c r="BN16" s="21">
        <v>8.3969190044428002E-2</v>
      </c>
      <c r="BO16" s="21">
        <v>8.4226367094273003E-2</v>
      </c>
      <c r="BP16" s="21">
        <v>6.6662269732005702E-2</v>
      </c>
      <c r="BQ16" s="21">
        <v>7.2089526466631595E-2</v>
      </c>
      <c r="BR16" s="21">
        <v>4.2382324224179403E-2</v>
      </c>
      <c r="BS16" s="21">
        <v>6.3866012676600206E-2</v>
      </c>
      <c r="BT16" s="21">
        <v>5.2446940171235801E-2</v>
      </c>
      <c r="BU16" s="21"/>
      <c r="BV16" s="21">
        <v>8.8447573931754397E-2</v>
      </c>
      <c r="BW16" s="21">
        <v>7.2230596538769606E-2</v>
      </c>
      <c r="BX16" s="21"/>
      <c r="BY16" s="21">
        <v>4.2040870166956602E-2</v>
      </c>
      <c r="BZ16" s="21"/>
      <c r="CA16" s="21">
        <v>7.8546452530683999E-2</v>
      </c>
      <c r="CB16" s="21">
        <v>0.121893797521453</v>
      </c>
      <c r="CC16" s="21">
        <v>6.9564202163781702E-2</v>
      </c>
      <c r="CD16" s="21">
        <v>6.7411962684511398E-2</v>
      </c>
      <c r="CE16" s="21">
        <v>0.128683146880889</v>
      </c>
    </row>
    <row r="17" spans="2:83" x14ac:dyDescent="0.3">
      <c r="B17" s="15" t="s">
        <v>139</v>
      </c>
      <c r="C17" s="22">
        <v>0.56927761610869199</v>
      </c>
      <c r="D17" s="22">
        <v>0.65574057308651101</v>
      </c>
      <c r="E17" s="22">
        <v>0.48689947194049799</v>
      </c>
      <c r="F17" s="22"/>
      <c r="G17" s="22">
        <v>0.463200758863065</v>
      </c>
      <c r="H17" s="22">
        <v>0.57153387096915698</v>
      </c>
      <c r="I17" s="22">
        <v>0.58304912184021995</v>
      </c>
      <c r="J17" s="22">
        <v>0.58684033399068003</v>
      </c>
      <c r="K17" s="22">
        <v>0.52439275969658095</v>
      </c>
      <c r="L17" s="22">
        <v>0.64239758202610597</v>
      </c>
      <c r="M17" s="22"/>
      <c r="N17" s="22">
        <v>0.65259426537349097</v>
      </c>
      <c r="O17" s="22">
        <v>0.55566019471779404</v>
      </c>
      <c r="P17" s="22">
        <v>0.55377764513847405</v>
      </c>
      <c r="Q17" s="22">
        <v>0.51004449069734703</v>
      </c>
      <c r="R17" s="22"/>
      <c r="S17" s="22">
        <v>0.57319934686130702</v>
      </c>
      <c r="T17" s="22">
        <v>0.59277365446000396</v>
      </c>
      <c r="U17" s="22">
        <v>0.56379682399998599</v>
      </c>
      <c r="V17" s="22">
        <v>0.52241273738073701</v>
      </c>
      <c r="W17" s="22">
        <v>0.58901117043054296</v>
      </c>
      <c r="X17" s="22">
        <v>0.53073324790373799</v>
      </c>
      <c r="Y17" s="22">
        <v>0.64992329926896697</v>
      </c>
      <c r="Z17" s="22">
        <v>0.58718411539667603</v>
      </c>
      <c r="AA17" s="22">
        <v>0.51750075365386805</v>
      </c>
      <c r="AB17" s="22">
        <v>0.58460950947050105</v>
      </c>
      <c r="AC17" s="22">
        <v>0.59311953748058799</v>
      </c>
      <c r="AD17" s="22">
        <v>0.540021654884147</v>
      </c>
      <c r="AE17" s="22"/>
      <c r="AF17" s="22">
        <v>0.70972537903001998</v>
      </c>
      <c r="AG17" s="22">
        <v>0.55673695219762598</v>
      </c>
      <c r="AH17" s="22">
        <v>0.56868376635472395</v>
      </c>
      <c r="AI17" s="22">
        <v>0.749958571950602</v>
      </c>
      <c r="AJ17" s="22">
        <v>0.417463472334966</v>
      </c>
      <c r="AK17" s="22"/>
      <c r="AL17" s="22">
        <v>0.68716388941566597</v>
      </c>
      <c r="AM17" s="22">
        <v>0.59331261639020605</v>
      </c>
      <c r="AN17" s="22">
        <v>0.55955947771616799</v>
      </c>
      <c r="AO17" s="22">
        <v>0.70105377217500597</v>
      </c>
      <c r="AP17" s="22">
        <v>0.239096113464763</v>
      </c>
      <c r="AQ17" s="22"/>
      <c r="AR17" s="22">
        <v>0.60383527071055099</v>
      </c>
      <c r="AS17" s="22">
        <v>0.70226968855941896</v>
      </c>
      <c r="AT17" s="22">
        <v>0.58304325708122995</v>
      </c>
      <c r="AU17" s="22">
        <v>0.70056871827496003</v>
      </c>
      <c r="AV17" s="22">
        <v>0.26318354928306997</v>
      </c>
      <c r="AW17" s="22">
        <v>0.43153232064946201</v>
      </c>
      <c r="AX17" s="22"/>
      <c r="AY17" s="22">
        <v>0.63495351783822096</v>
      </c>
      <c r="AZ17" s="22">
        <v>0.48907416449121</v>
      </c>
      <c r="BA17" s="22">
        <v>0.58251688257155598</v>
      </c>
      <c r="BB17" s="22">
        <v>0.58761764401546901</v>
      </c>
      <c r="BC17" s="22">
        <v>0.69093564692551701</v>
      </c>
      <c r="BD17" s="22"/>
      <c r="BE17" s="22">
        <v>0.24925598157996401</v>
      </c>
      <c r="BF17" s="22">
        <v>0.42984757981696903</v>
      </c>
      <c r="BG17" s="22">
        <v>0.43389085171820502</v>
      </c>
      <c r="BH17" s="22">
        <v>0.57506985690420198</v>
      </c>
      <c r="BI17" s="22">
        <v>0.56636520627849896</v>
      </c>
      <c r="BJ17" s="22">
        <v>0.50781001168655104</v>
      </c>
      <c r="BK17" s="22">
        <v>0.50016231168162895</v>
      </c>
      <c r="BL17" s="22">
        <v>0.51879788231242496</v>
      </c>
      <c r="BM17" s="22">
        <v>0.64123079358125001</v>
      </c>
      <c r="BN17" s="22">
        <v>0.55944748930891697</v>
      </c>
      <c r="BO17" s="22">
        <v>0.59253333466104696</v>
      </c>
      <c r="BP17" s="22">
        <v>0.68825878512387895</v>
      </c>
      <c r="BQ17" s="22">
        <v>0.70066322847139595</v>
      </c>
      <c r="BR17" s="22">
        <v>0.73377466256375301</v>
      </c>
      <c r="BS17" s="22">
        <v>0.68210485335279902</v>
      </c>
      <c r="BT17" s="22">
        <v>0.75868056241855597</v>
      </c>
      <c r="BU17" s="22"/>
      <c r="BV17" s="22">
        <v>0.59935593190639502</v>
      </c>
      <c r="BW17" s="22">
        <v>0.58433684238092798</v>
      </c>
      <c r="BX17" s="22"/>
      <c r="BY17" s="22">
        <v>0.69168244630795495</v>
      </c>
      <c r="BZ17" s="22"/>
      <c r="CA17" s="22">
        <v>0.54394525912596003</v>
      </c>
      <c r="CB17" s="22">
        <v>0.51832168400693901</v>
      </c>
      <c r="CC17" s="22">
        <v>0.60489547219058104</v>
      </c>
      <c r="CD17" s="22">
        <v>0.69673546980836198</v>
      </c>
      <c r="CE17" s="22">
        <v>0.61214181683805702</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0.30206397329651502</v>
      </c>
      <c r="D9" s="14">
        <v>0.34810289021619101</v>
      </c>
      <c r="E9" s="14">
        <v>0.25677020517534099</v>
      </c>
      <c r="F9" s="14"/>
      <c r="G9" s="14">
        <v>0.30132766925666998</v>
      </c>
      <c r="H9" s="14">
        <v>0.32411624402901601</v>
      </c>
      <c r="I9" s="14">
        <v>0.30680616856035198</v>
      </c>
      <c r="J9" s="14">
        <v>0.32038335768321702</v>
      </c>
      <c r="K9" s="14">
        <v>0.32922946739256298</v>
      </c>
      <c r="L9" s="14">
        <v>0.24755973177613799</v>
      </c>
      <c r="M9" s="14"/>
      <c r="N9" s="14">
        <v>0.35343955736258398</v>
      </c>
      <c r="O9" s="14">
        <v>0.336470849057806</v>
      </c>
      <c r="P9" s="14">
        <v>0.299729810010676</v>
      </c>
      <c r="Q9" s="14">
        <v>0.21385822408179</v>
      </c>
      <c r="R9" s="14"/>
      <c r="S9" s="14">
        <v>0.34629212543648502</v>
      </c>
      <c r="T9" s="14">
        <v>0.279625078848108</v>
      </c>
      <c r="U9" s="14">
        <v>0.34410604460043998</v>
      </c>
      <c r="V9" s="14">
        <v>0.28438271185818398</v>
      </c>
      <c r="W9" s="14">
        <v>0.256190392819861</v>
      </c>
      <c r="X9" s="14">
        <v>0.25702432008058801</v>
      </c>
      <c r="Y9" s="14">
        <v>0.31688843975751002</v>
      </c>
      <c r="Z9" s="14">
        <v>0.34375940741584898</v>
      </c>
      <c r="AA9" s="14">
        <v>0.30019276975581499</v>
      </c>
      <c r="AB9" s="14">
        <v>0.32921606140953302</v>
      </c>
      <c r="AC9" s="14">
        <v>0.286200301705688</v>
      </c>
      <c r="AD9" s="14">
        <v>0.23341302813196399</v>
      </c>
      <c r="AE9" s="14"/>
      <c r="AF9" s="14">
        <v>0.23087292909722701</v>
      </c>
      <c r="AG9" s="14">
        <v>0.41358164540704501</v>
      </c>
      <c r="AH9" s="14">
        <v>0.42176748928451002</v>
      </c>
      <c r="AI9" s="14">
        <v>8.1509156013606199E-2</v>
      </c>
      <c r="AJ9" s="14">
        <v>0.179525545035884</v>
      </c>
      <c r="AK9" s="14"/>
      <c r="AL9" s="14">
        <v>0.21388748980754599</v>
      </c>
      <c r="AM9" s="14">
        <v>0.40797503581978001</v>
      </c>
      <c r="AN9" s="14">
        <v>0.42610239447988502</v>
      </c>
      <c r="AO9" s="14">
        <v>0.11577026013106501</v>
      </c>
      <c r="AP9" s="14">
        <v>0.391510597646264</v>
      </c>
      <c r="AQ9" s="14"/>
      <c r="AR9" s="14">
        <v>0.434155462108819</v>
      </c>
      <c r="AS9" s="14">
        <v>0.21775491093626301</v>
      </c>
      <c r="AT9" s="14">
        <v>0.46202618624494302</v>
      </c>
      <c r="AU9" s="14">
        <v>0.16615852661677699</v>
      </c>
      <c r="AV9" s="14">
        <v>0.385313182706845</v>
      </c>
      <c r="AW9" s="14">
        <v>0.22058891606557501</v>
      </c>
      <c r="AX9" s="14"/>
      <c r="AY9" s="14">
        <v>0.21318002278690401</v>
      </c>
      <c r="AZ9" s="14">
        <v>0.27433000896260701</v>
      </c>
      <c r="BA9" s="14">
        <v>0.353323186879624</v>
      </c>
      <c r="BB9" s="14">
        <v>0.396214815031247</v>
      </c>
      <c r="BC9" s="14">
        <v>0.39564926367458197</v>
      </c>
      <c r="BD9" s="14"/>
      <c r="BE9" s="14">
        <v>0.19847955890220101</v>
      </c>
      <c r="BF9" s="14">
        <v>0.24542876516886999</v>
      </c>
      <c r="BG9" s="14">
        <v>0.20995142810012099</v>
      </c>
      <c r="BH9" s="14">
        <v>0.23136306608373</v>
      </c>
      <c r="BI9" s="14">
        <v>0.30743639627187802</v>
      </c>
      <c r="BJ9" s="14">
        <v>0.287831606669677</v>
      </c>
      <c r="BK9" s="14">
        <v>0.25490294729700902</v>
      </c>
      <c r="BL9" s="14">
        <v>0.36984386271221098</v>
      </c>
      <c r="BM9" s="14">
        <v>0.38902625147514902</v>
      </c>
      <c r="BN9" s="14">
        <v>0.34121983666060202</v>
      </c>
      <c r="BO9" s="14">
        <v>0.28768867934633002</v>
      </c>
      <c r="BP9" s="14">
        <v>0.358592737549076</v>
      </c>
      <c r="BQ9" s="14">
        <v>0.36005941421173498</v>
      </c>
      <c r="BR9" s="14">
        <v>0.34320558251757999</v>
      </c>
      <c r="BS9" s="14">
        <v>0.36426067364282</v>
      </c>
      <c r="BT9" s="14">
        <v>0.35379207825494802</v>
      </c>
      <c r="BU9" s="14"/>
      <c r="BV9" s="14">
        <v>0.429998628632144</v>
      </c>
      <c r="BW9" s="14">
        <v>0.37526471456870297</v>
      </c>
      <c r="BX9" s="14"/>
      <c r="BY9" s="14">
        <v>0.29296261030758802</v>
      </c>
      <c r="BZ9" s="14"/>
      <c r="CA9" s="14">
        <v>0.29181521088148699</v>
      </c>
      <c r="CB9" s="14">
        <v>0.32696298838474802</v>
      </c>
      <c r="CC9" s="14">
        <v>0.29326785912355702</v>
      </c>
      <c r="CD9" s="14">
        <v>0.32420323089794501</v>
      </c>
      <c r="CE9" s="14">
        <v>0.42248728125968199</v>
      </c>
    </row>
    <row r="10" spans="2:83" x14ac:dyDescent="0.3">
      <c r="B10" s="15" t="s">
        <v>236</v>
      </c>
      <c r="C10" s="14">
        <v>0.44335575799462401</v>
      </c>
      <c r="D10" s="14">
        <v>0.42394089832881598</v>
      </c>
      <c r="E10" s="14">
        <v>0.46318257420737202</v>
      </c>
      <c r="F10" s="14"/>
      <c r="G10" s="14">
        <v>0.42022913763751402</v>
      </c>
      <c r="H10" s="14">
        <v>0.44359663540689498</v>
      </c>
      <c r="I10" s="14">
        <v>0.47100525728306802</v>
      </c>
      <c r="J10" s="14">
        <v>0.43669222451014</v>
      </c>
      <c r="K10" s="14">
        <v>0.45493718466211402</v>
      </c>
      <c r="L10" s="14">
        <v>0.43367272377911098</v>
      </c>
      <c r="M10" s="14"/>
      <c r="N10" s="14">
        <v>0.48106681922202199</v>
      </c>
      <c r="O10" s="14">
        <v>0.439617187767471</v>
      </c>
      <c r="P10" s="14">
        <v>0.40657627611457497</v>
      </c>
      <c r="Q10" s="14">
        <v>0.440599194393958</v>
      </c>
      <c r="R10" s="14"/>
      <c r="S10" s="14">
        <v>0.45327584599674098</v>
      </c>
      <c r="T10" s="14">
        <v>0.42656280715170902</v>
      </c>
      <c r="U10" s="14">
        <v>0.39569139822145299</v>
      </c>
      <c r="V10" s="14">
        <v>0.41335239386648798</v>
      </c>
      <c r="W10" s="14">
        <v>0.45906333134030203</v>
      </c>
      <c r="X10" s="14">
        <v>0.46854554721469099</v>
      </c>
      <c r="Y10" s="14">
        <v>0.42911257420134602</v>
      </c>
      <c r="Z10" s="14">
        <v>0.437102354187209</v>
      </c>
      <c r="AA10" s="14">
        <v>0.42853710392691402</v>
      </c>
      <c r="AB10" s="14">
        <v>0.46759876655382898</v>
      </c>
      <c r="AC10" s="14">
        <v>0.48406006086532299</v>
      </c>
      <c r="AD10" s="14">
        <v>0.53372262373100199</v>
      </c>
      <c r="AE10" s="14"/>
      <c r="AF10" s="14">
        <v>0.49763887193156497</v>
      </c>
      <c r="AG10" s="14">
        <v>0.40494734691531897</v>
      </c>
      <c r="AH10" s="14">
        <v>0.41624638918143297</v>
      </c>
      <c r="AI10" s="14">
        <v>0.31147923078266998</v>
      </c>
      <c r="AJ10" s="14">
        <v>0.45561104926589102</v>
      </c>
      <c r="AK10" s="14"/>
      <c r="AL10" s="14">
        <v>0.493198754089749</v>
      </c>
      <c r="AM10" s="14">
        <v>0.43271858100434402</v>
      </c>
      <c r="AN10" s="14">
        <v>0.40100883442731999</v>
      </c>
      <c r="AO10" s="14">
        <v>0.43665428721205601</v>
      </c>
      <c r="AP10" s="14">
        <v>0.42335092708926397</v>
      </c>
      <c r="AQ10" s="14"/>
      <c r="AR10" s="14">
        <v>0.43288408799723499</v>
      </c>
      <c r="AS10" s="14">
        <v>0.54485278053087605</v>
      </c>
      <c r="AT10" s="14">
        <v>0.39228500898034702</v>
      </c>
      <c r="AU10" s="14">
        <v>0.44058910563416598</v>
      </c>
      <c r="AV10" s="14">
        <v>0.39547338728460402</v>
      </c>
      <c r="AW10" s="14">
        <v>0.45270924983900002</v>
      </c>
      <c r="AX10" s="14"/>
      <c r="AY10" s="14">
        <v>0.47997635271552103</v>
      </c>
      <c r="AZ10" s="14">
        <v>0.42813806328191101</v>
      </c>
      <c r="BA10" s="14">
        <v>0.43219177186284302</v>
      </c>
      <c r="BB10" s="14">
        <v>0.44936180145869598</v>
      </c>
      <c r="BC10" s="14">
        <v>0.44579620144344001</v>
      </c>
      <c r="BD10" s="14"/>
      <c r="BE10" s="14">
        <v>0.52892934177873396</v>
      </c>
      <c r="BF10" s="14">
        <v>0.29016694315198799</v>
      </c>
      <c r="BG10" s="14">
        <v>0.46086546898181802</v>
      </c>
      <c r="BH10" s="14">
        <v>0.48050951192748798</v>
      </c>
      <c r="BI10" s="14">
        <v>0.43010818281475399</v>
      </c>
      <c r="BJ10" s="14">
        <v>0.418645960112351</v>
      </c>
      <c r="BK10" s="14">
        <v>0.41488153038922698</v>
      </c>
      <c r="BL10" s="14">
        <v>0.42412360820990502</v>
      </c>
      <c r="BM10" s="14">
        <v>0.41037547609055802</v>
      </c>
      <c r="BN10" s="14">
        <v>0.422962677956219</v>
      </c>
      <c r="BO10" s="14">
        <v>0.45005464016229602</v>
      </c>
      <c r="BP10" s="14">
        <v>0.50824872082350103</v>
      </c>
      <c r="BQ10" s="14">
        <v>0.52340189774782997</v>
      </c>
      <c r="BR10" s="14">
        <v>0.42336641613024301</v>
      </c>
      <c r="BS10" s="14">
        <v>0.42720516672492698</v>
      </c>
      <c r="BT10" s="14">
        <v>0.52432281531182301</v>
      </c>
      <c r="BU10" s="14"/>
      <c r="BV10" s="14">
        <v>0.43196062827790699</v>
      </c>
      <c r="BW10" s="14">
        <v>0.43384432272078799</v>
      </c>
      <c r="BX10" s="14"/>
      <c r="BY10" s="14">
        <v>0.47278862869635602</v>
      </c>
      <c r="BZ10" s="14"/>
      <c r="CA10" s="14">
        <v>0.41367843936090598</v>
      </c>
      <c r="CB10" s="14">
        <v>0.470960652503706</v>
      </c>
      <c r="CC10" s="14">
        <v>0.45510199476279301</v>
      </c>
      <c r="CD10" s="14">
        <v>0.48634527217885998</v>
      </c>
      <c r="CE10" s="14">
        <v>0.45623513538070398</v>
      </c>
    </row>
    <row r="11" spans="2:83" x14ac:dyDescent="0.3">
      <c r="B11" s="15" t="s">
        <v>237</v>
      </c>
      <c r="C11" s="14">
        <v>0.143568895928298</v>
      </c>
      <c r="D11" s="14">
        <v>0.13522420177891001</v>
      </c>
      <c r="E11" s="14">
        <v>0.15199851614072499</v>
      </c>
      <c r="F11" s="14"/>
      <c r="G11" s="14">
        <v>0.176124054952954</v>
      </c>
      <c r="H11" s="14">
        <v>0.142382555919638</v>
      </c>
      <c r="I11" s="14">
        <v>0.124960775946079</v>
      </c>
      <c r="J11" s="14">
        <v>0.13668767088946501</v>
      </c>
      <c r="K11" s="14">
        <v>0.121344835528546</v>
      </c>
      <c r="L11" s="14">
        <v>0.15863266588814301</v>
      </c>
      <c r="M11" s="14"/>
      <c r="N11" s="14">
        <v>0.105000953254018</v>
      </c>
      <c r="O11" s="14">
        <v>0.136222041403886</v>
      </c>
      <c r="P11" s="14">
        <v>0.15387569458898301</v>
      </c>
      <c r="Q11" s="14">
        <v>0.184812243455345</v>
      </c>
      <c r="R11" s="14"/>
      <c r="S11" s="14">
        <v>0.115079281283233</v>
      </c>
      <c r="T11" s="14">
        <v>0.168384987316955</v>
      </c>
      <c r="U11" s="14">
        <v>0.134148621931307</v>
      </c>
      <c r="V11" s="14">
        <v>0.19179205607948599</v>
      </c>
      <c r="W11" s="14">
        <v>0.15071743263426499</v>
      </c>
      <c r="X11" s="14">
        <v>0.158649523627648</v>
      </c>
      <c r="Y11" s="14">
        <v>0.14410116722374799</v>
      </c>
      <c r="Z11" s="14">
        <v>0.10460450155614701</v>
      </c>
      <c r="AA11" s="14">
        <v>0.15352662445722601</v>
      </c>
      <c r="AB11" s="14">
        <v>0.100683571251377</v>
      </c>
      <c r="AC11" s="14">
        <v>0.10898022393873701</v>
      </c>
      <c r="AD11" s="14">
        <v>0.18750898865715099</v>
      </c>
      <c r="AE11" s="14"/>
      <c r="AF11" s="14">
        <v>0.15355520349152099</v>
      </c>
      <c r="AG11" s="14">
        <v>0.123520020500217</v>
      </c>
      <c r="AH11" s="14">
        <v>7.6584177116913996E-2</v>
      </c>
      <c r="AI11" s="14">
        <v>0.34783962280554298</v>
      </c>
      <c r="AJ11" s="14">
        <v>0.17578858438200101</v>
      </c>
      <c r="AK11" s="14"/>
      <c r="AL11" s="14">
        <v>0.177845291218863</v>
      </c>
      <c r="AM11" s="14">
        <v>0.10760329767728399</v>
      </c>
      <c r="AN11" s="14">
        <v>7.88953640639809E-2</v>
      </c>
      <c r="AO11" s="14">
        <v>0.22205495443774001</v>
      </c>
      <c r="AP11" s="14">
        <v>0.112276164649556</v>
      </c>
      <c r="AQ11" s="14"/>
      <c r="AR11" s="14">
        <v>0.101653284445757</v>
      </c>
      <c r="AS11" s="14">
        <v>0.177802147122229</v>
      </c>
      <c r="AT11" s="14">
        <v>7.2257142335713995E-2</v>
      </c>
      <c r="AU11" s="14">
        <v>0.18315514877586</v>
      </c>
      <c r="AV11" s="14">
        <v>0.15168211749347599</v>
      </c>
      <c r="AW11" s="14">
        <v>0.14099910799434401</v>
      </c>
      <c r="AX11" s="14"/>
      <c r="AY11" s="14">
        <v>0.17215462771658899</v>
      </c>
      <c r="AZ11" s="14">
        <v>0.16457052101609401</v>
      </c>
      <c r="BA11" s="14">
        <v>0.13501033623387401</v>
      </c>
      <c r="BB11" s="14">
        <v>9.26766061257948E-2</v>
      </c>
      <c r="BC11" s="14">
        <v>0.12932118392057501</v>
      </c>
      <c r="BD11" s="14"/>
      <c r="BE11" s="14">
        <v>0.12897540932575599</v>
      </c>
      <c r="BF11" s="14">
        <v>0.24884674703384099</v>
      </c>
      <c r="BG11" s="14">
        <v>0.20909764572874101</v>
      </c>
      <c r="BH11" s="14">
        <v>0.16130670907592601</v>
      </c>
      <c r="BI11" s="14">
        <v>0.112410321334865</v>
      </c>
      <c r="BJ11" s="14">
        <v>0.17263941209685801</v>
      </c>
      <c r="BK11" s="14">
        <v>0.231145499353794</v>
      </c>
      <c r="BL11" s="14">
        <v>0.108750067268539</v>
      </c>
      <c r="BM11" s="14">
        <v>0.115034713504168</v>
      </c>
      <c r="BN11" s="14">
        <v>0.13488820556089101</v>
      </c>
      <c r="BO11" s="14">
        <v>0.14634277773443799</v>
      </c>
      <c r="BP11" s="14">
        <v>9.5661102393625894E-2</v>
      </c>
      <c r="BQ11" s="14">
        <v>6.0773943520568502E-2</v>
      </c>
      <c r="BR11" s="14">
        <v>0.16583777567074701</v>
      </c>
      <c r="BS11" s="14">
        <v>9.7383724744420405E-2</v>
      </c>
      <c r="BT11" s="14">
        <v>8.4751686428513703E-2</v>
      </c>
      <c r="BU11" s="14"/>
      <c r="BV11" s="14">
        <v>0.105203178991637</v>
      </c>
      <c r="BW11" s="14">
        <v>0.111168049982556</v>
      </c>
      <c r="BX11" s="14"/>
      <c r="BY11" s="14">
        <v>0.16560781909042299</v>
      </c>
      <c r="BZ11" s="14"/>
      <c r="CA11" s="14">
        <v>0.17328832955572299</v>
      </c>
      <c r="CB11" s="14">
        <v>9.3497484161634795E-2</v>
      </c>
      <c r="CC11" s="14">
        <v>0.150710539537283</v>
      </c>
      <c r="CD11" s="14">
        <v>0.135455151529566</v>
      </c>
      <c r="CE11" s="14">
        <v>6.3898174559410506E-2</v>
      </c>
    </row>
    <row r="12" spans="2:83" x14ac:dyDescent="0.3">
      <c r="B12" s="15" t="s">
        <v>238</v>
      </c>
      <c r="C12" s="14">
        <v>3.7256329691601503E-2</v>
      </c>
      <c r="D12" s="14">
        <v>3.62088145799856E-2</v>
      </c>
      <c r="E12" s="14">
        <v>3.8352219490169197E-2</v>
      </c>
      <c r="F12" s="14"/>
      <c r="G12" s="14">
        <v>2.7080703608318001E-2</v>
      </c>
      <c r="H12" s="14">
        <v>2.9672080702887699E-2</v>
      </c>
      <c r="I12" s="14">
        <v>2.9657168354322201E-2</v>
      </c>
      <c r="J12" s="14">
        <v>3.3422959948280699E-2</v>
      </c>
      <c r="K12" s="14">
        <v>2.6300480789975801E-2</v>
      </c>
      <c r="L12" s="14">
        <v>6.6816954871110099E-2</v>
      </c>
      <c r="M12" s="14"/>
      <c r="N12" s="14">
        <v>2.3915252120743601E-2</v>
      </c>
      <c r="O12" s="14">
        <v>3.0825947409477399E-2</v>
      </c>
      <c r="P12" s="14">
        <v>4.3231573842326697E-2</v>
      </c>
      <c r="Q12" s="14">
        <v>4.9808173544121197E-2</v>
      </c>
      <c r="R12" s="14"/>
      <c r="S12" s="14">
        <v>3.1781902618277499E-2</v>
      </c>
      <c r="T12" s="14">
        <v>4.2533438234617402E-2</v>
      </c>
      <c r="U12" s="14">
        <v>4.4477707674233202E-2</v>
      </c>
      <c r="V12" s="14">
        <v>3.28204425211144E-2</v>
      </c>
      <c r="W12" s="14">
        <v>4.6413827837903002E-2</v>
      </c>
      <c r="X12" s="14">
        <v>3.0808589336140699E-2</v>
      </c>
      <c r="Y12" s="14">
        <v>1.7498523114214602E-2</v>
      </c>
      <c r="Z12" s="14">
        <v>6.9942351001851699E-2</v>
      </c>
      <c r="AA12" s="14">
        <v>3.1340179404947398E-2</v>
      </c>
      <c r="AB12" s="14">
        <v>4.38250052038862E-2</v>
      </c>
      <c r="AC12" s="14">
        <v>4.4828326392326298E-2</v>
      </c>
      <c r="AD12" s="14">
        <v>3.0278185976652199E-2</v>
      </c>
      <c r="AE12" s="14"/>
      <c r="AF12" s="14">
        <v>5.4874678692007399E-2</v>
      </c>
      <c r="AG12" s="14">
        <v>1.1526348832654401E-2</v>
      </c>
      <c r="AH12" s="14">
        <v>3.4360443195686402E-2</v>
      </c>
      <c r="AI12" s="14">
        <v>2.8280322589841402E-2</v>
      </c>
      <c r="AJ12" s="14">
        <v>5.0808199308055697E-2</v>
      </c>
      <c r="AK12" s="14"/>
      <c r="AL12" s="14">
        <v>4.9041058947875103E-2</v>
      </c>
      <c r="AM12" s="14">
        <v>1.02543680500813E-2</v>
      </c>
      <c r="AN12" s="14">
        <v>4.5180769154961699E-2</v>
      </c>
      <c r="AO12" s="14">
        <v>9.0547226818874699E-2</v>
      </c>
      <c r="AP12" s="14">
        <v>2.7624938929544301E-2</v>
      </c>
      <c r="AQ12" s="14"/>
      <c r="AR12" s="14">
        <v>6.3001863806820702E-3</v>
      </c>
      <c r="AS12" s="14">
        <v>3.2723670503717703E-2</v>
      </c>
      <c r="AT12" s="14">
        <v>3.5968708219332797E-2</v>
      </c>
      <c r="AU12" s="14">
        <v>7.9840285144073E-2</v>
      </c>
      <c r="AV12" s="14">
        <v>2.0001088209210701E-2</v>
      </c>
      <c r="AW12" s="14">
        <v>3.6596543319572003E-2</v>
      </c>
      <c r="AX12" s="14"/>
      <c r="AY12" s="14">
        <v>4.6451726101816797E-2</v>
      </c>
      <c r="AZ12" s="14">
        <v>3.8122199332119897E-2</v>
      </c>
      <c r="BA12" s="14">
        <v>3.0984028059024601E-2</v>
      </c>
      <c r="BB12" s="14">
        <v>1.6117480939371799E-2</v>
      </c>
      <c r="BC12" s="14">
        <v>2.9233350961403899E-2</v>
      </c>
      <c r="BD12" s="14"/>
      <c r="BE12" s="14">
        <v>0</v>
      </c>
      <c r="BF12" s="14">
        <v>5.0047424791609098E-2</v>
      </c>
      <c r="BG12" s="14">
        <v>3.3629545869651903E-2</v>
      </c>
      <c r="BH12" s="14">
        <v>6.2680074362581703E-2</v>
      </c>
      <c r="BI12" s="14">
        <v>5.4548335164676498E-2</v>
      </c>
      <c r="BJ12" s="14">
        <v>4.6462286641833203E-2</v>
      </c>
      <c r="BK12" s="14">
        <v>3.17183294766391E-2</v>
      </c>
      <c r="BL12" s="14">
        <v>3.2129054652111098E-2</v>
      </c>
      <c r="BM12" s="14">
        <v>1.47515551843621E-2</v>
      </c>
      <c r="BN12" s="14">
        <v>2.85578625912019E-2</v>
      </c>
      <c r="BO12" s="14">
        <v>6.8199579460802504E-2</v>
      </c>
      <c r="BP12" s="14">
        <v>9.7830513187872493E-3</v>
      </c>
      <c r="BQ12" s="14">
        <v>2.8192396412409001E-2</v>
      </c>
      <c r="BR12" s="14">
        <v>0</v>
      </c>
      <c r="BS12" s="14">
        <v>1.31804394153566E-2</v>
      </c>
      <c r="BT12" s="14">
        <v>1.7144141426339601E-2</v>
      </c>
      <c r="BU12" s="14"/>
      <c r="BV12" s="14">
        <v>4.7367998479069598E-3</v>
      </c>
      <c r="BW12" s="14">
        <v>1.8449281112428498E-2</v>
      </c>
      <c r="BX12" s="14"/>
      <c r="BY12" s="14">
        <v>2.5059879565666399E-2</v>
      </c>
      <c r="BZ12" s="14"/>
      <c r="CA12" s="14">
        <v>3.9769081309151903E-2</v>
      </c>
      <c r="CB12" s="14">
        <v>4.4180222828314603E-2</v>
      </c>
      <c r="CC12" s="14">
        <v>3.5080040229841701E-2</v>
      </c>
      <c r="CD12" s="14">
        <v>2.78880622148782E-2</v>
      </c>
      <c r="CE12" s="14">
        <v>2.4449484617183999E-2</v>
      </c>
    </row>
    <row r="13" spans="2:83" x14ac:dyDescent="0.3">
      <c r="B13" s="15" t="s">
        <v>214</v>
      </c>
      <c r="C13" s="14">
        <v>2.12091522795433E-2</v>
      </c>
      <c r="D13" s="14">
        <v>3.1806596381739098E-2</v>
      </c>
      <c r="E13" s="14">
        <v>1.09029467045949E-2</v>
      </c>
      <c r="F13" s="14"/>
      <c r="G13" s="14">
        <v>2.3094152495133299E-2</v>
      </c>
      <c r="H13" s="14">
        <v>9.1222087722412793E-3</v>
      </c>
      <c r="I13" s="14">
        <v>6.3951162990188602E-3</v>
      </c>
      <c r="J13" s="14">
        <v>1.40874257867219E-2</v>
      </c>
      <c r="K13" s="14">
        <v>3.1180562175376202E-2</v>
      </c>
      <c r="L13" s="14">
        <v>4.08893856289608E-2</v>
      </c>
      <c r="M13" s="14"/>
      <c r="N13" s="14">
        <v>1.1119463204963299E-2</v>
      </c>
      <c r="O13" s="14">
        <v>1.33159220327436E-2</v>
      </c>
      <c r="P13" s="14">
        <v>3.88653454174843E-2</v>
      </c>
      <c r="Q13" s="14">
        <v>2.5221360978066099E-2</v>
      </c>
      <c r="R13" s="14"/>
      <c r="S13" s="14">
        <v>1.4478565558715101E-2</v>
      </c>
      <c r="T13" s="14">
        <v>1.5214021676836101E-2</v>
      </c>
      <c r="U13" s="14">
        <v>2.4942598661371398E-2</v>
      </c>
      <c r="V13" s="14">
        <v>3.7628133641717999E-2</v>
      </c>
      <c r="W13" s="14">
        <v>1.2910115264233499E-2</v>
      </c>
      <c r="X13" s="14">
        <v>2.4664226341467799E-2</v>
      </c>
      <c r="Y13" s="14">
        <v>2.3572368646353099E-2</v>
      </c>
      <c r="Z13" s="14">
        <v>1.0774504445148001E-2</v>
      </c>
      <c r="AA13" s="14">
        <v>2.23769142313925E-2</v>
      </c>
      <c r="AB13" s="14">
        <v>2.75572119465641E-2</v>
      </c>
      <c r="AC13" s="14">
        <v>2.8903653725132799E-2</v>
      </c>
      <c r="AD13" s="14">
        <v>0</v>
      </c>
      <c r="AE13" s="14"/>
      <c r="AF13" s="14">
        <v>3.2740653647099598E-2</v>
      </c>
      <c r="AG13" s="14">
        <v>1.3329191439074101E-2</v>
      </c>
      <c r="AH13" s="14">
        <v>7.3584149209515604E-3</v>
      </c>
      <c r="AI13" s="14">
        <v>0.17498925697793799</v>
      </c>
      <c r="AJ13" s="14">
        <v>1.51173540041456E-2</v>
      </c>
      <c r="AK13" s="14"/>
      <c r="AL13" s="14">
        <v>2.8989101261002601E-2</v>
      </c>
      <c r="AM13" s="14">
        <v>1.0631530556817301E-2</v>
      </c>
      <c r="AN13" s="14">
        <v>7.3379623243587403E-3</v>
      </c>
      <c r="AO13" s="14">
        <v>7.3644236640562896E-2</v>
      </c>
      <c r="AP13" s="14">
        <v>1.7720580659631401E-2</v>
      </c>
      <c r="AQ13" s="14"/>
      <c r="AR13" s="14">
        <v>7.47724552603426E-3</v>
      </c>
      <c r="AS13" s="14">
        <v>7.4889819297643398E-3</v>
      </c>
      <c r="AT13" s="14">
        <v>5.6984592201887903E-3</v>
      </c>
      <c r="AU13" s="14">
        <v>7.1176380628091396E-2</v>
      </c>
      <c r="AV13" s="14">
        <v>1.28969409958934E-2</v>
      </c>
      <c r="AW13" s="14">
        <v>1.36573768204709E-2</v>
      </c>
      <c r="AX13" s="14"/>
      <c r="AY13" s="14">
        <v>2.8761951717969001E-2</v>
      </c>
      <c r="AZ13" s="14">
        <v>2.4991707319784E-2</v>
      </c>
      <c r="BA13" s="14">
        <v>1.23709621627994E-2</v>
      </c>
      <c r="BB13" s="14">
        <v>1.3491593439651599E-2</v>
      </c>
      <c r="BC13" s="14">
        <v>0</v>
      </c>
      <c r="BD13" s="14"/>
      <c r="BE13" s="14">
        <v>7.7982368142829994E-2</v>
      </c>
      <c r="BF13" s="14">
        <v>1.8275418722806799E-2</v>
      </c>
      <c r="BG13" s="14">
        <v>2.2372380587674299E-2</v>
      </c>
      <c r="BH13" s="14">
        <v>1.7209271756017198E-2</v>
      </c>
      <c r="BI13" s="14">
        <v>3.8624709617286403E-2</v>
      </c>
      <c r="BJ13" s="14">
        <v>2.0587779940922198E-2</v>
      </c>
      <c r="BK13" s="14">
        <v>9.9982513168017199E-3</v>
      </c>
      <c r="BL13" s="14">
        <v>1.91557325621372E-2</v>
      </c>
      <c r="BM13" s="14">
        <v>2.2576812053106798E-2</v>
      </c>
      <c r="BN13" s="14">
        <v>2.8228538246474099E-2</v>
      </c>
      <c r="BO13" s="14">
        <v>1.18107697910301E-2</v>
      </c>
      <c r="BP13" s="14">
        <v>8.8097262577954295E-3</v>
      </c>
      <c r="BQ13" s="14">
        <v>9.2588026852106608E-3</v>
      </c>
      <c r="BR13" s="14">
        <v>3.26475237330918E-2</v>
      </c>
      <c r="BS13" s="14">
        <v>1.9178192642769799E-2</v>
      </c>
      <c r="BT13" s="14">
        <v>1.99892785783756E-2</v>
      </c>
      <c r="BU13" s="14"/>
      <c r="BV13" s="14">
        <v>8.4023069400855008E-3</v>
      </c>
      <c r="BW13" s="14">
        <v>1.3942462667896401E-2</v>
      </c>
      <c r="BX13" s="14"/>
      <c r="BY13" s="14">
        <v>1.5795502124361201E-2</v>
      </c>
      <c r="BZ13" s="14"/>
      <c r="CA13" s="14">
        <v>2.1561847452121401E-2</v>
      </c>
      <c r="CB13" s="14">
        <v>2.8928501879360101E-2</v>
      </c>
      <c r="CC13" s="14">
        <v>1.8521701364451901E-2</v>
      </c>
      <c r="CD13" s="14">
        <v>0</v>
      </c>
      <c r="CE13" s="14">
        <v>3.2929924183019502E-2</v>
      </c>
    </row>
    <row r="14" spans="2:83" x14ac:dyDescent="0.3">
      <c r="B14" s="15" t="s">
        <v>110</v>
      </c>
      <c r="C14" s="14">
        <v>5.2545890809418197E-2</v>
      </c>
      <c r="D14" s="14">
        <v>2.4716598714357701E-2</v>
      </c>
      <c r="E14" s="14">
        <v>7.8793538281797207E-2</v>
      </c>
      <c r="F14" s="14"/>
      <c r="G14" s="14">
        <v>5.2144282049410601E-2</v>
      </c>
      <c r="H14" s="14">
        <v>5.11102751693229E-2</v>
      </c>
      <c r="I14" s="14">
        <v>6.1175513557160499E-2</v>
      </c>
      <c r="J14" s="14">
        <v>5.8726361182175203E-2</v>
      </c>
      <c r="K14" s="14">
        <v>3.7007469451424899E-2</v>
      </c>
      <c r="L14" s="14">
        <v>5.2428538056536897E-2</v>
      </c>
      <c r="M14" s="14"/>
      <c r="N14" s="14">
        <v>2.5457954835669899E-2</v>
      </c>
      <c r="O14" s="14">
        <v>4.3548052328615298E-2</v>
      </c>
      <c r="P14" s="14">
        <v>5.77213000259559E-2</v>
      </c>
      <c r="Q14" s="14">
        <v>8.5700803546719995E-2</v>
      </c>
      <c r="R14" s="14"/>
      <c r="S14" s="14">
        <v>3.9092279106548403E-2</v>
      </c>
      <c r="T14" s="14">
        <v>6.7679666771774699E-2</v>
      </c>
      <c r="U14" s="14">
        <v>5.6633628911195402E-2</v>
      </c>
      <c r="V14" s="14">
        <v>4.0024262033009697E-2</v>
      </c>
      <c r="W14" s="14">
        <v>7.4704900103436403E-2</v>
      </c>
      <c r="X14" s="14">
        <v>6.03077933994643E-2</v>
      </c>
      <c r="Y14" s="14">
        <v>6.8826927056828899E-2</v>
      </c>
      <c r="Z14" s="14">
        <v>3.3816881393795697E-2</v>
      </c>
      <c r="AA14" s="14">
        <v>6.4026408223705006E-2</v>
      </c>
      <c r="AB14" s="14">
        <v>3.11193836348106E-2</v>
      </c>
      <c r="AC14" s="14">
        <v>4.7027433372793401E-2</v>
      </c>
      <c r="AD14" s="14">
        <v>1.50771735032313E-2</v>
      </c>
      <c r="AE14" s="14"/>
      <c r="AF14" s="14">
        <v>3.0317663140580101E-2</v>
      </c>
      <c r="AG14" s="14">
        <v>3.3095446905691397E-2</v>
      </c>
      <c r="AH14" s="14">
        <v>4.36830863005052E-2</v>
      </c>
      <c r="AI14" s="14">
        <v>5.5902410830401802E-2</v>
      </c>
      <c r="AJ14" s="14">
        <v>0.123149268004023</v>
      </c>
      <c r="AK14" s="14"/>
      <c r="AL14" s="14">
        <v>3.7038304674964898E-2</v>
      </c>
      <c r="AM14" s="14">
        <v>3.08171868916929E-2</v>
      </c>
      <c r="AN14" s="14">
        <v>4.1474675549493897E-2</v>
      </c>
      <c r="AO14" s="14">
        <v>6.1329034759702299E-2</v>
      </c>
      <c r="AP14" s="14">
        <v>2.7516791025740901E-2</v>
      </c>
      <c r="AQ14" s="14"/>
      <c r="AR14" s="14">
        <v>1.7529733541472099E-2</v>
      </c>
      <c r="AS14" s="14">
        <v>1.93775089771504E-2</v>
      </c>
      <c r="AT14" s="14">
        <v>3.1764494999474001E-2</v>
      </c>
      <c r="AU14" s="14">
        <v>5.90805532010329E-2</v>
      </c>
      <c r="AV14" s="14">
        <v>3.4633283309969898E-2</v>
      </c>
      <c r="AW14" s="14">
        <v>0.135448805961038</v>
      </c>
      <c r="AX14" s="14"/>
      <c r="AY14" s="14">
        <v>5.9475318961200702E-2</v>
      </c>
      <c r="AZ14" s="14">
        <v>6.9847500087483402E-2</v>
      </c>
      <c r="BA14" s="14">
        <v>3.6119714801835498E-2</v>
      </c>
      <c r="BB14" s="14">
        <v>3.2137703005238799E-2</v>
      </c>
      <c r="BC14" s="14">
        <v>0</v>
      </c>
      <c r="BD14" s="14"/>
      <c r="BE14" s="14">
        <v>6.5633321850478196E-2</v>
      </c>
      <c r="BF14" s="14">
        <v>0.14723470113088599</v>
      </c>
      <c r="BG14" s="14">
        <v>6.4083530731993396E-2</v>
      </c>
      <c r="BH14" s="14">
        <v>4.6931366794257197E-2</v>
      </c>
      <c r="BI14" s="14">
        <v>5.6872054796540103E-2</v>
      </c>
      <c r="BJ14" s="14">
        <v>5.3832954538359797E-2</v>
      </c>
      <c r="BK14" s="14">
        <v>5.7353442166528303E-2</v>
      </c>
      <c r="BL14" s="14">
        <v>4.5997674595097002E-2</v>
      </c>
      <c r="BM14" s="14">
        <v>4.8235191692656297E-2</v>
      </c>
      <c r="BN14" s="14">
        <v>4.4142878984612402E-2</v>
      </c>
      <c r="BO14" s="14">
        <v>3.5903553505104102E-2</v>
      </c>
      <c r="BP14" s="14">
        <v>1.8904661657214501E-2</v>
      </c>
      <c r="BQ14" s="14">
        <v>1.83135454222472E-2</v>
      </c>
      <c r="BR14" s="14">
        <v>3.4942701948337797E-2</v>
      </c>
      <c r="BS14" s="14">
        <v>7.8791802829706006E-2</v>
      </c>
      <c r="BT14" s="14">
        <v>0</v>
      </c>
      <c r="BU14" s="14"/>
      <c r="BV14" s="14">
        <v>1.9698457310319099E-2</v>
      </c>
      <c r="BW14" s="14">
        <v>4.7331168947627997E-2</v>
      </c>
      <c r="BX14" s="14"/>
      <c r="BY14" s="14">
        <v>2.7785560215605801E-2</v>
      </c>
      <c r="BZ14" s="14"/>
      <c r="CA14" s="14">
        <v>5.9887091440610801E-2</v>
      </c>
      <c r="CB14" s="14">
        <v>3.5470150242236598E-2</v>
      </c>
      <c r="CC14" s="14">
        <v>4.7317864982074298E-2</v>
      </c>
      <c r="CD14" s="14">
        <v>2.6108283178751E-2</v>
      </c>
      <c r="CE14" s="14">
        <v>0</v>
      </c>
    </row>
    <row r="15" spans="2:83" x14ac:dyDescent="0.3">
      <c r="B15" s="15" t="s">
        <v>215</v>
      </c>
      <c r="C15" s="21">
        <v>0.74541973129113903</v>
      </c>
      <c r="D15" s="21">
        <v>0.77204378854500799</v>
      </c>
      <c r="E15" s="21">
        <v>0.71995277938271296</v>
      </c>
      <c r="F15" s="21"/>
      <c r="G15" s="21">
        <v>0.721556806894184</v>
      </c>
      <c r="H15" s="21">
        <v>0.76771287943591104</v>
      </c>
      <c r="I15" s="21">
        <v>0.77781142584342</v>
      </c>
      <c r="J15" s="21">
        <v>0.75707558219335702</v>
      </c>
      <c r="K15" s="21">
        <v>0.78416665205467595</v>
      </c>
      <c r="L15" s="21">
        <v>0.68123245555524903</v>
      </c>
      <c r="M15" s="21"/>
      <c r="N15" s="21">
        <v>0.83450637658460503</v>
      </c>
      <c r="O15" s="21">
        <v>0.77608803682527805</v>
      </c>
      <c r="P15" s="21">
        <v>0.70630608612525103</v>
      </c>
      <c r="Q15" s="21">
        <v>0.65445741847574801</v>
      </c>
      <c r="R15" s="21"/>
      <c r="S15" s="21">
        <v>0.799567971433226</v>
      </c>
      <c r="T15" s="21">
        <v>0.70618788599981697</v>
      </c>
      <c r="U15" s="21">
        <v>0.73979744282189297</v>
      </c>
      <c r="V15" s="21">
        <v>0.69773510572467201</v>
      </c>
      <c r="W15" s="21">
        <v>0.71525372416016297</v>
      </c>
      <c r="X15" s="21">
        <v>0.72556986729527895</v>
      </c>
      <c r="Y15" s="21">
        <v>0.74600101395885599</v>
      </c>
      <c r="Z15" s="21">
        <v>0.78086176160305798</v>
      </c>
      <c r="AA15" s="21">
        <v>0.72872987368272901</v>
      </c>
      <c r="AB15" s="21">
        <v>0.796814827963362</v>
      </c>
      <c r="AC15" s="21">
        <v>0.77026036257101105</v>
      </c>
      <c r="AD15" s="21">
        <v>0.76713565186296595</v>
      </c>
      <c r="AE15" s="21"/>
      <c r="AF15" s="21">
        <v>0.72851180102879198</v>
      </c>
      <c r="AG15" s="21">
        <v>0.81852899232236298</v>
      </c>
      <c r="AH15" s="21">
        <v>0.838013878465943</v>
      </c>
      <c r="AI15" s="21">
        <v>0.39298838679627601</v>
      </c>
      <c r="AJ15" s="21">
        <v>0.63513659430177405</v>
      </c>
      <c r="AK15" s="21"/>
      <c r="AL15" s="21">
        <v>0.70708624389729502</v>
      </c>
      <c r="AM15" s="21">
        <v>0.84069361682412402</v>
      </c>
      <c r="AN15" s="21">
        <v>0.82711122890720501</v>
      </c>
      <c r="AO15" s="21">
        <v>0.55242454734311996</v>
      </c>
      <c r="AP15" s="21">
        <v>0.81486152473552798</v>
      </c>
      <c r="AQ15" s="21"/>
      <c r="AR15" s="21">
        <v>0.86703955010605405</v>
      </c>
      <c r="AS15" s="21">
        <v>0.76260769146713903</v>
      </c>
      <c r="AT15" s="21">
        <v>0.85431119522528998</v>
      </c>
      <c r="AU15" s="21">
        <v>0.60674763225094297</v>
      </c>
      <c r="AV15" s="21">
        <v>0.78078656999145002</v>
      </c>
      <c r="AW15" s="21">
        <v>0.67329816590457503</v>
      </c>
      <c r="AX15" s="21"/>
      <c r="AY15" s="21">
        <v>0.69315637550242504</v>
      </c>
      <c r="AZ15" s="21">
        <v>0.70246807224451902</v>
      </c>
      <c r="BA15" s="21">
        <v>0.78551495874246702</v>
      </c>
      <c r="BB15" s="21">
        <v>0.84557661648994298</v>
      </c>
      <c r="BC15" s="21">
        <v>0.84144546511802099</v>
      </c>
      <c r="BD15" s="21"/>
      <c r="BE15" s="21">
        <v>0.727408900680935</v>
      </c>
      <c r="BF15" s="21">
        <v>0.53559570832085801</v>
      </c>
      <c r="BG15" s="21">
        <v>0.67081689708193903</v>
      </c>
      <c r="BH15" s="21">
        <v>0.71187257801121795</v>
      </c>
      <c r="BI15" s="21">
        <v>0.73754457908663096</v>
      </c>
      <c r="BJ15" s="21">
        <v>0.706477566782027</v>
      </c>
      <c r="BK15" s="21">
        <v>0.66978447768623595</v>
      </c>
      <c r="BL15" s="21">
        <v>0.79396747092211595</v>
      </c>
      <c r="BM15" s="21">
        <v>0.79940172756570704</v>
      </c>
      <c r="BN15" s="21">
        <v>0.76418251461682096</v>
      </c>
      <c r="BO15" s="21">
        <v>0.73774331950862504</v>
      </c>
      <c r="BP15" s="21">
        <v>0.86684145837257698</v>
      </c>
      <c r="BQ15" s="21">
        <v>0.88346131195956501</v>
      </c>
      <c r="BR15" s="21">
        <v>0.76657199864782299</v>
      </c>
      <c r="BS15" s="21">
        <v>0.79146584036774703</v>
      </c>
      <c r="BT15" s="21">
        <v>0.87811489356677097</v>
      </c>
      <c r="BU15" s="21"/>
      <c r="BV15" s="21">
        <v>0.86195925691005204</v>
      </c>
      <c r="BW15" s="21">
        <v>0.80910903728949102</v>
      </c>
      <c r="BX15" s="21"/>
      <c r="BY15" s="21">
        <v>0.76575123900394304</v>
      </c>
      <c r="BZ15" s="21"/>
      <c r="CA15" s="21">
        <v>0.70549365024239297</v>
      </c>
      <c r="CB15" s="21">
        <v>0.79792364088845402</v>
      </c>
      <c r="CC15" s="21">
        <v>0.74836985388634902</v>
      </c>
      <c r="CD15" s="21">
        <v>0.81054850307680504</v>
      </c>
      <c r="CE15" s="21">
        <v>0.87872241664038597</v>
      </c>
    </row>
    <row r="16" spans="2:83" x14ac:dyDescent="0.3">
      <c r="B16" s="15" t="s">
        <v>216</v>
      </c>
      <c r="C16" s="21">
        <v>5.8465481971144803E-2</v>
      </c>
      <c r="D16" s="21">
        <v>6.8015410961724698E-2</v>
      </c>
      <c r="E16" s="21">
        <v>4.9255166194764201E-2</v>
      </c>
      <c r="F16" s="21"/>
      <c r="G16" s="21">
        <v>5.0174856103451203E-2</v>
      </c>
      <c r="H16" s="21">
        <v>3.8794289475128897E-2</v>
      </c>
      <c r="I16" s="21">
        <v>3.60522846533411E-2</v>
      </c>
      <c r="J16" s="21">
        <v>4.7510385735002603E-2</v>
      </c>
      <c r="K16" s="21">
        <v>5.74810429653521E-2</v>
      </c>
      <c r="L16" s="21">
        <v>0.107706340500071</v>
      </c>
      <c r="M16" s="21"/>
      <c r="N16" s="21">
        <v>3.50347153257069E-2</v>
      </c>
      <c r="O16" s="21">
        <v>4.4141869442220899E-2</v>
      </c>
      <c r="P16" s="21">
        <v>8.2096919259810899E-2</v>
      </c>
      <c r="Q16" s="21">
        <v>7.5029534522187205E-2</v>
      </c>
      <c r="R16" s="21"/>
      <c r="S16" s="21">
        <v>4.6260468176992697E-2</v>
      </c>
      <c r="T16" s="21">
        <v>5.7747459911453497E-2</v>
      </c>
      <c r="U16" s="21">
        <v>6.9420306335604504E-2</v>
      </c>
      <c r="V16" s="21">
        <v>7.0448576162832399E-2</v>
      </c>
      <c r="W16" s="21">
        <v>5.9323943102136498E-2</v>
      </c>
      <c r="X16" s="21">
        <v>5.5472815677608499E-2</v>
      </c>
      <c r="Y16" s="21">
        <v>4.1070891760567697E-2</v>
      </c>
      <c r="Z16" s="21">
        <v>8.0716855446999705E-2</v>
      </c>
      <c r="AA16" s="21">
        <v>5.3717093636339898E-2</v>
      </c>
      <c r="AB16" s="21">
        <v>7.13822171504504E-2</v>
      </c>
      <c r="AC16" s="21">
        <v>7.3731980117459101E-2</v>
      </c>
      <c r="AD16" s="21">
        <v>3.0278185976652199E-2</v>
      </c>
      <c r="AE16" s="21"/>
      <c r="AF16" s="21">
        <v>8.7615332339106997E-2</v>
      </c>
      <c r="AG16" s="21">
        <v>2.48555402717285E-2</v>
      </c>
      <c r="AH16" s="21">
        <v>4.1718858116637898E-2</v>
      </c>
      <c r="AI16" s="21">
        <v>0.203269579567779</v>
      </c>
      <c r="AJ16" s="21">
        <v>6.5925553312201401E-2</v>
      </c>
      <c r="AK16" s="21"/>
      <c r="AL16" s="21">
        <v>7.8030160208877694E-2</v>
      </c>
      <c r="AM16" s="21">
        <v>2.0885898606898601E-2</v>
      </c>
      <c r="AN16" s="21">
        <v>5.2518731479320499E-2</v>
      </c>
      <c r="AO16" s="21">
        <v>0.164191463459438</v>
      </c>
      <c r="AP16" s="21">
        <v>4.5345519589175702E-2</v>
      </c>
      <c r="AQ16" s="21"/>
      <c r="AR16" s="21">
        <v>1.3777431906716301E-2</v>
      </c>
      <c r="AS16" s="21">
        <v>4.0212652433482002E-2</v>
      </c>
      <c r="AT16" s="21">
        <v>4.1667167439521598E-2</v>
      </c>
      <c r="AU16" s="21">
        <v>0.15101666577216399</v>
      </c>
      <c r="AV16" s="21">
        <v>3.2898029205104103E-2</v>
      </c>
      <c r="AW16" s="21">
        <v>5.0253920140042901E-2</v>
      </c>
      <c r="AX16" s="21"/>
      <c r="AY16" s="21">
        <v>7.5213677819785801E-2</v>
      </c>
      <c r="AZ16" s="21">
        <v>6.3113906651903903E-2</v>
      </c>
      <c r="BA16" s="21">
        <v>4.3354990221824E-2</v>
      </c>
      <c r="BB16" s="21">
        <v>2.9609074379023399E-2</v>
      </c>
      <c r="BC16" s="21">
        <v>2.9233350961403899E-2</v>
      </c>
      <c r="BD16" s="21"/>
      <c r="BE16" s="21">
        <v>7.7982368142829994E-2</v>
      </c>
      <c r="BF16" s="21">
        <v>6.8322843514415907E-2</v>
      </c>
      <c r="BG16" s="21">
        <v>5.6001926457326198E-2</v>
      </c>
      <c r="BH16" s="21">
        <v>7.9889346118599006E-2</v>
      </c>
      <c r="BI16" s="21">
        <v>9.3173044781962894E-2</v>
      </c>
      <c r="BJ16" s="21">
        <v>6.7050066582755502E-2</v>
      </c>
      <c r="BK16" s="21">
        <v>4.1716580793440899E-2</v>
      </c>
      <c r="BL16" s="21">
        <v>5.1284787214248201E-2</v>
      </c>
      <c r="BM16" s="21">
        <v>3.7328367237468803E-2</v>
      </c>
      <c r="BN16" s="21">
        <v>5.6786400837675999E-2</v>
      </c>
      <c r="BO16" s="21">
        <v>8.0010349251832605E-2</v>
      </c>
      <c r="BP16" s="21">
        <v>1.85927775765827E-2</v>
      </c>
      <c r="BQ16" s="21">
        <v>3.7451199097619702E-2</v>
      </c>
      <c r="BR16" s="21">
        <v>3.26475237330918E-2</v>
      </c>
      <c r="BS16" s="21">
        <v>3.2358632058126502E-2</v>
      </c>
      <c r="BT16" s="21">
        <v>3.7133420004715201E-2</v>
      </c>
      <c r="BU16" s="21"/>
      <c r="BV16" s="21">
        <v>1.31391067879925E-2</v>
      </c>
      <c r="BW16" s="21">
        <v>3.2391743780324903E-2</v>
      </c>
      <c r="BX16" s="21"/>
      <c r="BY16" s="21">
        <v>4.0855381690027601E-2</v>
      </c>
      <c r="BZ16" s="21"/>
      <c r="CA16" s="21">
        <v>6.1330928761273398E-2</v>
      </c>
      <c r="CB16" s="21">
        <v>7.3108724707674697E-2</v>
      </c>
      <c r="CC16" s="21">
        <v>5.3601741594293602E-2</v>
      </c>
      <c r="CD16" s="21">
        <v>2.78880622148782E-2</v>
      </c>
      <c r="CE16" s="21">
        <v>5.73794088002035E-2</v>
      </c>
    </row>
    <row r="17" spans="2:83" x14ac:dyDescent="0.3">
      <c r="B17" s="15" t="s">
        <v>139</v>
      </c>
      <c r="C17" s="22">
        <v>0.68695424931999405</v>
      </c>
      <c r="D17" s="22">
        <v>0.70402837758328296</v>
      </c>
      <c r="E17" s="22">
        <v>0.67069761318794896</v>
      </c>
      <c r="F17" s="22"/>
      <c r="G17" s="22">
        <v>0.67138195079073204</v>
      </c>
      <c r="H17" s="22">
        <v>0.72891858996078196</v>
      </c>
      <c r="I17" s="22">
        <v>0.74175914119007902</v>
      </c>
      <c r="J17" s="22">
        <v>0.70956519645835403</v>
      </c>
      <c r="K17" s="22">
        <v>0.726685609089324</v>
      </c>
      <c r="L17" s="22">
        <v>0.57352611505517803</v>
      </c>
      <c r="M17" s="22"/>
      <c r="N17" s="22">
        <v>0.79947166125889901</v>
      </c>
      <c r="O17" s="22">
        <v>0.73194616738305696</v>
      </c>
      <c r="P17" s="22">
        <v>0.62420916686544003</v>
      </c>
      <c r="Q17" s="22">
        <v>0.57942788395356104</v>
      </c>
      <c r="R17" s="22"/>
      <c r="S17" s="22">
        <v>0.75330750325623297</v>
      </c>
      <c r="T17" s="22">
        <v>0.64844042608836305</v>
      </c>
      <c r="U17" s="22">
        <v>0.67037713648628905</v>
      </c>
      <c r="V17" s="22">
        <v>0.62728652956183995</v>
      </c>
      <c r="W17" s="22">
        <v>0.65592978105802602</v>
      </c>
      <c r="X17" s="22">
        <v>0.67009705161766997</v>
      </c>
      <c r="Y17" s="22">
        <v>0.70493012219828799</v>
      </c>
      <c r="Z17" s="22">
        <v>0.70014490615605796</v>
      </c>
      <c r="AA17" s="22">
        <v>0.67501278004638898</v>
      </c>
      <c r="AB17" s="22">
        <v>0.72543261081291199</v>
      </c>
      <c r="AC17" s="22">
        <v>0.69652838245355198</v>
      </c>
      <c r="AD17" s="22">
        <v>0.73685746588631396</v>
      </c>
      <c r="AE17" s="22"/>
      <c r="AF17" s="22">
        <v>0.64089646868968497</v>
      </c>
      <c r="AG17" s="22">
        <v>0.793673452050635</v>
      </c>
      <c r="AH17" s="22">
        <v>0.79629502034930499</v>
      </c>
      <c r="AI17" s="22">
        <v>0.18971880722849699</v>
      </c>
      <c r="AJ17" s="22">
        <v>0.56921104098957298</v>
      </c>
      <c r="AK17" s="22"/>
      <c r="AL17" s="22">
        <v>0.62905608368841703</v>
      </c>
      <c r="AM17" s="22">
        <v>0.81980771821722598</v>
      </c>
      <c r="AN17" s="22">
        <v>0.77459249742788405</v>
      </c>
      <c r="AO17" s="22">
        <v>0.38823308388368299</v>
      </c>
      <c r="AP17" s="22">
        <v>0.76951600514635199</v>
      </c>
      <c r="AQ17" s="22"/>
      <c r="AR17" s="22">
        <v>0.85326211819933795</v>
      </c>
      <c r="AS17" s="22">
        <v>0.72239503903365698</v>
      </c>
      <c r="AT17" s="22">
        <v>0.81264402778576905</v>
      </c>
      <c r="AU17" s="22">
        <v>0.45573096647877898</v>
      </c>
      <c r="AV17" s="22">
        <v>0.74788854078634504</v>
      </c>
      <c r="AW17" s="22">
        <v>0.62304424576453199</v>
      </c>
      <c r="AX17" s="22"/>
      <c r="AY17" s="22">
        <v>0.61794269768263899</v>
      </c>
      <c r="AZ17" s="22">
        <v>0.63935416559261504</v>
      </c>
      <c r="BA17" s="22">
        <v>0.74215996852064303</v>
      </c>
      <c r="BB17" s="22">
        <v>0.81596754211091904</v>
      </c>
      <c r="BC17" s="22">
        <v>0.81221211415661698</v>
      </c>
      <c r="BD17" s="22"/>
      <c r="BE17" s="22">
        <v>0.64942653253810501</v>
      </c>
      <c r="BF17" s="22">
        <v>0.46727286480644198</v>
      </c>
      <c r="BG17" s="22">
        <v>0.61481497062461299</v>
      </c>
      <c r="BH17" s="22">
        <v>0.63198323189261896</v>
      </c>
      <c r="BI17" s="22">
        <v>0.64437153430466898</v>
      </c>
      <c r="BJ17" s="22">
        <v>0.63942750019927197</v>
      </c>
      <c r="BK17" s="22">
        <v>0.62806789689279496</v>
      </c>
      <c r="BL17" s="22">
        <v>0.74268268370786805</v>
      </c>
      <c r="BM17" s="22">
        <v>0.76207336032823803</v>
      </c>
      <c r="BN17" s="22">
        <v>0.70739611377914502</v>
      </c>
      <c r="BO17" s="22">
        <v>0.657732970256793</v>
      </c>
      <c r="BP17" s="22">
        <v>0.84824868079599403</v>
      </c>
      <c r="BQ17" s="22">
        <v>0.84601011286194505</v>
      </c>
      <c r="BR17" s="22">
        <v>0.73392447491473101</v>
      </c>
      <c r="BS17" s="22">
        <v>0.75910720830962097</v>
      </c>
      <c r="BT17" s="22">
        <v>0.84098147356205599</v>
      </c>
      <c r="BU17" s="22"/>
      <c r="BV17" s="22">
        <v>0.84882015012205903</v>
      </c>
      <c r="BW17" s="22">
        <v>0.77671729350916596</v>
      </c>
      <c r="BX17" s="22"/>
      <c r="BY17" s="22">
        <v>0.72489585731391604</v>
      </c>
      <c r="BZ17" s="22"/>
      <c r="CA17" s="22">
        <v>0.64416272148111897</v>
      </c>
      <c r="CB17" s="22">
        <v>0.72481491618077898</v>
      </c>
      <c r="CC17" s="22">
        <v>0.69476811229205604</v>
      </c>
      <c r="CD17" s="22">
        <v>0.78266044086192699</v>
      </c>
      <c r="CE17" s="22">
        <v>0.82134300784018199</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0.137921022745603</v>
      </c>
      <c r="D9" s="14">
        <v>0.17266024615485401</v>
      </c>
      <c r="E9" s="14">
        <v>0.104270610984253</v>
      </c>
      <c r="F9" s="14"/>
      <c r="G9" s="14">
        <v>0.21075517151829901</v>
      </c>
      <c r="H9" s="14">
        <v>0.231127261497174</v>
      </c>
      <c r="I9" s="14">
        <v>0.127470820050399</v>
      </c>
      <c r="J9" s="14">
        <v>0.129178012239824</v>
      </c>
      <c r="K9" s="14">
        <v>0.106443200924336</v>
      </c>
      <c r="L9" s="14">
        <v>5.05485435429383E-2</v>
      </c>
      <c r="M9" s="14"/>
      <c r="N9" s="14">
        <v>0.18156050260692899</v>
      </c>
      <c r="O9" s="14">
        <v>0.14828812803277799</v>
      </c>
      <c r="P9" s="14">
        <v>0.11676988570767401</v>
      </c>
      <c r="Q9" s="14">
        <v>9.7705141774991303E-2</v>
      </c>
      <c r="R9" s="14"/>
      <c r="S9" s="14">
        <v>0.21189635202472701</v>
      </c>
      <c r="T9" s="14">
        <v>0.13171870665398799</v>
      </c>
      <c r="U9" s="14">
        <v>0.14291546837706201</v>
      </c>
      <c r="V9" s="14">
        <v>0.14379215817348001</v>
      </c>
      <c r="W9" s="14">
        <v>6.1643940930347897E-2</v>
      </c>
      <c r="X9" s="14">
        <v>0.12566147554790499</v>
      </c>
      <c r="Y9" s="14">
        <v>7.2064337006054802E-2</v>
      </c>
      <c r="Z9" s="14">
        <v>0.131768582456914</v>
      </c>
      <c r="AA9" s="14">
        <v>0.15469215330441999</v>
      </c>
      <c r="AB9" s="14">
        <v>0.13368172193140901</v>
      </c>
      <c r="AC9" s="14">
        <v>0.13087954399615501</v>
      </c>
      <c r="AD9" s="14">
        <v>0.14897818082102901</v>
      </c>
      <c r="AE9" s="14"/>
      <c r="AF9" s="14">
        <v>0.11715476408199101</v>
      </c>
      <c r="AG9" s="14">
        <v>0.18851038493777</v>
      </c>
      <c r="AH9" s="14">
        <v>0.124395779799212</v>
      </c>
      <c r="AI9" s="14">
        <v>0</v>
      </c>
      <c r="AJ9" s="14">
        <v>0.10120232274738999</v>
      </c>
      <c r="AK9" s="14"/>
      <c r="AL9" s="14">
        <v>0.129421877179765</v>
      </c>
      <c r="AM9" s="14">
        <v>0.17831372808804599</v>
      </c>
      <c r="AN9" s="14">
        <v>9.3665375392790601E-2</v>
      </c>
      <c r="AO9" s="14">
        <v>8.0391664405055296E-2</v>
      </c>
      <c r="AP9" s="14">
        <v>0.14228209718245699</v>
      </c>
      <c r="AQ9" s="14"/>
      <c r="AR9" s="14">
        <v>0.225333882721274</v>
      </c>
      <c r="AS9" s="14">
        <v>0.13077805305941001</v>
      </c>
      <c r="AT9" s="14">
        <v>0.102002898461859</v>
      </c>
      <c r="AU9" s="14">
        <v>9.2879857937976401E-2</v>
      </c>
      <c r="AV9" s="14">
        <v>0.14405371616318</v>
      </c>
      <c r="AW9" s="14">
        <v>8.9393240685581396E-2</v>
      </c>
      <c r="AX9" s="14"/>
      <c r="AY9" s="14">
        <v>8.1177166090094899E-2</v>
      </c>
      <c r="AZ9" s="14">
        <v>0.109854185809994</v>
      </c>
      <c r="BA9" s="14">
        <v>0.18227916351496301</v>
      </c>
      <c r="BB9" s="14">
        <v>0.19960833384913701</v>
      </c>
      <c r="BC9" s="14">
        <v>0.28623493280809398</v>
      </c>
      <c r="BD9" s="14"/>
      <c r="BE9" s="14">
        <v>0</v>
      </c>
      <c r="BF9" s="14">
        <v>0.11238343008624201</v>
      </c>
      <c r="BG9" s="14">
        <v>9.6361244916074104E-2</v>
      </c>
      <c r="BH9" s="14">
        <v>0.119262203790327</v>
      </c>
      <c r="BI9" s="14">
        <v>0.14301411312300599</v>
      </c>
      <c r="BJ9" s="14">
        <v>0.126352317723263</v>
      </c>
      <c r="BK9" s="14">
        <v>9.5417925520218397E-2</v>
      </c>
      <c r="BL9" s="14">
        <v>9.9827190408417796E-2</v>
      </c>
      <c r="BM9" s="14">
        <v>0.14501192453164699</v>
      </c>
      <c r="BN9" s="14">
        <v>0.13529556633565601</v>
      </c>
      <c r="BO9" s="14">
        <v>0.118750362144972</v>
      </c>
      <c r="BP9" s="14">
        <v>0.180327628352418</v>
      </c>
      <c r="BQ9" s="14">
        <v>0.183761362814781</v>
      </c>
      <c r="BR9" s="14">
        <v>0.20174264923615301</v>
      </c>
      <c r="BS9" s="14">
        <v>0.27418114952450001</v>
      </c>
      <c r="BT9" s="14">
        <v>0.25425955896774399</v>
      </c>
      <c r="BU9" s="14"/>
      <c r="BV9" s="14">
        <v>0.21396006372134099</v>
      </c>
      <c r="BW9" s="14">
        <v>0.12537036412727401</v>
      </c>
      <c r="BX9" s="14"/>
      <c r="BY9" s="14">
        <v>0.192536636477801</v>
      </c>
      <c r="BZ9" s="14"/>
      <c r="CA9" s="14">
        <v>0.112572994629244</v>
      </c>
      <c r="CB9" s="14">
        <v>0.102977642203525</v>
      </c>
      <c r="CC9" s="14">
        <v>0.14545970805952699</v>
      </c>
      <c r="CD9" s="14">
        <v>0.21146812946086599</v>
      </c>
      <c r="CE9" s="14">
        <v>0.49530417066827898</v>
      </c>
    </row>
    <row r="10" spans="2:83" x14ac:dyDescent="0.3">
      <c r="B10" s="15" t="s">
        <v>236</v>
      </c>
      <c r="C10" s="14">
        <v>0.42251626891121202</v>
      </c>
      <c r="D10" s="14">
        <v>0.44163101406463101</v>
      </c>
      <c r="E10" s="14">
        <v>0.40468028901508202</v>
      </c>
      <c r="F10" s="14"/>
      <c r="G10" s="14">
        <v>0.421431062409579</v>
      </c>
      <c r="H10" s="14">
        <v>0.43496484754548298</v>
      </c>
      <c r="I10" s="14">
        <v>0.45780620536993999</v>
      </c>
      <c r="J10" s="14">
        <v>0.40830490583867401</v>
      </c>
      <c r="K10" s="14">
        <v>0.39040733520665299</v>
      </c>
      <c r="L10" s="14">
        <v>0.41766335517419301</v>
      </c>
      <c r="M10" s="14"/>
      <c r="N10" s="14">
        <v>0.49841038280438299</v>
      </c>
      <c r="O10" s="14">
        <v>0.41325288966571799</v>
      </c>
      <c r="P10" s="14">
        <v>0.39379022842860001</v>
      </c>
      <c r="Q10" s="14">
        <v>0.37672531214327398</v>
      </c>
      <c r="R10" s="14"/>
      <c r="S10" s="14">
        <v>0.41996416721991298</v>
      </c>
      <c r="T10" s="14">
        <v>0.38232975450497197</v>
      </c>
      <c r="U10" s="14">
        <v>0.439684835955024</v>
      </c>
      <c r="V10" s="14">
        <v>0.42674012082961899</v>
      </c>
      <c r="W10" s="14">
        <v>0.45490483643352397</v>
      </c>
      <c r="X10" s="14">
        <v>0.43320258847461701</v>
      </c>
      <c r="Y10" s="14">
        <v>0.45092382724414998</v>
      </c>
      <c r="Z10" s="14">
        <v>0.41996479369784501</v>
      </c>
      <c r="AA10" s="14">
        <v>0.40368421872986998</v>
      </c>
      <c r="AB10" s="14">
        <v>0.41882748950055598</v>
      </c>
      <c r="AC10" s="14">
        <v>0.39230740760788402</v>
      </c>
      <c r="AD10" s="14">
        <v>0.50091683687700095</v>
      </c>
      <c r="AE10" s="14"/>
      <c r="AF10" s="14">
        <v>0.42177587778090297</v>
      </c>
      <c r="AG10" s="14">
        <v>0.42896399671448798</v>
      </c>
      <c r="AH10" s="14">
        <v>0.49056998898909998</v>
      </c>
      <c r="AI10" s="14">
        <v>0.53117301272421102</v>
      </c>
      <c r="AJ10" s="14">
        <v>0.35100910549329201</v>
      </c>
      <c r="AK10" s="14"/>
      <c r="AL10" s="14">
        <v>0.399345773525694</v>
      </c>
      <c r="AM10" s="14">
        <v>0.464451917811599</v>
      </c>
      <c r="AN10" s="14">
        <v>0.45222413952261298</v>
      </c>
      <c r="AO10" s="14">
        <v>0.35137051979705602</v>
      </c>
      <c r="AP10" s="14">
        <v>0.42381323931912701</v>
      </c>
      <c r="AQ10" s="14"/>
      <c r="AR10" s="14">
        <v>0.46749185135367699</v>
      </c>
      <c r="AS10" s="14">
        <v>0.43600747049051802</v>
      </c>
      <c r="AT10" s="14">
        <v>0.48870069945759897</v>
      </c>
      <c r="AU10" s="14">
        <v>0.38990031252878199</v>
      </c>
      <c r="AV10" s="14">
        <v>0.42396564843171203</v>
      </c>
      <c r="AW10" s="14">
        <v>0.37364837991597599</v>
      </c>
      <c r="AX10" s="14"/>
      <c r="AY10" s="14">
        <v>0.41603084449776001</v>
      </c>
      <c r="AZ10" s="14">
        <v>0.37140229870494401</v>
      </c>
      <c r="BA10" s="14">
        <v>0.44213369713143302</v>
      </c>
      <c r="BB10" s="14">
        <v>0.47129536702207198</v>
      </c>
      <c r="BC10" s="14">
        <v>0.38355005052997698</v>
      </c>
      <c r="BD10" s="14"/>
      <c r="BE10" s="14">
        <v>0.57399612028658797</v>
      </c>
      <c r="BF10" s="14">
        <v>0.39609059309785399</v>
      </c>
      <c r="BG10" s="14">
        <v>0.37867481381666501</v>
      </c>
      <c r="BH10" s="14">
        <v>0.35929459484794701</v>
      </c>
      <c r="BI10" s="14">
        <v>0.38807562379030802</v>
      </c>
      <c r="BJ10" s="14">
        <v>0.40068100013015101</v>
      </c>
      <c r="BK10" s="14">
        <v>0.38133730026573798</v>
      </c>
      <c r="BL10" s="14">
        <v>0.438656219205867</v>
      </c>
      <c r="BM10" s="14">
        <v>0.40007548218121303</v>
      </c>
      <c r="BN10" s="14">
        <v>0.50526701970083698</v>
      </c>
      <c r="BO10" s="14">
        <v>0.425250210471322</v>
      </c>
      <c r="BP10" s="14">
        <v>0.50348931139891895</v>
      </c>
      <c r="BQ10" s="14">
        <v>0.53933386850322795</v>
      </c>
      <c r="BR10" s="14">
        <v>0.51243908540231997</v>
      </c>
      <c r="BS10" s="14">
        <v>0.34006021501096501</v>
      </c>
      <c r="BT10" s="14">
        <v>0.52358183404191505</v>
      </c>
      <c r="BU10" s="14"/>
      <c r="BV10" s="14">
        <v>0.46904955929785003</v>
      </c>
      <c r="BW10" s="14">
        <v>0.457623316715772</v>
      </c>
      <c r="BX10" s="14"/>
      <c r="BY10" s="14">
        <v>0.45898551209487598</v>
      </c>
      <c r="BZ10" s="14"/>
      <c r="CA10" s="14">
        <v>0.41223160490313998</v>
      </c>
      <c r="CB10" s="14">
        <v>0.464714551130467</v>
      </c>
      <c r="CC10" s="14">
        <v>0.41135708800855902</v>
      </c>
      <c r="CD10" s="14">
        <v>0.49025152380703702</v>
      </c>
      <c r="CE10" s="14">
        <v>0.36342999651025798</v>
      </c>
    </row>
    <row r="11" spans="2:83" x14ac:dyDescent="0.3">
      <c r="B11" s="15" t="s">
        <v>237</v>
      </c>
      <c r="C11" s="14">
        <v>0.23284963085784799</v>
      </c>
      <c r="D11" s="14">
        <v>0.23056288188944801</v>
      </c>
      <c r="E11" s="14">
        <v>0.23553907803587901</v>
      </c>
      <c r="F11" s="14"/>
      <c r="G11" s="14">
        <v>0.22096894639753401</v>
      </c>
      <c r="H11" s="14">
        <v>0.18211930827412501</v>
      </c>
      <c r="I11" s="14">
        <v>0.188750757851053</v>
      </c>
      <c r="J11" s="14">
        <v>0.247236163051991</v>
      </c>
      <c r="K11" s="14">
        <v>0.28025903702976102</v>
      </c>
      <c r="L11" s="14">
        <v>0.274170668730505</v>
      </c>
      <c r="M11" s="14"/>
      <c r="N11" s="14">
        <v>0.17867712481907499</v>
      </c>
      <c r="O11" s="14">
        <v>0.23320267569585201</v>
      </c>
      <c r="P11" s="14">
        <v>0.265735278619321</v>
      </c>
      <c r="Q11" s="14">
        <v>0.259168296297003</v>
      </c>
      <c r="R11" s="14"/>
      <c r="S11" s="14">
        <v>0.196789722757716</v>
      </c>
      <c r="T11" s="14">
        <v>0.238332020202288</v>
      </c>
      <c r="U11" s="14">
        <v>0.260005606475463</v>
      </c>
      <c r="V11" s="14">
        <v>0.23042167926556201</v>
      </c>
      <c r="W11" s="14">
        <v>0.26241411199245701</v>
      </c>
      <c r="X11" s="14">
        <v>0.20918656944682601</v>
      </c>
      <c r="Y11" s="14">
        <v>0.22310433546781</v>
      </c>
      <c r="Z11" s="14">
        <v>0.20471128843186601</v>
      </c>
      <c r="AA11" s="14">
        <v>0.247184218751099</v>
      </c>
      <c r="AB11" s="14">
        <v>0.26252099277350899</v>
      </c>
      <c r="AC11" s="14">
        <v>0.28173317783604701</v>
      </c>
      <c r="AD11" s="14">
        <v>0.155758904566561</v>
      </c>
      <c r="AE11" s="14"/>
      <c r="AF11" s="14">
        <v>0.24599999446201101</v>
      </c>
      <c r="AG11" s="14">
        <v>0.21352506859958501</v>
      </c>
      <c r="AH11" s="14">
        <v>0.22242652026159199</v>
      </c>
      <c r="AI11" s="14">
        <v>0.18384075736719299</v>
      </c>
      <c r="AJ11" s="14">
        <v>0.25183651296241299</v>
      </c>
      <c r="AK11" s="14"/>
      <c r="AL11" s="14">
        <v>0.254264987008127</v>
      </c>
      <c r="AM11" s="14">
        <v>0.20771723795989899</v>
      </c>
      <c r="AN11" s="14">
        <v>0.27111917788009898</v>
      </c>
      <c r="AO11" s="14">
        <v>0.25779469220514201</v>
      </c>
      <c r="AP11" s="14">
        <v>0.216775988944861</v>
      </c>
      <c r="AQ11" s="14"/>
      <c r="AR11" s="14">
        <v>0.176455283908034</v>
      </c>
      <c r="AS11" s="14">
        <v>0.25822376812461001</v>
      </c>
      <c r="AT11" s="14">
        <v>0.25531508352632898</v>
      </c>
      <c r="AU11" s="14">
        <v>0.240666748084404</v>
      </c>
      <c r="AV11" s="14">
        <v>0.221869327984308</v>
      </c>
      <c r="AW11" s="14">
        <v>0.26649264805668099</v>
      </c>
      <c r="AX11" s="14"/>
      <c r="AY11" s="14">
        <v>0.26847012772457302</v>
      </c>
      <c r="AZ11" s="14">
        <v>0.25469574952948998</v>
      </c>
      <c r="BA11" s="14">
        <v>0.21746746042792001</v>
      </c>
      <c r="BB11" s="14">
        <v>0.17638590145717101</v>
      </c>
      <c r="BC11" s="14">
        <v>0.25208574303952802</v>
      </c>
      <c r="BD11" s="14"/>
      <c r="BE11" s="14">
        <v>0.217240624143824</v>
      </c>
      <c r="BF11" s="14">
        <v>0.216060891480922</v>
      </c>
      <c r="BG11" s="14">
        <v>0.27360930066130301</v>
      </c>
      <c r="BH11" s="14">
        <v>0.30517611490551499</v>
      </c>
      <c r="BI11" s="14">
        <v>0.207191971209571</v>
      </c>
      <c r="BJ11" s="14">
        <v>0.27423232654909602</v>
      </c>
      <c r="BK11" s="14">
        <v>0.32745925680688998</v>
      </c>
      <c r="BL11" s="14">
        <v>0.242232330576925</v>
      </c>
      <c r="BM11" s="14">
        <v>0.22300137414214899</v>
      </c>
      <c r="BN11" s="14">
        <v>0.181152923483971</v>
      </c>
      <c r="BO11" s="14">
        <v>0.236876375756778</v>
      </c>
      <c r="BP11" s="14">
        <v>0.172838210940506</v>
      </c>
      <c r="BQ11" s="14">
        <v>0.114932853483423</v>
      </c>
      <c r="BR11" s="14">
        <v>0.18667698757356699</v>
      </c>
      <c r="BS11" s="14">
        <v>0.24185982217347601</v>
      </c>
      <c r="BT11" s="14">
        <v>0.136551015531232</v>
      </c>
      <c r="BU11" s="14"/>
      <c r="BV11" s="14">
        <v>0.18182399050692999</v>
      </c>
      <c r="BW11" s="14">
        <v>0.24617492511550099</v>
      </c>
      <c r="BX11" s="14"/>
      <c r="BY11" s="14">
        <v>0.22173668236424801</v>
      </c>
      <c r="BZ11" s="14"/>
      <c r="CA11" s="14">
        <v>0.25148236251196099</v>
      </c>
      <c r="CB11" s="14">
        <v>0.21239663207687001</v>
      </c>
      <c r="CC11" s="14">
        <v>0.245789557638911</v>
      </c>
      <c r="CD11" s="14">
        <v>0.170363437120194</v>
      </c>
      <c r="CE11" s="14">
        <v>8.64890098018746E-2</v>
      </c>
    </row>
    <row r="12" spans="2:83" x14ac:dyDescent="0.3">
      <c r="B12" s="15" t="s">
        <v>238</v>
      </c>
      <c r="C12" s="14">
        <v>8.2639119845262607E-2</v>
      </c>
      <c r="D12" s="14">
        <v>6.6801276447159302E-2</v>
      </c>
      <c r="E12" s="14">
        <v>9.7334189500719204E-2</v>
      </c>
      <c r="F12" s="14"/>
      <c r="G12" s="14">
        <v>5.2233011668670698E-2</v>
      </c>
      <c r="H12" s="14">
        <v>6.4043211681697895E-2</v>
      </c>
      <c r="I12" s="14">
        <v>8.84716918862853E-2</v>
      </c>
      <c r="J12" s="14">
        <v>8.2528219091569793E-2</v>
      </c>
      <c r="K12" s="14">
        <v>9.0652055657930095E-2</v>
      </c>
      <c r="L12" s="14">
        <v>0.10787683824475</v>
      </c>
      <c r="M12" s="14"/>
      <c r="N12" s="14">
        <v>7.1267725696742404E-2</v>
      </c>
      <c r="O12" s="14">
        <v>8.9117592370325793E-2</v>
      </c>
      <c r="P12" s="14">
        <v>9.3971475627995099E-2</v>
      </c>
      <c r="Q12" s="14">
        <v>7.8176060321192606E-2</v>
      </c>
      <c r="R12" s="14"/>
      <c r="S12" s="14">
        <v>6.5981461057825097E-2</v>
      </c>
      <c r="T12" s="14">
        <v>8.6630577641261003E-2</v>
      </c>
      <c r="U12" s="14">
        <v>7.4716346122697799E-2</v>
      </c>
      <c r="V12" s="14">
        <v>7.7963009795518207E-2</v>
      </c>
      <c r="W12" s="14">
        <v>0.10935807439695</v>
      </c>
      <c r="X12" s="14">
        <v>8.6790243545188397E-2</v>
      </c>
      <c r="Y12" s="14">
        <v>0.10566749263863801</v>
      </c>
      <c r="Z12" s="14">
        <v>0.107928535280363</v>
      </c>
      <c r="AA12" s="14">
        <v>7.7317344918807998E-2</v>
      </c>
      <c r="AB12" s="14">
        <v>5.8549078720738598E-2</v>
      </c>
      <c r="AC12" s="14">
        <v>7.4370184299961298E-2</v>
      </c>
      <c r="AD12" s="14">
        <v>0.113986034863767</v>
      </c>
      <c r="AE12" s="14"/>
      <c r="AF12" s="14">
        <v>0.104193767801931</v>
      </c>
      <c r="AG12" s="14">
        <v>8.5298101084243197E-2</v>
      </c>
      <c r="AH12" s="14">
        <v>6.9283043073956802E-2</v>
      </c>
      <c r="AI12" s="14">
        <v>9.2331220905089204E-2</v>
      </c>
      <c r="AJ12" s="14">
        <v>6.8402187778955695E-2</v>
      </c>
      <c r="AK12" s="14"/>
      <c r="AL12" s="14">
        <v>0.111271792645488</v>
      </c>
      <c r="AM12" s="14">
        <v>6.7685342228474707E-2</v>
      </c>
      <c r="AN12" s="14">
        <v>7.5683702514261306E-2</v>
      </c>
      <c r="AO12" s="14">
        <v>0.115215931619793</v>
      </c>
      <c r="AP12" s="14">
        <v>6.9591016053328597E-2</v>
      </c>
      <c r="AQ12" s="14"/>
      <c r="AR12" s="14">
        <v>6.7607206072436504E-2</v>
      </c>
      <c r="AS12" s="14">
        <v>9.0503248064638206E-2</v>
      </c>
      <c r="AT12" s="14">
        <v>7.09667964645007E-2</v>
      </c>
      <c r="AU12" s="14">
        <v>0.10610820978089699</v>
      </c>
      <c r="AV12" s="14">
        <v>8.2421545572960206E-2</v>
      </c>
      <c r="AW12" s="14">
        <v>7.2784053633014295E-2</v>
      </c>
      <c r="AX12" s="14"/>
      <c r="AY12" s="14">
        <v>9.1717128987416699E-2</v>
      </c>
      <c r="AZ12" s="14">
        <v>0.120210941046636</v>
      </c>
      <c r="BA12" s="14">
        <v>6.2765839773562898E-2</v>
      </c>
      <c r="BB12" s="14">
        <v>5.8741733591156399E-2</v>
      </c>
      <c r="BC12" s="14">
        <v>2.9233350961403899E-2</v>
      </c>
      <c r="BD12" s="14"/>
      <c r="BE12" s="14">
        <v>6.5147565576279501E-2</v>
      </c>
      <c r="BF12" s="14">
        <v>4.8735353597233202E-2</v>
      </c>
      <c r="BG12" s="14">
        <v>0.108542570388854</v>
      </c>
      <c r="BH12" s="14">
        <v>8.7284077603160398E-2</v>
      </c>
      <c r="BI12" s="14">
        <v>9.4010972664103701E-2</v>
      </c>
      <c r="BJ12" s="14">
        <v>0.107917299874199</v>
      </c>
      <c r="BK12" s="14">
        <v>8.1209641425603496E-2</v>
      </c>
      <c r="BL12" s="14">
        <v>9.0122691582787906E-2</v>
      </c>
      <c r="BM12" s="14">
        <v>7.5296014415443105E-2</v>
      </c>
      <c r="BN12" s="14">
        <v>7.4645953538961404E-2</v>
      </c>
      <c r="BO12" s="14">
        <v>0.122120366541559</v>
      </c>
      <c r="BP12" s="14">
        <v>4.7091408767373201E-2</v>
      </c>
      <c r="BQ12" s="14">
        <v>7.5617927451167702E-2</v>
      </c>
      <c r="BR12" s="14">
        <v>2.9792056617405301E-2</v>
      </c>
      <c r="BS12" s="14">
        <v>6.5107010461352394E-2</v>
      </c>
      <c r="BT12" s="14">
        <v>4.4147679823248201E-2</v>
      </c>
      <c r="BU12" s="14"/>
      <c r="BV12" s="14">
        <v>7.34753412026979E-2</v>
      </c>
      <c r="BW12" s="14">
        <v>5.9085804083003401E-2</v>
      </c>
      <c r="BX12" s="14"/>
      <c r="BY12" s="14">
        <v>4.8528787076258399E-2</v>
      </c>
      <c r="BZ12" s="14"/>
      <c r="CA12" s="14">
        <v>8.91126926112564E-2</v>
      </c>
      <c r="CB12" s="14">
        <v>9.8699067850414796E-2</v>
      </c>
      <c r="CC12" s="14">
        <v>8.2627726041938104E-2</v>
      </c>
      <c r="CD12" s="14">
        <v>5.7353305842869497E-2</v>
      </c>
      <c r="CE12" s="14">
        <v>2.18468988365682E-2</v>
      </c>
    </row>
    <row r="13" spans="2:83" x14ac:dyDescent="0.3">
      <c r="B13" s="15" t="s">
        <v>214</v>
      </c>
      <c r="C13" s="14">
        <v>4.32753587666488E-2</v>
      </c>
      <c r="D13" s="14">
        <v>4.5556137678800103E-2</v>
      </c>
      <c r="E13" s="14">
        <v>4.1133163679980898E-2</v>
      </c>
      <c r="F13" s="14"/>
      <c r="G13" s="14">
        <v>2.15695389282849E-2</v>
      </c>
      <c r="H13" s="14">
        <v>2.5252731941129598E-2</v>
      </c>
      <c r="I13" s="14">
        <v>3.7699375835778703E-2</v>
      </c>
      <c r="J13" s="14">
        <v>3.7370689005652498E-2</v>
      </c>
      <c r="K13" s="14">
        <v>6.1480358667047499E-2</v>
      </c>
      <c r="L13" s="14">
        <v>6.9380567098885196E-2</v>
      </c>
      <c r="M13" s="14"/>
      <c r="N13" s="14">
        <v>2.94456826845267E-2</v>
      </c>
      <c r="O13" s="14">
        <v>4.6424246894612602E-2</v>
      </c>
      <c r="P13" s="14">
        <v>5.1719081432470601E-2</v>
      </c>
      <c r="Q13" s="14">
        <v>4.8436130857807798E-2</v>
      </c>
      <c r="R13" s="14"/>
      <c r="S13" s="14">
        <v>4.6099017501838903E-2</v>
      </c>
      <c r="T13" s="14">
        <v>4.6400359680042899E-2</v>
      </c>
      <c r="U13" s="14">
        <v>2.4829718236856601E-2</v>
      </c>
      <c r="V13" s="14">
        <v>4.0113124546687903E-2</v>
      </c>
      <c r="W13" s="14">
        <v>4.3994981639153698E-2</v>
      </c>
      <c r="X13" s="14">
        <v>4.7865646162143699E-2</v>
      </c>
      <c r="Y13" s="14">
        <v>4.7203612667742E-2</v>
      </c>
      <c r="Z13" s="14">
        <v>5.7181333747082397E-2</v>
      </c>
      <c r="AA13" s="14">
        <v>3.1519422437246203E-2</v>
      </c>
      <c r="AB13" s="14">
        <v>5.0153297666793099E-2</v>
      </c>
      <c r="AC13" s="14">
        <v>6.4606503957589906E-2</v>
      </c>
      <c r="AD13" s="14">
        <v>1.7577583014594299E-2</v>
      </c>
      <c r="AE13" s="14"/>
      <c r="AF13" s="14">
        <v>5.9237360005546198E-2</v>
      </c>
      <c r="AG13" s="14">
        <v>2.9231850049189802E-2</v>
      </c>
      <c r="AH13" s="14">
        <v>2.6955324866904402E-2</v>
      </c>
      <c r="AI13" s="14">
        <v>0.10793139505508199</v>
      </c>
      <c r="AJ13" s="14">
        <v>4.6016266079422302E-2</v>
      </c>
      <c r="AK13" s="14"/>
      <c r="AL13" s="14">
        <v>4.7534869746000498E-2</v>
      </c>
      <c r="AM13" s="14">
        <v>2.4770938029302698E-2</v>
      </c>
      <c r="AN13" s="14">
        <v>3.9865266029451403E-2</v>
      </c>
      <c r="AO13" s="14">
        <v>0.10246816584782099</v>
      </c>
      <c r="AP13" s="14">
        <v>5.4581940107074803E-2</v>
      </c>
      <c r="AQ13" s="14"/>
      <c r="AR13" s="14">
        <v>2.4440631861544101E-2</v>
      </c>
      <c r="AS13" s="14">
        <v>3.7276623983104398E-2</v>
      </c>
      <c r="AT13" s="14">
        <v>3.1339244321741601E-2</v>
      </c>
      <c r="AU13" s="14">
        <v>8.8674939933967106E-2</v>
      </c>
      <c r="AV13" s="14">
        <v>4.6661683047975903E-2</v>
      </c>
      <c r="AW13" s="14">
        <v>1.44810052673196E-2</v>
      </c>
      <c r="AX13" s="14"/>
      <c r="AY13" s="14">
        <v>5.22397557340184E-2</v>
      </c>
      <c r="AZ13" s="14">
        <v>3.9659431684942299E-2</v>
      </c>
      <c r="BA13" s="14">
        <v>3.8344052445851498E-2</v>
      </c>
      <c r="BB13" s="14">
        <v>4.1461240091895203E-2</v>
      </c>
      <c r="BC13" s="14">
        <v>4.88959226609973E-2</v>
      </c>
      <c r="BD13" s="14"/>
      <c r="BE13" s="14">
        <v>7.7982368142829994E-2</v>
      </c>
      <c r="BF13" s="14">
        <v>6.3934201036446897E-2</v>
      </c>
      <c r="BG13" s="14">
        <v>5.2713955539766398E-2</v>
      </c>
      <c r="BH13" s="14">
        <v>3.1971689768242703E-2</v>
      </c>
      <c r="BI13" s="14">
        <v>6.4717112270732596E-2</v>
      </c>
      <c r="BJ13" s="14">
        <v>3.5295768270581E-2</v>
      </c>
      <c r="BK13" s="14">
        <v>5.29577485022317E-2</v>
      </c>
      <c r="BL13" s="14">
        <v>4.3403818355455002E-2</v>
      </c>
      <c r="BM13" s="14">
        <v>6.1442915461755898E-2</v>
      </c>
      <c r="BN13" s="14">
        <v>2.8916391282512399E-2</v>
      </c>
      <c r="BO13" s="14">
        <v>3.0348492006914099E-2</v>
      </c>
      <c r="BP13" s="14">
        <v>4.5960784666806101E-2</v>
      </c>
      <c r="BQ13" s="14">
        <v>3.7761706151545699E-2</v>
      </c>
      <c r="BR13" s="14">
        <v>5.1840898899257901E-2</v>
      </c>
      <c r="BS13" s="14">
        <v>0</v>
      </c>
      <c r="BT13" s="14">
        <v>3.2188265824713E-2</v>
      </c>
      <c r="BU13" s="14"/>
      <c r="BV13" s="14">
        <v>2.2839687899077001E-2</v>
      </c>
      <c r="BW13" s="14">
        <v>2.7639307995732599E-2</v>
      </c>
      <c r="BX13" s="14"/>
      <c r="BY13" s="14">
        <v>2.7384681071703498E-2</v>
      </c>
      <c r="BZ13" s="14"/>
      <c r="CA13" s="14">
        <v>4.5926702888436602E-2</v>
      </c>
      <c r="CB13" s="14">
        <v>4.8385354202052602E-2</v>
      </c>
      <c r="CC13" s="14">
        <v>4.1207920697038901E-2</v>
      </c>
      <c r="CD13" s="14">
        <v>4.4455320590283301E-2</v>
      </c>
      <c r="CE13" s="14">
        <v>3.2929924183019502E-2</v>
      </c>
    </row>
    <row r="14" spans="2:83" x14ac:dyDescent="0.3">
      <c r="B14" s="15" t="s">
        <v>110</v>
      </c>
      <c r="C14" s="14">
        <v>8.0798598873425304E-2</v>
      </c>
      <c r="D14" s="14">
        <v>4.2788443765107098E-2</v>
      </c>
      <c r="E14" s="14">
        <v>0.11704266878408599</v>
      </c>
      <c r="F14" s="14"/>
      <c r="G14" s="14">
        <v>7.3042269077633004E-2</v>
      </c>
      <c r="H14" s="14">
        <v>6.2492639060389897E-2</v>
      </c>
      <c r="I14" s="14">
        <v>9.9801149006544104E-2</v>
      </c>
      <c r="J14" s="14">
        <v>9.5382010772288098E-2</v>
      </c>
      <c r="K14" s="14">
        <v>7.0758012514272398E-2</v>
      </c>
      <c r="L14" s="14">
        <v>8.0360027208728396E-2</v>
      </c>
      <c r="M14" s="14"/>
      <c r="N14" s="14">
        <v>4.0638581388343503E-2</v>
      </c>
      <c r="O14" s="14">
        <v>6.9714467340713807E-2</v>
      </c>
      <c r="P14" s="14">
        <v>7.8014050183940004E-2</v>
      </c>
      <c r="Q14" s="14">
        <v>0.13978905860573099</v>
      </c>
      <c r="R14" s="14"/>
      <c r="S14" s="14">
        <v>5.9269279437980098E-2</v>
      </c>
      <c r="T14" s="14">
        <v>0.11458858131744699</v>
      </c>
      <c r="U14" s="14">
        <v>5.7848024832897298E-2</v>
      </c>
      <c r="V14" s="14">
        <v>8.0969907389133497E-2</v>
      </c>
      <c r="W14" s="14">
        <v>6.7684054607567296E-2</v>
      </c>
      <c r="X14" s="14">
        <v>9.7293476823320693E-2</v>
      </c>
      <c r="Y14" s="14">
        <v>0.101036394975605</v>
      </c>
      <c r="Z14" s="14">
        <v>7.8445466385929599E-2</v>
      </c>
      <c r="AA14" s="14">
        <v>8.5602641858556899E-2</v>
      </c>
      <c r="AB14" s="14">
        <v>7.6267419406994594E-2</v>
      </c>
      <c r="AC14" s="14">
        <v>5.6103182302362602E-2</v>
      </c>
      <c r="AD14" s="14">
        <v>6.2782459857047501E-2</v>
      </c>
      <c r="AE14" s="14"/>
      <c r="AF14" s="14">
        <v>5.1638235867616997E-2</v>
      </c>
      <c r="AG14" s="14">
        <v>5.4470598614723503E-2</v>
      </c>
      <c r="AH14" s="14">
        <v>6.6369343009234999E-2</v>
      </c>
      <c r="AI14" s="14">
        <v>8.4723613948424994E-2</v>
      </c>
      <c r="AJ14" s="14">
        <v>0.18153360493852699</v>
      </c>
      <c r="AK14" s="14"/>
      <c r="AL14" s="14">
        <v>5.8160699894924998E-2</v>
      </c>
      <c r="AM14" s="14">
        <v>5.7060835882679503E-2</v>
      </c>
      <c r="AN14" s="14">
        <v>6.7442338660784903E-2</v>
      </c>
      <c r="AO14" s="14">
        <v>9.2759026125132205E-2</v>
      </c>
      <c r="AP14" s="14">
        <v>9.2955718393151199E-2</v>
      </c>
      <c r="AQ14" s="14"/>
      <c r="AR14" s="14">
        <v>3.8671144083034299E-2</v>
      </c>
      <c r="AS14" s="14">
        <v>4.7210836277719201E-2</v>
      </c>
      <c r="AT14" s="14">
        <v>5.1675277767969902E-2</v>
      </c>
      <c r="AU14" s="14">
        <v>8.1769931733972998E-2</v>
      </c>
      <c r="AV14" s="14">
        <v>8.1028078799863706E-2</v>
      </c>
      <c r="AW14" s="14">
        <v>0.18320067244142799</v>
      </c>
      <c r="AX14" s="14"/>
      <c r="AY14" s="14">
        <v>9.0364976966137503E-2</v>
      </c>
      <c r="AZ14" s="14">
        <v>0.104177393223993</v>
      </c>
      <c r="BA14" s="14">
        <v>5.7009786706269702E-2</v>
      </c>
      <c r="BB14" s="14">
        <v>5.2507423988568197E-2</v>
      </c>
      <c r="BC14" s="14">
        <v>0</v>
      </c>
      <c r="BD14" s="14"/>
      <c r="BE14" s="14">
        <v>6.5633321850478196E-2</v>
      </c>
      <c r="BF14" s="14">
        <v>0.16279553070130201</v>
      </c>
      <c r="BG14" s="14">
        <v>9.0098114677337304E-2</v>
      </c>
      <c r="BH14" s="14">
        <v>9.7011319084807299E-2</v>
      </c>
      <c r="BI14" s="14">
        <v>0.10299020694227801</v>
      </c>
      <c r="BJ14" s="14">
        <v>5.5521287452710698E-2</v>
      </c>
      <c r="BK14" s="14">
        <v>6.1618127479318399E-2</v>
      </c>
      <c r="BL14" s="14">
        <v>8.5757749870546907E-2</v>
      </c>
      <c r="BM14" s="14">
        <v>9.5172289267791602E-2</v>
      </c>
      <c r="BN14" s="14">
        <v>7.47221456580619E-2</v>
      </c>
      <c r="BO14" s="14">
        <v>6.6654193078455007E-2</v>
      </c>
      <c r="BP14" s="14">
        <v>5.0292655873978201E-2</v>
      </c>
      <c r="BQ14" s="14">
        <v>4.8592281595854901E-2</v>
      </c>
      <c r="BR14" s="14">
        <v>1.7508322271297099E-2</v>
      </c>
      <c r="BS14" s="14">
        <v>7.8791802829706006E-2</v>
      </c>
      <c r="BT14" s="14">
        <v>9.2716458111480101E-3</v>
      </c>
      <c r="BU14" s="14"/>
      <c r="BV14" s="14">
        <v>3.88513573721046E-2</v>
      </c>
      <c r="BW14" s="14">
        <v>8.4106281962717494E-2</v>
      </c>
      <c r="BX14" s="14"/>
      <c r="BY14" s="14">
        <v>5.0827700915112899E-2</v>
      </c>
      <c r="BZ14" s="14"/>
      <c r="CA14" s="14">
        <v>8.8673642455962196E-2</v>
      </c>
      <c r="CB14" s="14">
        <v>7.28267525366703E-2</v>
      </c>
      <c r="CC14" s="14">
        <v>7.3557999554025796E-2</v>
      </c>
      <c r="CD14" s="14">
        <v>2.6108283178751E-2</v>
      </c>
      <c r="CE14" s="14">
        <v>0</v>
      </c>
    </row>
    <row r="15" spans="2:83" x14ac:dyDescent="0.3">
      <c r="B15" s="15" t="s">
        <v>215</v>
      </c>
      <c r="C15" s="21">
        <v>0.560437291656815</v>
      </c>
      <c r="D15" s="21">
        <v>0.61429126021948499</v>
      </c>
      <c r="E15" s="21">
        <v>0.50895089999933496</v>
      </c>
      <c r="F15" s="21"/>
      <c r="G15" s="21">
        <v>0.63218623392787798</v>
      </c>
      <c r="H15" s="21">
        <v>0.66609210904265703</v>
      </c>
      <c r="I15" s="21">
        <v>0.58527702542033899</v>
      </c>
      <c r="J15" s="21">
        <v>0.53748291807849902</v>
      </c>
      <c r="K15" s="21">
        <v>0.49685053613098901</v>
      </c>
      <c r="L15" s="21">
        <v>0.46821189871713098</v>
      </c>
      <c r="M15" s="21"/>
      <c r="N15" s="21">
        <v>0.67997088541131201</v>
      </c>
      <c r="O15" s="21">
        <v>0.56154101769849596</v>
      </c>
      <c r="P15" s="21">
        <v>0.510560114136273</v>
      </c>
      <c r="Q15" s="21">
        <v>0.47443045391826499</v>
      </c>
      <c r="R15" s="21"/>
      <c r="S15" s="21">
        <v>0.63186051924464004</v>
      </c>
      <c r="T15" s="21">
        <v>0.51404846115896097</v>
      </c>
      <c r="U15" s="21">
        <v>0.58260030433208598</v>
      </c>
      <c r="V15" s="21">
        <v>0.570532279003099</v>
      </c>
      <c r="W15" s="21">
        <v>0.51654877736387195</v>
      </c>
      <c r="X15" s="21">
        <v>0.55886406402252198</v>
      </c>
      <c r="Y15" s="21">
        <v>0.522988164250205</v>
      </c>
      <c r="Z15" s="21">
        <v>0.55173337615475804</v>
      </c>
      <c r="AA15" s="21">
        <v>0.55837637203429002</v>
      </c>
      <c r="AB15" s="21">
        <v>0.55250921143196496</v>
      </c>
      <c r="AC15" s="21">
        <v>0.52318695160403905</v>
      </c>
      <c r="AD15" s="21">
        <v>0.64989501769803004</v>
      </c>
      <c r="AE15" s="21"/>
      <c r="AF15" s="21">
        <v>0.53893064186289397</v>
      </c>
      <c r="AG15" s="21">
        <v>0.61747438165225899</v>
      </c>
      <c r="AH15" s="21">
        <v>0.614965768788311</v>
      </c>
      <c r="AI15" s="21">
        <v>0.53117301272421102</v>
      </c>
      <c r="AJ15" s="21">
        <v>0.452211428240682</v>
      </c>
      <c r="AK15" s="21"/>
      <c r="AL15" s="21">
        <v>0.52876765070545895</v>
      </c>
      <c r="AM15" s="21">
        <v>0.64276564589964502</v>
      </c>
      <c r="AN15" s="21">
        <v>0.54588951491540305</v>
      </c>
      <c r="AO15" s="21">
        <v>0.43176218420211199</v>
      </c>
      <c r="AP15" s="21">
        <v>0.56609533650158494</v>
      </c>
      <c r="AQ15" s="21"/>
      <c r="AR15" s="21">
        <v>0.69282573407495196</v>
      </c>
      <c r="AS15" s="21">
        <v>0.56678552354992795</v>
      </c>
      <c r="AT15" s="21">
        <v>0.59070359791945803</v>
      </c>
      <c r="AU15" s="21">
        <v>0.48278017046675897</v>
      </c>
      <c r="AV15" s="21">
        <v>0.56801936459489299</v>
      </c>
      <c r="AW15" s="21">
        <v>0.46304162060155801</v>
      </c>
      <c r="AX15" s="21"/>
      <c r="AY15" s="21">
        <v>0.49720801058785502</v>
      </c>
      <c r="AZ15" s="21">
        <v>0.48125648451493802</v>
      </c>
      <c r="BA15" s="21">
        <v>0.62441286064639601</v>
      </c>
      <c r="BB15" s="21">
        <v>0.67090370087120899</v>
      </c>
      <c r="BC15" s="21">
        <v>0.66978498333807102</v>
      </c>
      <c r="BD15" s="21"/>
      <c r="BE15" s="21">
        <v>0.57399612028658797</v>
      </c>
      <c r="BF15" s="21">
        <v>0.50847402318409596</v>
      </c>
      <c r="BG15" s="21">
        <v>0.47503605873273902</v>
      </c>
      <c r="BH15" s="21">
        <v>0.47855679863827399</v>
      </c>
      <c r="BI15" s="21">
        <v>0.53108973691331396</v>
      </c>
      <c r="BJ15" s="21">
        <v>0.52703331785341401</v>
      </c>
      <c r="BK15" s="21">
        <v>0.47675522578595703</v>
      </c>
      <c r="BL15" s="21">
        <v>0.53848340961428498</v>
      </c>
      <c r="BM15" s="21">
        <v>0.54508740671286005</v>
      </c>
      <c r="BN15" s="21">
        <v>0.64056258603649296</v>
      </c>
      <c r="BO15" s="21">
        <v>0.54400057261629398</v>
      </c>
      <c r="BP15" s="21">
        <v>0.68381693975133695</v>
      </c>
      <c r="BQ15" s="21">
        <v>0.72309523131800901</v>
      </c>
      <c r="BR15" s="21">
        <v>0.71418173463847201</v>
      </c>
      <c r="BS15" s="21">
        <v>0.61424136453546496</v>
      </c>
      <c r="BT15" s="21">
        <v>0.77784139300965904</v>
      </c>
      <c r="BU15" s="21"/>
      <c r="BV15" s="21">
        <v>0.68300962301919099</v>
      </c>
      <c r="BW15" s="21">
        <v>0.58299368084304604</v>
      </c>
      <c r="BX15" s="21"/>
      <c r="BY15" s="21">
        <v>0.65152214857267698</v>
      </c>
      <c r="BZ15" s="21"/>
      <c r="CA15" s="21">
        <v>0.52480459953238401</v>
      </c>
      <c r="CB15" s="21">
        <v>0.56769219333399201</v>
      </c>
      <c r="CC15" s="21">
        <v>0.55681679606808598</v>
      </c>
      <c r="CD15" s="21">
        <v>0.70171965326790298</v>
      </c>
      <c r="CE15" s="21">
        <v>0.85873416717853801</v>
      </c>
    </row>
    <row r="16" spans="2:83" x14ac:dyDescent="0.3">
      <c r="B16" s="15" t="s">
        <v>216</v>
      </c>
      <c r="C16" s="21">
        <v>0.12591447861191099</v>
      </c>
      <c r="D16" s="21">
        <v>0.112357414125959</v>
      </c>
      <c r="E16" s="21">
        <v>0.1384673531807</v>
      </c>
      <c r="F16" s="21"/>
      <c r="G16" s="21">
        <v>7.3802550596955493E-2</v>
      </c>
      <c r="H16" s="21">
        <v>8.9295943622827501E-2</v>
      </c>
      <c r="I16" s="21">
        <v>0.12617106772206399</v>
      </c>
      <c r="J16" s="21">
        <v>0.11989890809722201</v>
      </c>
      <c r="K16" s="21">
        <v>0.15213241432497801</v>
      </c>
      <c r="L16" s="21">
        <v>0.17725740534363599</v>
      </c>
      <c r="M16" s="21"/>
      <c r="N16" s="21">
        <v>0.10071340838126901</v>
      </c>
      <c r="O16" s="21">
        <v>0.13554183926493801</v>
      </c>
      <c r="P16" s="21">
        <v>0.14569055706046599</v>
      </c>
      <c r="Q16" s="21">
        <v>0.12661219117899999</v>
      </c>
      <c r="R16" s="21"/>
      <c r="S16" s="21">
        <v>0.11208047855966401</v>
      </c>
      <c r="T16" s="21">
        <v>0.133030937321304</v>
      </c>
      <c r="U16" s="21">
        <v>9.9546064359554404E-2</v>
      </c>
      <c r="V16" s="21">
        <v>0.118076134342206</v>
      </c>
      <c r="W16" s="21">
        <v>0.153353056036104</v>
      </c>
      <c r="X16" s="21">
        <v>0.134655889707332</v>
      </c>
      <c r="Y16" s="21">
        <v>0.15287110530638001</v>
      </c>
      <c r="Z16" s="21">
        <v>0.16510986902744601</v>
      </c>
      <c r="AA16" s="21">
        <v>0.10883676735605401</v>
      </c>
      <c r="AB16" s="21">
        <v>0.108702376387532</v>
      </c>
      <c r="AC16" s="21">
        <v>0.138976688257551</v>
      </c>
      <c r="AD16" s="21">
        <v>0.13156361787836099</v>
      </c>
      <c r="AE16" s="21"/>
      <c r="AF16" s="21">
        <v>0.16343112780747701</v>
      </c>
      <c r="AG16" s="21">
        <v>0.11452995113343301</v>
      </c>
      <c r="AH16" s="21">
        <v>9.6238367940861297E-2</v>
      </c>
      <c r="AI16" s="21">
        <v>0.200262615960171</v>
      </c>
      <c r="AJ16" s="21">
        <v>0.114418453858378</v>
      </c>
      <c r="AK16" s="21"/>
      <c r="AL16" s="21">
        <v>0.158806662391489</v>
      </c>
      <c r="AM16" s="21">
        <v>9.2456280257777398E-2</v>
      </c>
      <c r="AN16" s="21">
        <v>0.11554896854371299</v>
      </c>
      <c r="AO16" s="21">
        <v>0.217684097467614</v>
      </c>
      <c r="AP16" s="21">
        <v>0.124172956160403</v>
      </c>
      <c r="AQ16" s="21"/>
      <c r="AR16" s="21">
        <v>9.2047837933980595E-2</v>
      </c>
      <c r="AS16" s="21">
        <v>0.12777987204774299</v>
      </c>
      <c r="AT16" s="21">
        <v>0.102306040786242</v>
      </c>
      <c r="AU16" s="21">
        <v>0.19478314971486499</v>
      </c>
      <c r="AV16" s="21">
        <v>0.12908322862093599</v>
      </c>
      <c r="AW16" s="21">
        <v>8.72650589003338E-2</v>
      </c>
      <c r="AX16" s="21"/>
      <c r="AY16" s="21">
        <v>0.143956884721435</v>
      </c>
      <c r="AZ16" s="21">
        <v>0.159870372731579</v>
      </c>
      <c r="BA16" s="21">
        <v>0.10110989221941399</v>
      </c>
      <c r="BB16" s="21">
        <v>0.100202973683052</v>
      </c>
      <c r="BC16" s="21">
        <v>7.8129273622401296E-2</v>
      </c>
      <c r="BD16" s="21"/>
      <c r="BE16" s="21">
        <v>0.14312993371911001</v>
      </c>
      <c r="BF16" s="21">
        <v>0.11266955463368</v>
      </c>
      <c r="BG16" s="21">
        <v>0.16125652592862</v>
      </c>
      <c r="BH16" s="21">
        <v>0.119255767371403</v>
      </c>
      <c r="BI16" s="21">
        <v>0.15872808493483601</v>
      </c>
      <c r="BJ16" s="21">
        <v>0.14321306814477999</v>
      </c>
      <c r="BK16" s="21">
        <v>0.134167389927835</v>
      </c>
      <c r="BL16" s="21">
        <v>0.133526509938243</v>
      </c>
      <c r="BM16" s="21">
        <v>0.13673892987719899</v>
      </c>
      <c r="BN16" s="21">
        <v>0.103562344821474</v>
      </c>
      <c r="BO16" s="21">
        <v>0.152468858548473</v>
      </c>
      <c r="BP16" s="21">
        <v>9.3052193434179295E-2</v>
      </c>
      <c r="BQ16" s="21">
        <v>0.113379633602713</v>
      </c>
      <c r="BR16" s="21">
        <v>8.1632955516663094E-2</v>
      </c>
      <c r="BS16" s="21">
        <v>6.5107010461352394E-2</v>
      </c>
      <c r="BT16" s="21">
        <v>7.6335945647961201E-2</v>
      </c>
      <c r="BU16" s="21"/>
      <c r="BV16" s="21">
        <v>9.6315029101775002E-2</v>
      </c>
      <c r="BW16" s="21">
        <v>8.6725112078735997E-2</v>
      </c>
      <c r="BX16" s="21"/>
      <c r="BY16" s="21">
        <v>7.5913468147961904E-2</v>
      </c>
      <c r="BZ16" s="21"/>
      <c r="CA16" s="21">
        <v>0.13503939549969299</v>
      </c>
      <c r="CB16" s="21">
        <v>0.147084422052467</v>
      </c>
      <c r="CC16" s="21">
        <v>0.123835646738977</v>
      </c>
      <c r="CD16" s="21">
        <v>0.101808626433153</v>
      </c>
      <c r="CE16" s="21">
        <v>5.4776823019587702E-2</v>
      </c>
    </row>
    <row r="17" spans="2:83" x14ac:dyDescent="0.3">
      <c r="B17" s="15" t="s">
        <v>139</v>
      </c>
      <c r="C17" s="22">
        <v>0.43452281304490398</v>
      </c>
      <c r="D17" s="22">
        <v>0.50193384609352598</v>
      </c>
      <c r="E17" s="22">
        <v>0.37048354681863499</v>
      </c>
      <c r="F17" s="22"/>
      <c r="G17" s="22">
        <v>0.55838368333092203</v>
      </c>
      <c r="H17" s="22">
        <v>0.57679616541983003</v>
      </c>
      <c r="I17" s="22">
        <v>0.459105957698275</v>
      </c>
      <c r="J17" s="22">
        <v>0.41758400998127698</v>
      </c>
      <c r="K17" s="22">
        <v>0.34471812180601102</v>
      </c>
      <c r="L17" s="22">
        <v>0.29095449337349499</v>
      </c>
      <c r="M17" s="22"/>
      <c r="N17" s="22">
        <v>0.57925747703004304</v>
      </c>
      <c r="O17" s="22">
        <v>0.425999178433558</v>
      </c>
      <c r="P17" s="22">
        <v>0.36486955707580798</v>
      </c>
      <c r="Q17" s="22">
        <v>0.34781826273926503</v>
      </c>
      <c r="R17" s="22"/>
      <c r="S17" s="22">
        <v>0.51978004068497596</v>
      </c>
      <c r="T17" s="22">
        <v>0.38101752383765702</v>
      </c>
      <c r="U17" s="22">
        <v>0.483054239972531</v>
      </c>
      <c r="V17" s="22">
        <v>0.45245614466089301</v>
      </c>
      <c r="W17" s="22">
        <v>0.36319572132776801</v>
      </c>
      <c r="X17" s="22">
        <v>0.42420817431518998</v>
      </c>
      <c r="Y17" s="22">
        <v>0.37011705894382502</v>
      </c>
      <c r="Z17" s="22">
        <v>0.38662350712731303</v>
      </c>
      <c r="AA17" s="22">
        <v>0.449539604678236</v>
      </c>
      <c r="AB17" s="22">
        <v>0.44380683504443302</v>
      </c>
      <c r="AC17" s="22">
        <v>0.384210263346488</v>
      </c>
      <c r="AD17" s="22">
        <v>0.51833139981966803</v>
      </c>
      <c r="AE17" s="22"/>
      <c r="AF17" s="22">
        <v>0.37549951405541698</v>
      </c>
      <c r="AG17" s="22">
        <v>0.50294443051882598</v>
      </c>
      <c r="AH17" s="22">
        <v>0.51872740084744995</v>
      </c>
      <c r="AI17" s="22">
        <v>0.33091039676403899</v>
      </c>
      <c r="AJ17" s="22">
        <v>0.33779297438230399</v>
      </c>
      <c r="AK17" s="22"/>
      <c r="AL17" s="22">
        <v>0.36996098831397001</v>
      </c>
      <c r="AM17" s="22">
        <v>0.55030936564186705</v>
      </c>
      <c r="AN17" s="22">
        <v>0.430340546371691</v>
      </c>
      <c r="AO17" s="22">
        <v>0.21407808673449799</v>
      </c>
      <c r="AP17" s="22">
        <v>0.44192238034118098</v>
      </c>
      <c r="AQ17" s="22"/>
      <c r="AR17" s="22">
        <v>0.60077789614097099</v>
      </c>
      <c r="AS17" s="22">
        <v>0.43900565150218601</v>
      </c>
      <c r="AT17" s="22">
        <v>0.48839755713321598</v>
      </c>
      <c r="AU17" s="22">
        <v>0.28799702075189398</v>
      </c>
      <c r="AV17" s="22">
        <v>0.43893613597395598</v>
      </c>
      <c r="AW17" s="22">
        <v>0.37577656170122398</v>
      </c>
      <c r="AX17" s="22"/>
      <c r="AY17" s="22">
        <v>0.35325112586641999</v>
      </c>
      <c r="AZ17" s="22">
        <v>0.32138611178336002</v>
      </c>
      <c r="BA17" s="22">
        <v>0.52330296842698198</v>
      </c>
      <c r="BB17" s="22">
        <v>0.57070072718815801</v>
      </c>
      <c r="BC17" s="22">
        <v>0.59165570971566905</v>
      </c>
      <c r="BD17" s="22"/>
      <c r="BE17" s="22">
        <v>0.43086618656747899</v>
      </c>
      <c r="BF17" s="22">
        <v>0.39580446855041601</v>
      </c>
      <c r="BG17" s="22">
        <v>0.31377953280411902</v>
      </c>
      <c r="BH17" s="22">
        <v>0.35930103126687102</v>
      </c>
      <c r="BI17" s="22">
        <v>0.37236165197847798</v>
      </c>
      <c r="BJ17" s="22">
        <v>0.38382024970863399</v>
      </c>
      <c r="BK17" s="22">
        <v>0.34258783585812203</v>
      </c>
      <c r="BL17" s="22">
        <v>0.40495689967604198</v>
      </c>
      <c r="BM17" s="22">
        <v>0.408348476835661</v>
      </c>
      <c r="BN17" s="22">
        <v>0.53700024121501899</v>
      </c>
      <c r="BO17" s="22">
        <v>0.39153171406782</v>
      </c>
      <c r="BP17" s="22">
        <v>0.59076474631715703</v>
      </c>
      <c r="BQ17" s="22">
        <v>0.60971559771529604</v>
      </c>
      <c r="BR17" s="22">
        <v>0.63254877912180896</v>
      </c>
      <c r="BS17" s="22">
        <v>0.54913435407411304</v>
      </c>
      <c r="BT17" s="22">
        <v>0.70150544736169795</v>
      </c>
      <c r="BU17" s="22"/>
      <c r="BV17" s="22">
        <v>0.58669459391741596</v>
      </c>
      <c r="BW17" s="22">
        <v>0.49626856876431003</v>
      </c>
      <c r="BX17" s="22"/>
      <c r="BY17" s="22">
        <v>0.57560868042471502</v>
      </c>
      <c r="BZ17" s="22"/>
      <c r="CA17" s="22">
        <v>0.38976520403269099</v>
      </c>
      <c r="CB17" s="22">
        <v>0.42060777128152499</v>
      </c>
      <c r="CC17" s="22">
        <v>0.43298114932910903</v>
      </c>
      <c r="CD17" s="22">
        <v>0.59991102683474995</v>
      </c>
      <c r="CE17" s="22">
        <v>0.80395734415895004</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E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57.6" x14ac:dyDescent="0.3">
      <c r="B9" s="15" t="s">
        <v>253</v>
      </c>
      <c r="C9" s="14">
        <v>0.46101899384685302</v>
      </c>
      <c r="D9" s="14">
        <v>0.47235883762296599</v>
      </c>
      <c r="E9" s="14">
        <v>0.45085025189376399</v>
      </c>
      <c r="F9" s="14"/>
      <c r="G9" s="14">
        <v>0.42297590514926198</v>
      </c>
      <c r="H9" s="14">
        <v>0.46862082417585199</v>
      </c>
      <c r="I9" s="14">
        <v>0.47010647839534198</v>
      </c>
      <c r="J9" s="14">
        <v>0.440746200582042</v>
      </c>
      <c r="K9" s="14">
        <v>0.47305868497169801</v>
      </c>
      <c r="L9" s="14">
        <v>0.48099513122595899</v>
      </c>
      <c r="M9" s="14"/>
      <c r="N9" s="14">
        <v>0.47617691522344002</v>
      </c>
      <c r="O9" s="14">
        <v>0.46462875584438501</v>
      </c>
      <c r="P9" s="14">
        <v>0.42397228406360199</v>
      </c>
      <c r="Q9" s="14">
        <v>0.47379649983169198</v>
      </c>
      <c r="R9" s="14"/>
      <c r="S9" s="14">
        <v>0.461190497187704</v>
      </c>
      <c r="T9" s="14">
        <v>0.43278972301105201</v>
      </c>
      <c r="U9" s="14">
        <v>0.41493558003473302</v>
      </c>
      <c r="V9" s="14">
        <v>0.42050060151386998</v>
      </c>
      <c r="W9" s="14">
        <v>0.48760877016231102</v>
      </c>
      <c r="X9" s="14">
        <v>0.50072805719657998</v>
      </c>
      <c r="Y9" s="14">
        <v>0.45140672689941502</v>
      </c>
      <c r="Z9" s="14">
        <v>0.43875170339030001</v>
      </c>
      <c r="AA9" s="14">
        <v>0.46415829966449401</v>
      </c>
      <c r="AB9" s="14">
        <v>0.47861681511499699</v>
      </c>
      <c r="AC9" s="14">
        <v>0.59172528393020096</v>
      </c>
      <c r="AD9" s="14">
        <v>0.41914963264250599</v>
      </c>
      <c r="AE9" s="14"/>
      <c r="AF9" s="14">
        <v>0.415663208398249</v>
      </c>
      <c r="AG9" s="14">
        <v>0.53279101934124795</v>
      </c>
      <c r="AH9" s="14">
        <v>0.46403616773158901</v>
      </c>
      <c r="AI9" s="14">
        <v>0.487668047662978</v>
      </c>
      <c r="AJ9" s="14">
        <v>0.43116679885465897</v>
      </c>
      <c r="AK9" s="14"/>
      <c r="AL9" s="14">
        <v>0.42154970403882103</v>
      </c>
      <c r="AM9" s="14">
        <v>0.51320399327655897</v>
      </c>
      <c r="AN9" s="14">
        <v>0.466319372602989</v>
      </c>
      <c r="AO9" s="14">
        <v>0.42411931011968002</v>
      </c>
      <c r="AP9" s="14">
        <v>0.51075181020876903</v>
      </c>
      <c r="AQ9" s="14"/>
      <c r="AR9" s="14">
        <v>0.516290491496458</v>
      </c>
      <c r="AS9" s="14">
        <v>0.41627004419652602</v>
      </c>
      <c r="AT9" s="14">
        <v>0.50237367602631799</v>
      </c>
      <c r="AU9" s="14">
        <v>0.424880161898958</v>
      </c>
      <c r="AV9" s="14">
        <v>0.47223343859776701</v>
      </c>
      <c r="AW9" s="14">
        <v>0.435537319969661</v>
      </c>
      <c r="AX9" s="14"/>
      <c r="AY9" s="14">
        <v>0.44266613284346301</v>
      </c>
      <c r="AZ9" s="14">
        <v>0.42415303609468002</v>
      </c>
      <c r="BA9" s="14">
        <v>0.46283656823158598</v>
      </c>
      <c r="BB9" s="14">
        <v>0.51637818461063301</v>
      </c>
      <c r="BC9" s="14">
        <v>0.52954011487617603</v>
      </c>
      <c r="BD9" s="14"/>
      <c r="BE9" s="14">
        <v>0.445751448715135</v>
      </c>
      <c r="BF9" s="14">
        <v>0.41616962576875</v>
      </c>
      <c r="BG9" s="14">
        <v>0.484011896159947</v>
      </c>
      <c r="BH9" s="14">
        <v>0.44429101454698</v>
      </c>
      <c r="BI9" s="14">
        <v>0.49434467349903599</v>
      </c>
      <c r="BJ9" s="14">
        <v>0.51383281271661196</v>
      </c>
      <c r="BK9" s="14">
        <v>0.44603573322025097</v>
      </c>
      <c r="BL9" s="14">
        <v>0.42645069579342298</v>
      </c>
      <c r="BM9" s="14">
        <v>0.44643011911303099</v>
      </c>
      <c r="BN9" s="14">
        <v>0.43288342918122802</v>
      </c>
      <c r="BO9" s="14">
        <v>0.46767132294331099</v>
      </c>
      <c r="BP9" s="14">
        <v>0.45114013471261</v>
      </c>
      <c r="BQ9" s="14">
        <v>0.375894070988113</v>
      </c>
      <c r="BR9" s="14">
        <v>0.36478533013827502</v>
      </c>
      <c r="BS9" s="14">
        <v>0.51201700385326199</v>
      </c>
      <c r="BT9" s="14">
        <v>0.55170012058123896</v>
      </c>
      <c r="BU9" s="14"/>
      <c r="BV9" s="14">
        <v>0.51649226060419995</v>
      </c>
      <c r="BW9" s="14">
        <v>0.50832012707166796</v>
      </c>
      <c r="BX9" s="14"/>
      <c r="BY9" s="14">
        <v>0.47826570111719702</v>
      </c>
      <c r="BZ9" s="14"/>
      <c r="CA9" s="14">
        <v>0.47612525919207799</v>
      </c>
      <c r="CB9" s="14">
        <v>0.493757875452838</v>
      </c>
      <c r="CC9" s="14">
        <v>0.44297286042957701</v>
      </c>
      <c r="CD9" s="14">
        <v>0.44589038920138202</v>
      </c>
      <c r="CE9" s="14">
        <v>0.54596548344032203</v>
      </c>
    </row>
    <row r="10" spans="2:83" ht="57.6" x14ac:dyDescent="0.3">
      <c r="B10" s="15" t="s">
        <v>254</v>
      </c>
      <c r="C10" s="14">
        <v>0.33965796053148301</v>
      </c>
      <c r="D10" s="14">
        <v>0.38686574281167901</v>
      </c>
      <c r="E10" s="14">
        <v>0.29422828445520499</v>
      </c>
      <c r="F10" s="14"/>
      <c r="G10" s="14">
        <v>0.340894027887861</v>
      </c>
      <c r="H10" s="14">
        <v>0.35883339660828101</v>
      </c>
      <c r="I10" s="14">
        <v>0.30401379433846498</v>
      </c>
      <c r="J10" s="14">
        <v>0.35827628982679099</v>
      </c>
      <c r="K10" s="14">
        <v>0.34800486809092102</v>
      </c>
      <c r="L10" s="14">
        <v>0.33134313301203999</v>
      </c>
      <c r="M10" s="14"/>
      <c r="N10" s="14">
        <v>0.37254112758853197</v>
      </c>
      <c r="O10" s="14">
        <v>0.34000017328888699</v>
      </c>
      <c r="P10" s="14">
        <v>0.36360295588462899</v>
      </c>
      <c r="Q10" s="14">
        <v>0.28208280561352</v>
      </c>
      <c r="R10" s="14"/>
      <c r="S10" s="14">
        <v>0.35804236934898398</v>
      </c>
      <c r="T10" s="14">
        <v>0.35877544385570098</v>
      </c>
      <c r="U10" s="14">
        <v>0.40092899895391698</v>
      </c>
      <c r="V10" s="14">
        <v>0.366395990600971</v>
      </c>
      <c r="W10" s="14">
        <v>0.30693128020972499</v>
      </c>
      <c r="X10" s="14">
        <v>0.32586931289172599</v>
      </c>
      <c r="Y10" s="14">
        <v>0.33234080788314102</v>
      </c>
      <c r="Z10" s="14">
        <v>0.36072204226123999</v>
      </c>
      <c r="AA10" s="14">
        <v>0.31322208252101003</v>
      </c>
      <c r="AB10" s="14">
        <v>0.32472154083293803</v>
      </c>
      <c r="AC10" s="14">
        <v>0.27379888023728499</v>
      </c>
      <c r="AD10" s="14">
        <v>0.28837619636104</v>
      </c>
      <c r="AE10" s="14"/>
      <c r="AF10" s="14">
        <v>0.42949666713960299</v>
      </c>
      <c r="AG10" s="14">
        <v>0.31132420860269799</v>
      </c>
      <c r="AH10" s="14">
        <v>0.33008663187450699</v>
      </c>
      <c r="AI10" s="14">
        <v>0.29803324961868499</v>
      </c>
      <c r="AJ10" s="14">
        <v>0.24018422027743899</v>
      </c>
      <c r="AK10" s="14"/>
      <c r="AL10" s="14">
        <v>0.41614376356723698</v>
      </c>
      <c r="AM10" s="14">
        <v>0.33521768247543199</v>
      </c>
      <c r="AN10" s="14">
        <v>0.33016126437806698</v>
      </c>
      <c r="AO10" s="14">
        <v>0.39306154213018102</v>
      </c>
      <c r="AP10" s="14">
        <v>0.28350541268587398</v>
      </c>
      <c r="AQ10" s="14"/>
      <c r="AR10" s="14">
        <v>0.33973816188186801</v>
      </c>
      <c r="AS10" s="14">
        <v>0.41190063984537001</v>
      </c>
      <c r="AT10" s="14">
        <v>0.33359596478575698</v>
      </c>
      <c r="AU10" s="14">
        <v>0.41758554029509298</v>
      </c>
      <c r="AV10" s="14">
        <v>0.31017978976649802</v>
      </c>
      <c r="AW10" s="14">
        <v>0.23751315448416799</v>
      </c>
      <c r="AX10" s="14"/>
      <c r="AY10" s="14">
        <v>0.33978597678052502</v>
      </c>
      <c r="AZ10" s="14">
        <v>0.326318999531714</v>
      </c>
      <c r="BA10" s="14">
        <v>0.35237326604594399</v>
      </c>
      <c r="BB10" s="14">
        <v>0.34657164023985199</v>
      </c>
      <c r="BC10" s="14">
        <v>0.37175644848636802</v>
      </c>
      <c r="BD10" s="14"/>
      <c r="BE10" s="14">
        <v>0.28960740268852703</v>
      </c>
      <c r="BF10" s="14">
        <v>0.29372430763977603</v>
      </c>
      <c r="BG10" s="14">
        <v>0.23097023080548401</v>
      </c>
      <c r="BH10" s="14">
        <v>0.34325716846351201</v>
      </c>
      <c r="BI10" s="14">
        <v>0.35226968442711798</v>
      </c>
      <c r="BJ10" s="14">
        <v>0.31806052229597098</v>
      </c>
      <c r="BK10" s="14">
        <v>0.32448523783622801</v>
      </c>
      <c r="BL10" s="14">
        <v>0.373912503303931</v>
      </c>
      <c r="BM10" s="14">
        <v>0.36864912845305098</v>
      </c>
      <c r="BN10" s="14">
        <v>0.40350546912225299</v>
      </c>
      <c r="BO10" s="14">
        <v>0.34159661007853098</v>
      </c>
      <c r="BP10" s="14">
        <v>0.39416907047111299</v>
      </c>
      <c r="BQ10" s="14">
        <v>0.441461338157142</v>
      </c>
      <c r="BR10" s="14">
        <v>0.45574019181826902</v>
      </c>
      <c r="BS10" s="14">
        <v>0.30022484289353302</v>
      </c>
      <c r="BT10" s="14">
        <v>0.34725077262468401</v>
      </c>
      <c r="BU10" s="14"/>
      <c r="BV10" s="14">
        <v>0.338121748015835</v>
      </c>
      <c r="BW10" s="14">
        <v>0.33090444813759901</v>
      </c>
      <c r="BX10" s="14"/>
      <c r="BY10" s="14">
        <v>0.380369791886011</v>
      </c>
      <c r="BZ10" s="14"/>
      <c r="CA10" s="14">
        <v>0.28918872840610799</v>
      </c>
      <c r="CB10" s="14">
        <v>0.31331607824624502</v>
      </c>
      <c r="CC10" s="14">
        <v>0.39000500187721598</v>
      </c>
      <c r="CD10" s="14">
        <v>0.42462833477512801</v>
      </c>
      <c r="CE10" s="14">
        <v>0.39772464032729199</v>
      </c>
    </row>
    <row r="11" spans="2:83" ht="28.8" x14ac:dyDescent="0.3">
      <c r="B11" s="15" t="s">
        <v>255</v>
      </c>
      <c r="C11" s="14">
        <v>4.9263241038951702E-2</v>
      </c>
      <c r="D11" s="14">
        <v>5.4743290036204303E-2</v>
      </c>
      <c r="E11" s="14">
        <v>4.4008884420601302E-2</v>
      </c>
      <c r="F11" s="14"/>
      <c r="G11" s="14">
        <v>7.6965612197988101E-2</v>
      </c>
      <c r="H11" s="14">
        <v>5.2094833439491603E-2</v>
      </c>
      <c r="I11" s="14">
        <v>3.7185404170864002E-2</v>
      </c>
      <c r="J11" s="14">
        <v>3.6061490638798502E-2</v>
      </c>
      <c r="K11" s="14">
        <v>3.9189521792927701E-2</v>
      </c>
      <c r="L11" s="14">
        <v>5.5927523286122403E-2</v>
      </c>
      <c r="M11" s="14"/>
      <c r="N11" s="14">
        <v>3.1346657035387998E-2</v>
      </c>
      <c r="O11" s="14">
        <v>6.0094636946574201E-2</v>
      </c>
      <c r="P11" s="14">
        <v>5.7722971523530599E-2</v>
      </c>
      <c r="Q11" s="14">
        <v>5.09719779045524E-2</v>
      </c>
      <c r="R11" s="14"/>
      <c r="S11" s="14">
        <v>5.2550689554858199E-2</v>
      </c>
      <c r="T11" s="14">
        <v>6.09328410896409E-2</v>
      </c>
      <c r="U11" s="14">
        <v>3.1812128680767701E-2</v>
      </c>
      <c r="V11" s="14">
        <v>5.8086932199023403E-2</v>
      </c>
      <c r="W11" s="14">
        <v>5.2943112077200802E-2</v>
      </c>
      <c r="X11" s="14">
        <v>1.9374396759291999E-2</v>
      </c>
      <c r="Y11" s="14">
        <v>5.7891231614686602E-2</v>
      </c>
      <c r="Z11" s="14">
        <v>8.3228754511178005E-2</v>
      </c>
      <c r="AA11" s="14">
        <v>4.52091533484466E-2</v>
      </c>
      <c r="AB11" s="14">
        <v>3.3260468816706003E-2</v>
      </c>
      <c r="AC11" s="14">
        <v>4.03437610605294E-2</v>
      </c>
      <c r="AD11" s="14">
        <v>9.3489309497363199E-2</v>
      </c>
      <c r="AE11" s="14"/>
      <c r="AF11" s="14">
        <v>5.2191359325608103E-2</v>
      </c>
      <c r="AG11" s="14">
        <v>4.0064535382085799E-2</v>
      </c>
      <c r="AH11" s="14">
        <v>4.1228782611383401E-2</v>
      </c>
      <c r="AI11" s="14">
        <v>0.13063712056205501</v>
      </c>
      <c r="AJ11" s="14">
        <v>4.9367471619399299E-2</v>
      </c>
      <c r="AK11" s="14"/>
      <c r="AL11" s="14">
        <v>4.6750659851284099E-2</v>
      </c>
      <c r="AM11" s="14">
        <v>3.6864629524611101E-2</v>
      </c>
      <c r="AN11" s="14">
        <v>4.3555647299789002E-2</v>
      </c>
      <c r="AO11" s="14">
        <v>8.0427455733297695E-2</v>
      </c>
      <c r="AP11" s="14">
        <v>5.7503651593371299E-2</v>
      </c>
      <c r="AQ11" s="14"/>
      <c r="AR11" s="14">
        <v>4.11329932773917E-2</v>
      </c>
      <c r="AS11" s="14">
        <v>5.6381549095067797E-2</v>
      </c>
      <c r="AT11" s="14">
        <v>3.9245415213146097E-2</v>
      </c>
      <c r="AU11" s="14">
        <v>6.7004257153091301E-2</v>
      </c>
      <c r="AV11" s="14">
        <v>5.3206570098628801E-2</v>
      </c>
      <c r="AW11" s="14">
        <v>2.3919527356126801E-2</v>
      </c>
      <c r="AX11" s="14"/>
      <c r="AY11" s="14">
        <v>5.4771919683685999E-2</v>
      </c>
      <c r="AZ11" s="14">
        <v>5.27400131103355E-2</v>
      </c>
      <c r="BA11" s="14">
        <v>6.1168910162097301E-2</v>
      </c>
      <c r="BB11" s="14">
        <v>2.72222693545821E-2</v>
      </c>
      <c r="BC11" s="14">
        <v>4.8784343505428998E-2</v>
      </c>
      <c r="BD11" s="14"/>
      <c r="BE11" s="14">
        <v>0</v>
      </c>
      <c r="BF11" s="14">
        <v>9.3549752747859594E-2</v>
      </c>
      <c r="BG11" s="14">
        <v>5.78464898934525E-2</v>
      </c>
      <c r="BH11" s="14">
        <v>5.72385952576231E-2</v>
      </c>
      <c r="BI11" s="14">
        <v>5.2586674417475901E-2</v>
      </c>
      <c r="BJ11" s="14">
        <v>3.5349958555040799E-2</v>
      </c>
      <c r="BK11" s="14">
        <v>5.3218944123858899E-2</v>
      </c>
      <c r="BL11" s="14">
        <v>5.56399919003897E-2</v>
      </c>
      <c r="BM11" s="14">
        <v>4.6483896779196503E-2</v>
      </c>
      <c r="BN11" s="14">
        <v>2.71235002726367E-2</v>
      </c>
      <c r="BO11" s="14">
        <v>5.0225053598378998E-2</v>
      </c>
      <c r="BP11" s="14">
        <v>2.9531129017914302E-2</v>
      </c>
      <c r="BQ11" s="14">
        <v>6.5577912086691198E-2</v>
      </c>
      <c r="BR11" s="14">
        <v>5.4919351134839797E-2</v>
      </c>
      <c r="BS11" s="14">
        <v>8.5561153058636499E-2</v>
      </c>
      <c r="BT11" s="14">
        <v>4.89777667381604E-2</v>
      </c>
      <c r="BU11" s="14"/>
      <c r="BV11" s="14">
        <v>3.8864801547590699E-2</v>
      </c>
      <c r="BW11" s="14">
        <v>3.3893894005366E-2</v>
      </c>
      <c r="BX11" s="14"/>
      <c r="BY11" s="14">
        <v>4.1081361440126599E-2</v>
      </c>
      <c r="BZ11" s="14"/>
      <c r="CA11" s="14">
        <v>5.1886759149156997E-2</v>
      </c>
      <c r="CB11" s="14">
        <v>5.6060049644597397E-2</v>
      </c>
      <c r="CC11" s="14">
        <v>4.2287571120953403E-2</v>
      </c>
      <c r="CD11" s="14">
        <v>5.1653759439093103E-2</v>
      </c>
      <c r="CE11" s="14">
        <v>4.1013634310265903E-2</v>
      </c>
    </row>
    <row r="12" spans="2:83" x14ac:dyDescent="0.3">
      <c r="B12" s="15" t="s">
        <v>110</v>
      </c>
      <c r="C12" s="20">
        <v>0.15005980458271301</v>
      </c>
      <c r="D12" s="20">
        <v>8.6032129529151305E-2</v>
      </c>
      <c r="E12" s="20">
        <v>0.210912579230429</v>
      </c>
      <c r="F12" s="20"/>
      <c r="G12" s="20">
        <v>0.159164454764888</v>
      </c>
      <c r="H12" s="20">
        <v>0.120450945776375</v>
      </c>
      <c r="I12" s="20">
        <v>0.18869432309532799</v>
      </c>
      <c r="J12" s="20">
        <v>0.16491601895236799</v>
      </c>
      <c r="K12" s="20">
        <v>0.139746925144453</v>
      </c>
      <c r="L12" s="20">
        <v>0.13173421247587899</v>
      </c>
      <c r="M12" s="20"/>
      <c r="N12" s="20">
        <v>0.11993530015264001</v>
      </c>
      <c r="O12" s="20">
        <v>0.13527643392015401</v>
      </c>
      <c r="P12" s="20">
        <v>0.15470178852823799</v>
      </c>
      <c r="Q12" s="20">
        <v>0.193148716650236</v>
      </c>
      <c r="R12" s="20"/>
      <c r="S12" s="20">
        <v>0.12821644390845399</v>
      </c>
      <c r="T12" s="20">
        <v>0.14750199204360501</v>
      </c>
      <c r="U12" s="20">
        <v>0.15232329233058201</v>
      </c>
      <c r="V12" s="20">
        <v>0.155016475686136</v>
      </c>
      <c r="W12" s="20">
        <v>0.15251683755076301</v>
      </c>
      <c r="X12" s="20">
        <v>0.15402823315240199</v>
      </c>
      <c r="Y12" s="20">
        <v>0.158361233602757</v>
      </c>
      <c r="Z12" s="20">
        <v>0.11729749983728199</v>
      </c>
      <c r="AA12" s="20">
        <v>0.17741046446604899</v>
      </c>
      <c r="AB12" s="20">
        <v>0.16340117523535899</v>
      </c>
      <c r="AC12" s="20">
        <v>9.4132074771984403E-2</v>
      </c>
      <c r="AD12" s="20">
        <v>0.198984861499091</v>
      </c>
      <c r="AE12" s="20"/>
      <c r="AF12" s="20">
        <v>0.10264876513654</v>
      </c>
      <c r="AG12" s="20">
        <v>0.115820236673967</v>
      </c>
      <c r="AH12" s="20">
        <v>0.16464841778252001</v>
      </c>
      <c r="AI12" s="20">
        <v>8.3661582156282402E-2</v>
      </c>
      <c r="AJ12" s="20">
        <v>0.27928150924850298</v>
      </c>
      <c r="AK12" s="20"/>
      <c r="AL12" s="20">
        <v>0.11555587254265801</v>
      </c>
      <c r="AM12" s="20">
        <v>0.114713694723398</v>
      </c>
      <c r="AN12" s="20">
        <v>0.15996371571915399</v>
      </c>
      <c r="AO12" s="20">
        <v>0.10239169201684201</v>
      </c>
      <c r="AP12" s="20">
        <v>0.14823912551198601</v>
      </c>
      <c r="AQ12" s="20"/>
      <c r="AR12" s="20">
        <v>0.102838353344283</v>
      </c>
      <c r="AS12" s="20">
        <v>0.115447766863036</v>
      </c>
      <c r="AT12" s="20">
        <v>0.124784943974779</v>
      </c>
      <c r="AU12" s="20">
        <v>9.0530040652858093E-2</v>
      </c>
      <c r="AV12" s="20">
        <v>0.164380201537106</v>
      </c>
      <c r="AW12" s="20">
        <v>0.303029998190044</v>
      </c>
      <c r="AX12" s="20"/>
      <c r="AY12" s="20">
        <v>0.16277597069232699</v>
      </c>
      <c r="AZ12" s="20">
        <v>0.196787951263271</v>
      </c>
      <c r="BA12" s="20">
        <v>0.123621255560373</v>
      </c>
      <c r="BB12" s="20">
        <v>0.109827905794933</v>
      </c>
      <c r="BC12" s="20">
        <v>4.9919093132027297E-2</v>
      </c>
      <c r="BD12" s="20"/>
      <c r="BE12" s="20">
        <v>0.26464114859633803</v>
      </c>
      <c r="BF12" s="20">
        <v>0.19655631384361399</v>
      </c>
      <c r="BG12" s="20">
        <v>0.22717138314111601</v>
      </c>
      <c r="BH12" s="20">
        <v>0.15521322173188501</v>
      </c>
      <c r="BI12" s="20">
        <v>0.10079896765637</v>
      </c>
      <c r="BJ12" s="20">
        <v>0.132756706432376</v>
      </c>
      <c r="BK12" s="20">
        <v>0.17626008481966099</v>
      </c>
      <c r="BL12" s="20">
        <v>0.143996809002256</v>
      </c>
      <c r="BM12" s="20">
        <v>0.138436855654721</v>
      </c>
      <c r="BN12" s="20">
        <v>0.136487601423883</v>
      </c>
      <c r="BO12" s="20">
        <v>0.140507013379779</v>
      </c>
      <c r="BP12" s="20">
        <v>0.12515966579836299</v>
      </c>
      <c r="BQ12" s="20">
        <v>0.117066678768054</v>
      </c>
      <c r="BR12" s="20">
        <v>0.124555126908617</v>
      </c>
      <c r="BS12" s="20">
        <v>0.102197000194568</v>
      </c>
      <c r="BT12" s="20">
        <v>5.2071340055917001E-2</v>
      </c>
      <c r="BU12" s="20"/>
      <c r="BV12" s="20">
        <v>0.10652118983237401</v>
      </c>
      <c r="BW12" s="20">
        <v>0.12688153078536701</v>
      </c>
      <c r="BX12" s="20"/>
      <c r="BY12" s="20">
        <v>0.100283145556666</v>
      </c>
      <c r="BZ12" s="20"/>
      <c r="CA12" s="20">
        <v>0.182799253252657</v>
      </c>
      <c r="CB12" s="20">
        <v>0.13686599665631999</v>
      </c>
      <c r="CC12" s="20">
        <v>0.124734566572254</v>
      </c>
      <c r="CD12" s="20">
        <v>7.7827516584396794E-2</v>
      </c>
      <c r="CE12" s="20">
        <v>1.5296241922120399E-2</v>
      </c>
    </row>
    <row r="13" spans="2:83" x14ac:dyDescent="0.3">
      <c r="B13" s="16"/>
    </row>
    <row r="14" spans="2:83" x14ac:dyDescent="0.3">
      <c r="B14" t="s">
        <v>112</v>
      </c>
    </row>
    <row r="15" spans="2:83" x14ac:dyDescent="0.3">
      <c r="B15" t="s">
        <v>113</v>
      </c>
    </row>
    <row r="17" spans="2:2" x14ac:dyDescent="0.3">
      <c r="B17"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E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256</v>
      </c>
      <c r="C9" s="14">
        <v>0.42099439216992002</v>
      </c>
      <c r="D9" s="14">
        <v>0.44561503910008099</v>
      </c>
      <c r="E9" s="14">
        <v>0.39684752531802497</v>
      </c>
      <c r="F9" s="14"/>
      <c r="G9" s="14">
        <v>0.58072166781147405</v>
      </c>
      <c r="H9" s="14">
        <v>0.55006191894129597</v>
      </c>
      <c r="I9" s="14">
        <v>0.41461258818628199</v>
      </c>
      <c r="J9" s="14">
        <v>0.39088935205374697</v>
      </c>
      <c r="K9" s="14">
        <v>0.32301765236401903</v>
      </c>
      <c r="L9" s="14">
        <v>0.30575337794933299</v>
      </c>
      <c r="M9" s="14"/>
      <c r="N9" s="14">
        <v>0.49660585818997999</v>
      </c>
      <c r="O9" s="14">
        <v>0.47208592596677901</v>
      </c>
      <c r="P9" s="14">
        <v>0.35532048291004198</v>
      </c>
      <c r="Q9" s="14">
        <v>0.34945752308314698</v>
      </c>
      <c r="R9" s="14"/>
      <c r="S9" s="14">
        <v>0.489614922791062</v>
      </c>
      <c r="T9" s="14">
        <v>0.40334885700879097</v>
      </c>
      <c r="U9" s="14">
        <v>0.41676890402639799</v>
      </c>
      <c r="V9" s="14">
        <v>0.427919836741809</v>
      </c>
      <c r="W9" s="14">
        <v>0.40836451222266001</v>
      </c>
      <c r="X9" s="14">
        <v>0.41125894349943998</v>
      </c>
      <c r="Y9" s="14">
        <v>0.376008744153909</v>
      </c>
      <c r="Z9" s="14">
        <v>0.30673577508917399</v>
      </c>
      <c r="AA9" s="14">
        <v>0.41132531320990201</v>
      </c>
      <c r="AB9" s="14">
        <v>0.40946819104341298</v>
      </c>
      <c r="AC9" s="14">
        <v>0.45838799343820902</v>
      </c>
      <c r="AD9" s="14">
        <v>0.50562226767976204</v>
      </c>
      <c r="AE9" s="14"/>
      <c r="AF9" s="14">
        <v>0.33714179304348302</v>
      </c>
      <c r="AG9" s="14">
        <v>0.49859880309847798</v>
      </c>
      <c r="AH9" s="14">
        <v>0.43465688539969199</v>
      </c>
      <c r="AI9" s="14">
        <v>0.32594948702672899</v>
      </c>
      <c r="AJ9" s="14">
        <v>0.35191539689214202</v>
      </c>
      <c r="AK9" s="14"/>
      <c r="AL9" s="14">
        <v>0.34749699896328401</v>
      </c>
      <c r="AM9" s="14">
        <v>0.49514960043983902</v>
      </c>
      <c r="AN9" s="14">
        <v>0.38923619003231602</v>
      </c>
      <c r="AO9" s="14">
        <v>0.27158465711872098</v>
      </c>
      <c r="AP9" s="14">
        <v>0.56472177159204595</v>
      </c>
      <c r="AQ9" s="14"/>
      <c r="AR9" s="14">
        <v>0.52974929593094999</v>
      </c>
      <c r="AS9" s="14">
        <v>0.36665767129126903</v>
      </c>
      <c r="AT9" s="14">
        <v>0.48330094308772398</v>
      </c>
      <c r="AU9" s="14">
        <v>0.28854150045325799</v>
      </c>
      <c r="AV9" s="14">
        <v>0.57578841932467295</v>
      </c>
      <c r="AW9" s="14">
        <v>0.33787688648917102</v>
      </c>
      <c r="AX9" s="14"/>
      <c r="AY9" s="14">
        <v>0.30925747491203398</v>
      </c>
      <c r="AZ9" s="14">
        <v>0.40782764175907599</v>
      </c>
      <c r="BA9" s="14">
        <v>0.50421520096592198</v>
      </c>
      <c r="BB9" s="14">
        <v>0.513658450436426</v>
      </c>
      <c r="BC9" s="14">
        <v>0.47156472864628102</v>
      </c>
      <c r="BD9" s="14"/>
      <c r="BE9" s="14">
        <v>0.57134898473637197</v>
      </c>
      <c r="BF9" s="14">
        <v>0.305830147753133</v>
      </c>
      <c r="BG9" s="14">
        <v>0.37281368576408003</v>
      </c>
      <c r="BH9" s="14">
        <v>0.42129648618379401</v>
      </c>
      <c r="BI9" s="14">
        <v>0.388316916342961</v>
      </c>
      <c r="BJ9" s="14">
        <v>0.45465883936107798</v>
      </c>
      <c r="BK9" s="14">
        <v>0.39249040369467503</v>
      </c>
      <c r="BL9" s="14">
        <v>0.42305445142954901</v>
      </c>
      <c r="BM9" s="14">
        <v>0.41212077374331002</v>
      </c>
      <c r="BN9" s="14">
        <v>0.46397942113190799</v>
      </c>
      <c r="BO9" s="14">
        <v>0.40841381761517598</v>
      </c>
      <c r="BP9" s="14">
        <v>0.45593027748186798</v>
      </c>
      <c r="BQ9" s="14">
        <v>0.482286156175946</v>
      </c>
      <c r="BR9" s="14">
        <v>0.46679701831643799</v>
      </c>
      <c r="BS9" s="14">
        <v>0.44609651661224797</v>
      </c>
      <c r="BT9" s="14">
        <v>0.52001556043520603</v>
      </c>
      <c r="BU9" s="14"/>
      <c r="BV9" s="14">
        <v>0.50053453096246603</v>
      </c>
      <c r="BW9" s="14">
        <v>0.48715168616624199</v>
      </c>
      <c r="BX9" s="14"/>
      <c r="BY9" s="14">
        <v>0.424794281433995</v>
      </c>
      <c r="BZ9" s="14"/>
      <c r="CA9" s="14">
        <v>0.37284302935374503</v>
      </c>
      <c r="CB9" s="14">
        <v>0.46511862939977799</v>
      </c>
      <c r="CC9" s="14">
        <v>0.43698984109634997</v>
      </c>
      <c r="CD9" s="14">
        <v>0.47405981393077101</v>
      </c>
      <c r="CE9" s="14">
        <v>0.584813846533069</v>
      </c>
    </row>
    <row r="10" spans="2:83" ht="43.2" x14ac:dyDescent="0.3">
      <c r="B10" s="15" t="s">
        <v>257</v>
      </c>
      <c r="C10" s="14">
        <v>0.30727082225587499</v>
      </c>
      <c r="D10" s="14">
        <v>0.35659446886280899</v>
      </c>
      <c r="E10" s="14">
        <v>0.259711622516482</v>
      </c>
      <c r="F10" s="14"/>
      <c r="G10" s="14">
        <v>0.26068567973740903</v>
      </c>
      <c r="H10" s="14">
        <v>0.30122411922694498</v>
      </c>
      <c r="I10" s="14">
        <v>0.28792429300699601</v>
      </c>
      <c r="J10" s="14">
        <v>0.29235652249800698</v>
      </c>
      <c r="K10" s="14">
        <v>0.31815603320882702</v>
      </c>
      <c r="L10" s="14">
        <v>0.36348124309527202</v>
      </c>
      <c r="M10" s="14"/>
      <c r="N10" s="14">
        <v>0.32091211003196302</v>
      </c>
      <c r="O10" s="14">
        <v>0.31091681255709003</v>
      </c>
      <c r="P10" s="14">
        <v>0.31426834438840601</v>
      </c>
      <c r="Q10" s="14">
        <v>0.279413516542657</v>
      </c>
      <c r="R10" s="14"/>
      <c r="S10" s="14">
        <v>0.31366704661374301</v>
      </c>
      <c r="T10" s="14">
        <v>0.320477964460122</v>
      </c>
      <c r="U10" s="14">
        <v>0.32691282003516198</v>
      </c>
      <c r="V10" s="14">
        <v>0.33089271760842698</v>
      </c>
      <c r="W10" s="14">
        <v>0.34300979501850198</v>
      </c>
      <c r="X10" s="14">
        <v>0.28859119722774801</v>
      </c>
      <c r="Y10" s="14">
        <v>0.30154772017325798</v>
      </c>
      <c r="Z10" s="14">
        <v>0.41461596766300002</v>
      </c>
      <c r="AA10" s="14">
        <v>0.28016644418769499</v>
      </c>
      <c r="AB10" s="14">
        <v>0.272922489739921</v>
      </c>
      <c r="AC10" s="14">
        <v>0.24774620006096501</v>
      </c>
      <c r="AD10" s="14">
        <v>0.243670439591263</v>
      </c>
      <c r="AE10" s="14"/>
      <c r="AF10" s="14">
        <v>0.43543849932806</v>
      </c>
      <c r="AG10" s="14">
        <v>0.27214498509409302</v>
      </c>
      <c r="AH10" s="14">
        <v>0.26449741172843499</v>
      </c>
      <c r="AI10" s="14">
        <v>0.48015172483248603</v>
      </c>
      <c r="AJ10" s="14">
        <v>0.19919685692285499</v>
      </c>
      <c r="AK10" s="14"/>
      <c r="AL10" s="14">
        <v>0.43175276639939097</v>
      </c>
      <c r="AM10" s="14">
        <v>0.26460309224392797</v>
      </c>
      <c r="AN10" s="14">
        <v>0.27022471104208001</v>
      </c>
      <c r="AO10" s="14">
        <v>0.46955373031494402</v>
      </c>
      <c r="AP10" s="14">
        <v>0.21901658441378899</v>
      </c>
      <c r="AQ10" s="14"/>
      <c r="AR10" s="14">
        <v>0.272880176149503</v>
      </c>
      <c r="AS10" s="14">
        <v>0.411523147163259</v>
      </c>
      <c r="AT10" s="14">
        <v>0.25669224873419</v>
      </c>
      <c r="AU10" s="14">
        <v>0.45020981148101402</v>
      </c>
      <c r="AV10" s="14">
        <v>0.173341281946367</v>
      </c>
      <c r="AW10" s="14">
        <v>0.22850325910472599</v>
      </c>
      <c r="AX10" s="14"/>
      <c r="AY10" s="14">
        <v>0.35780220733496998</v>
      </c>
      <c r="AZ10" s="14">
        <v>0.30099106069167098</v>
      </c>
      <c r="BA10" s="14">
        <v>0.284041730821191</v>
      </c>
      <c r="BB10" s="14">
        <v>0.28273719608845499</v>
      </c>
      <c r="BC10" s="14">
        <v>0.40329761498396999</v>
      </c>
      <c r="BD10" s="14"/>
      <c r="BE10" s="14">
        <v>0.22120748152084299</v>
      </c>
      <c r="BF10" s="14">
        <v>0.32900669659649001</v>
      </c>
      <c r="BG10" s="14">
        <v>0.30082962717303102</v>
      </c>
      <c r="BH10" s="14">
        <v>0.21783398606511001</v>
      </c>
      <c r="BI10" s="14">
        <v>0.30052998980804302</v>
      </c>
      <c r="BJ10" s="14">
        <v>0.311091289268906</v>
      </c>
      <c r="BK10" s="14">
        <v>0.29264765480897098</v>
      </c>
      <c r="BL10" s="14">
        <v>0.31025549083241399</v>
      </c>
      <c r="BM10" s="14">
        <v>0.33643990206379898</v>
      </c>
      <c r="BN10" s="14">
        <v>0.344722635977812</v>
      </c>
      <c r="BO10" s="14">
        <v>0.31479159980444599</v>
      </c>
      <c r="BP10" s="14">
        <v>0.28549100555944901</v>
      </c>
      <c r="BQ10" s="14">
        <v>0.30389895624949498</v>
      </c>
      <c r="BR10" s="14">
        <v>0.37855561677389099</v>
      </c>
      <c r="BS10" s="14">
        <v>0.36995625416113898</v>
      </c>
      <c r="BT10" s="14">
        <v>0.39042713492769698</v>
      </c>
      <c r="BU10" s="14"/>
      <c r="BV10" s="14">
        <v>0.28683015053545302</v>
      </c>
      <c r="BW10" s="14">
        <v>0.23159057592215701</v>
      </c>
      <c r="BX10" s="14"/>
      <c r="BY10" s="14">
        <v>0.37309376967533597</v>
      </c>
      <c r="BZ10" s="14"/>
      <c r="CA10" s="14">
        <v>0.289608059227971</v>
      </c>
      <c r="CB10" s="14">
        <v>0.26596286528326202</v>
      </c>
      <c r="CC10" s="14">
        <v>0.33504599267128399</v>
      </c>
      <c r="CD10" s="14">
        <v>0.381783488848495</v>
      </c>
      <c r="CE10" s="14">
        <v>0.34401444826878202</v>
      </c>
    </row>
    <row r="11" spans="2:83" x14ac:dyDescent="0.3">
      <c r="B11" s="15" t="s">
        <v>53</v>
      </c>
      <c r="C11" s="20">
        <v>0.271734785574205</v>
      </c>
      <c r="D11" s="20">
        <v>0.19779049203710999</v>
      </c>
      <c r="E11" s="20">
        <v>0.34344085216549303</v>
      </c>
      <c r="F11" s="20"/>
      <c r="G11" s="20">
        <v>0.15859265245111601</v>
      </c>
      <c r="H11" s="20">
        <v>0.148713961831759</v>
      </c>
      <c r="I11" s="20">
        <v>0.29746311880672199</v>
      </c>
      <c r="J11" s="20">
        <v>0.31675412544824599</v>
      </c>
      <c r="K11" s="20">
        <v>0.35882631442715401</v>
      </c>
      <c r="L11" s="20">
        <v>0.33076537895539498</v>
      </c>
      <c r="M11" s="20"/>
      <c r="N11" s="20">
        <v>0.182482031778057</v>
      </c>
      <c r="O11" s="20">
        <v>0.21699726147613199</v>
      </c>
      <c r="P11" s="20">
        <v>0.33041117270155301</v>
      </c>
      <c r="Q11" s="20">
        <v>0.37112896037419602</v>
      </c>
      <c r="R11" s="20"/>
      <c r="S11" s="20">
        <v>0.19671803059519499</v>
      </c>
      <c r="T11" s="20">
        <v>0.27617317853108803</v>
      </c>
      <c r="U11" s="20">
        <v>0.25631827593843998</v>
      </c>
      <c r="V11" s="20">
        <v>0.24118744564976299</v>
      </c>
      <c r="W11" s="20">
        <v>0.248625692758838</v>
      </c>
      <c r="X11" s="20">
        <v>0.30014985927281201</v>
      </c>
      <c r="Y11" s="20">
        <v>0.32244353567283401</v>
      </c>
      <c r="Z11" s="20">
        <v>0.27864825724782599</v>
      </c>
      <c r="AA11" s="20">
        <v>0.308508242602403</v>
      </c>
      <c r="AB11" s="20">
        <v>0.31760931921666602</v>
      </c>
      <c r="AC11" s="20">
        <v>0.293865806500826</v>
      </c>
      <c r="AD11" s="20">
        <v>0.25070729272897502</v>
      </c>
      <c r="AE11" s="20"/>
      <c r="AF11" s="20">
        <v>0.22741970762845801</v>
      </c>
      <c r="AG11" s="20">
        <v>0.229256211807428</v>
      </c>
      <c r="AH11" s="20">
        <v>0.30084570287187301</v>
      </c>
      <c r="AI11" s="20">
        <v>0.19389878814078601</v>
      </c>
      <c r="AJ11" s="20">
        <v>0.44888774618500299</v>
      </c>
      <c r="AK11" s="20"/>
      <c r="AL11" s="20">
        <v>0.22075023463732499</v>
      </c>
      <c r="AM11" s="20">
        <v>0.24024730731623301</v>
      </c>
      <c r="AN11" s="20">
        <v>0.34053909892560402</v>
      </c>
      <c r="AO11" s="20">
        <v>0.258861612566335</v>
      </c>
      <c r="AP11" s="20">
        <v>0.216261643994164</v>
      </c>
      <c r="AQ11" s="20"/>
      <c r="AR11" s="20">
        <v>0.19737052791954601</v>
      </c>
      <c r="AS11" s="20">
        <v>0.22181918154547201</v>
      </c>
      <c r="AT11" s="20">
        <v>0.26000680817808602</v>
      </c>
      <c r="AU11" s="20">
        <v>0.26124868806572799</v>
      </c>
      <c r="AV11" s="20">
        <v>0.25087029872896099</v>
      </c>
      <c r="AW11" s="20">
        <v>0.43361985440610301</v>
      </c>
      <c r="AX11" s="20"/>
      <c r="AY11" s="20">
        <v>0.33294031775299598</v>
      </c>
      <c r="AZ11" s="20">
        <v>0.29118129754925298</v>
      </c>
      <c r="BA11" s="20">
        <v>0.21174306821288699</v>
      </c>
      <c r="BB11" s="20">
        <v>0.20360435347511899</v>
      </c>
      <c r="BC11" s="20">
        <v>0.12513765636974999</v>
      </c>
      <c r="BD11" s="20"/>
      <c r="BE11" s="20">
        <v>0.20744353374278501</v>
      </c>
      <c r="BF11" s="20">
        <v>0.36516315565037699</v>
      </c>
      <c r="BG11" s="20">
        <v>0.32635668706288801</v>
      </c>
      <c r="BH11" s="20">
        <v>0.36086952775109599</v>
      </c>
      <c r="BI11" s="20">
        <v>0.31115309384899598</v>
      </c>
      <c r="BJ11" s="20">
        <v>0.23424987137001599</v>
      </c>
      <c r="BK11" s="20">
        <v>0.31486194149635399</v>
      </c>
      <c r="BL11" s="20">
        <v>0.266690057738036</v>
      </c>
      <c r="BM11" s="20">
        <v>0.251439324192891</v>
      </c>
      <c r="BN11" s="20">
        <v>0.19129794289027999</v>
      </c>
      <c r="BO11" s="20">
        <v>0.27679458258037698</v>
      </c>
      <c r="BP11" s="20">
        <v>0.25857871695868301</v>
      </c>
      <c r="BQ11" s="20">
        <v>0.21381488757455799</v>
      </c>
      <c r="BR11" s="20">
        <v>0.15464736490967099</v>
      </c>
      <c r="BS11" s="20">
        <v>0.183947229226612</v>
      </c>
      <c r="BT11" s="20">
        <v>8.9557304637097102E-2</v>
      </c>
      <c r="BU11" s="20"/>
      <c r="BV11" s="20">
        <v>0.21263531850208101</v>
      </c>
      <c r="BW11" s="20">
        <v>0.28125773791160102</v>
      </c>
      <c r="BX11" s="20"/>
      <c r="BY11" s="20">
        <v>0.202111948890668</v>
      </c>
      <c r="BZ11" s="20"/>
      <c r="CA11" s="20">
        <v>0.33754891141828502</v>
      </c>
      <c r="CB11" s="20">
        <v>0.26891850531695999</v>
      </c>
      <c r="CC11" s="20">
        <v>0.22796416623236601</v>
      </c>
      <c r="CD11" s="20">
        <v>0.14415669722073299</v>
      </c>
      <c r="CE11" s="20">
        <v>7.1171705198149193E-2</v>
      </c>
    </row>
    <row r="12" spans="2:83" x14ac:dyDescent="0.3">
      <c r="B12" s="16"/>
    </row>
    <row r="13" spans="2:83" x14ac:dyDescent="0.3">
      <c r="B13" t="s">
        <v>112</v>
      </c>
    </row>
    <row r="14" spans="2:83" x14ac:dyDescent="0.3">
      <c r="B14" t="s">
        <v>113</v>
      </c>
    </row>
    <row r="16" spans="2:83" x14ac:dyDescent="0.3">
      <c r="B16"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132</v>
      </c>
      <c r="C9" s="14">
        <v>0.124991222403839</v>
      </c>
      <c r="D9" s="14">
        <v>0.148882415481673</v>
      </c>
      <c r="E9" s="14">
        <v>0.10190793325783</v>
      </c>
      <c r="F9" s="14"/>
      <c r="G9" s="14">
        <v>0.18273778672903401</v>
      </c>
      <c r="H9" s="14">
        <v>0.201669899426729</v>
      </c>
      <c r="I9" s="14">
        <v>0.141408724596325</v>
      </c>
      <c r="J9" s="14">
        <v>0.117327443577604</v>
      </c>
      <c r="K9" s="14">
        <v>8.7532564087110798E-2</v>
      </c>
      <c r="L9" s="14">
        <v>4.2448860968641103E-2</v>
      </c>
      <c r="M9" s="14"/>
      <c r="N9" s="14">
        <v>0.15472221245427301</v>
      </c>
      <c r="O9" s="14">
        <v>0.14691051510501299</v>
      </c>
      <c r="P9" s="14">
        <v>8.9921660046171803E-2</v>
      </c>
      <c r="Q9" s="14">
        <v>0.10174354792875299</v>
      </c>
      <c r="R9" s="14"/>
      <c r="S9" s="14">
        <v>0.19909713016811501</v>
      </c>
      <c r="T9" s="14">
        <v>0.12063176584035799</v>
      </c>
      <c r="U9" s="14">
        <v>9.48955384914629E-2</v>
      </c>
      <c r="V9" s="14">
        <v>9.9170136304880294E-2</v>
      </c>
      <c r="W9" s="14">
        <v>9.3751807078799695E-2</v>
      </c>
      <c r="X9" s="14">
        <v>0.1231659713112</v>
      </c>
      <c r="Y9" s="14">
        <v>0.129731005273371</v>
      </c>
      <c r="Z9" s="14">
        <v>0.214369889044184</v>
      </c>
      <c r="AA9" s="14">
        <v>9.9482066014366405E-2</v>
      </c>
      <c r="AB9" s="14">
        <v>9.3928405173285198E-2</v>
      </c>
      <c r="AC9" s="14">
        <v>0.12560463741224201</v>
      </c>
      <c r="AD9" s="14">
        <v>8.7472063300285605E-2</v>
      </c>
      <c r="AE9" s="14"/>
      <c r="AF9" s="14">
        <v>0.11398182118830399</v>
      </c>
      <c r="AG9" s="14">
        <v>0.17456832084208701</v>
      </c>
      <c r="AH9" s="14">
        <v>0.11775910935978801</v>
      </c>
      <c r="AI9" s="14">
        <v>6.2126486226280503E-2</v>
      </c>
      <c r="AJ9" s="14">
        <v>8.8585072455660899E-2</v>
      </c>
      <c r="AK9" s="14"/>
      <c r="AL9" s="14">
        <v>0.100070722716289</v>
      </c>
      <c r="AM9" s="14">
        <v>0.176174870152883</v>
      </c>
      <c r="AN9" s="14">
        <v>7.8010070837536499E-2</v>
      </c>
      <c r="AO9" s="14">
        <v>8.99199928759159E-2</v>
      </c>
      <c r="AP9" s="14">
        <v>0.202740110246248</v>
      </c>
      <c r="AQ9" s="14"/>
      <c r="AR9" s="14">
        <v>0.19201526558073401</v>
      </c>
      <c r="AS9" s="14">
        <v>0.11900586852963101</v>
      </c>
      <c r="AT9" s="14">
        <v>0.122984530459116</v>
      </c>
      <c r="AU9" s="14">
        <v>0.10529490533003399</v>
      </c>
      <c r="AV9" s="14">
        <v>0.194779284060905</v>
      </c>
      <c r="AW9" s="14">
        <v>4.98555260119758E-2</v>
      </c>
      <c r="AX9" s="14"/>
      <c r="AY9" s="14">
        <v>7.8175921839724105E-2</v>
      </c>
      <c r="AZ9" s="14">
        <v>0.10531626436352599</v>
      </c>
      <c r="BA9" s="14">
        <v>0.16067028347099299</v>
      </c>
      <c r="BB9" s="14">
        <v>0.20736689418867801</v>
      </c>
      <c r="BC9" s="14">
        <v>0.325697461591544</v>
      </c>
      <c r="BD9" s="14"/>
      <c r="BE9" s="14">
        <v>0.19638646285952599</v>
      </c>
      <c r="BF9" s="14">
        <v>0.13387005357204901</v>
      </c>
      <c r="BG9" s="14">
        <v>8.9007387822318498E-2</v>
      </c>
      <c r="BH9" s="14">
        <v>0.14300299035310801</v>
      </c>
      <c r="BI9" s="14">
        <v>0.102630817005966</v>
      </c>
      <c r="BJ9" s="14">
        <v>0.11912617459095901</v>
      </c>
      <c r="BK9" s="14">
        <v>9.4208757954379399E-2</v>
      </c>
      <c r="BL9" s="14">
        <v>7.1618006567042106E-2</v>
      </c>
      <c r="BM9" s="14">
        <v>9.9754932515514594E-2</v>
      </c>
      <c r="BN9" s="14">
        <v>0.12774147003444</v>
      </c>
      <c r="BO9" s="14">
        <v>0.14794679670748201</v>
      </c>
      <c r="BP9" s="14">
        <v>0.121760958099282</v>
      </c>
      <c r="BQ9" s="14">
        <v>0.15187259528459601</v>
      </c>
      <c r="BR9" s="14">
        <v>0.18270704518155501</v>
      </c>
      <c r="BS9" s="14">
        <v>0.243483452936578</v>
      </c>
      <c r="BT9" s="14">
        <v>0.23263395244190899</v>
      </c>
      <c r="BU9" s="14"/>
      <c r="BV9" s="14">
        <v>0.19551316762843299</v>
      </c>
      <c r="BW9" s="14">
        <v>0.147452856979854</v>
      </c>
      <c r="BX9" s="14"/>
      <c r="BY9" s="14">
        <v>0.21923913474172399</v>
      </c>
      <c r="BZ9" s="14"/>
      <c r="CA9" s="14">
        <v>8.9744151782207501E-2</v>
      </c>
      <c r="CB9" s="14">
        <v>7.9095973260310301E-2</v>
      </c>
      <c r="CC9" s="14">
        <v>0.137524252154097</v>
      </c>
      <c r="CD9" s="14">
        <v>0.242205410509583</v>
      </c>
      <c r="CE9" s="14">
        <v>0.53526616699195595</v>
      </c>
    </row>
    <row r="10" spans="2:83" x14ac:dyDescent="0.3">
      <c r="B10" s="15" t="s">
        <v>133</v>
      </c>
      <c r="C10" s="14">
        <v>0.37441097914869997</v>
      </c>
      <c r="D10" s="14">
        <v>0.39957199925490999</v>
      </c>
      <c r="E10" s="14">
        <v>0.35057683659881</v>
      </c>
      <c r="F10" s="14"/>
      <c r="G10" s="14">
        <v>0.40609306941968498</v>
      </c>
      <c r="H10" s="14">
        <v>0.45799692002780601</v>
      </c>
      <c r="I10" s="14">
        <v>0.43778095288435598</v>
      </c>
      <c r="J10" s="14">
        <v>0.37806172973368302</v>
      </c>
      <c r="K10" s="14">
        <v>0.29256312126287398</v>
      </c>
      <c r="L10" s="14">
        <v>0.286129963761798</v>
      </c>
      <c r="M10" s="14"/>
      <c r="N10" s="14">
        <v>0.44795280202502302</v>
      </c>
      <c r="O10" s="14">
        <v>0.389030114343555</v>
      </c>
      <c r="P10" s="14">
        <v>0.35498859976635899</v>
      </c>
      <c r="Q10" s="14">
        <v>0.30323058673780801</v>
      </c>
      <c r="R10" s="14"/>
      <c r="S10" s="14">
        <v>0.40354610716745098</v>
      </c>
      <c r="T10" s="14">
        <v>0.34525926673000101</v>
      </c>
      <c r="U10" s="14">
        <v>0.36888449471847001</v>
      </c>
      <c r="V10" s="14">
        <v>0.35786230667060698</v>
      </c>
      <c r="W10" s="14">
        <v>0.42604049896648499</v>
      </c>
      <c r="X10" s="14">
        <v>0.40179033690718502</v>
      </c>
      <c r="Y10" s="14">
        <v>0.321904791837892</v>
      </c>
      <c r="Z10" s="14">
        <v>0.339241909791556</v>
      </c>
      <c r="AA10" s="14">
        <v>0.43186223944993601</v>
      </c>
      <c r="AB10" s="14">
        <v>0.33736341331314901</v>
      </c>
      <c r="AC10" s="14">
        <v>0.32424702266228</v>
      </c>
      <c r="AD10" s="14">
        <v>0.39769450882504898</v>
      </c>
      <c r="AE10" s="14"/>
      <c r="AF10" s="14">
        <v>0.38003682572629</v>
      </c>
      <c r="AG10" s="14">
        <v>0.43250491998334101</v>
      </c>
      <c r="AH10" s="14">
        <v>0.35426437610940897</v>
      </c>
      <c r="AI10" s="14">
        <v>0.28292627988508401</v>
      </c>
      <c r="AJ10" s="14">
        <v>0.31751274176593403</v>
      </c>
      <c r="AK10" s="14"/>
      <c r="AL10" s="14">
        <v>0.429339350032235</v>
      </c>
      <c r="AM10" s="14">
        <v>0.42803657738399098</v>
      </c>
      <c r="AN10" s="14">
        <v>0.33132873890027098</v>
      </c>
      <c r="AO10" s="14">
        <v>0.31978853144495301</v>
      </c>
      <c r="AP10" s="14">
        <v>0.25399783344604199</v>
      </c>
      <c r="AQ10" s="14"/>
      <c r="AR10" s="14">
        <v>0.45207553789447802</v>
      </c>
      <c r="AS10" s="14">
        <v>0.45727414526904703</v>
      </c>
      <c r="AT10" s="14">
        <v>0.37595043744427598</v>
      </c>
      <c r="AU10" s="14">
        <v>0.343119396872893</v>
      </c>
      <c r="AV10" s="14">
        <v>0.36639069979577898</v>
      </c>
      <c r="AW10" s="14">
        <v>0.26479346884772298</v>
      </c>
      <c r="AX10" s="14"/>
      <c r="AY10" s="14">
        <v>0.343636881142178</v>
      </c>
      <c r="AZ10" s="14">
        <v>0.338663781570952</v>
      </c>
      <c r="BA10" s="14">
        <v>0.43265306565282602</v>
      </c>
      <c r="BB10" s="14">
        <v>0.41916939732734099</v>
      </c>
      <c r="BC10" s="14">
        <v>0.480978664893707</v>
      </c>
      <c r="BD10" s="14"/>
      <c r="BE10" s="14">
        <v>0.219948475922881</v>
      </c>
      <c r="BF10" s="14">
        <v>0.36374911680219202</v>
      </c>
      <c r="BG10" s="14">
        <v>0.25684533202542698</v>
      </c>
      <c r="BH10" s="14">
        <v>0.27919435307512103</v>
      </c>
      <c r="BI10" s="14">
        <v>0.32420181574012502</v>
      </c>
      <c r="BJ10" s="14">
        <v>0.35386380125235001</v>
      </c>
      <c r="BK10" s="14">
        <v>0.375113745769036</v>
      </c>
      <c r="BL10" s="14">
        <v>0.40324035056357199</v>
      </c>
      <c r="BM10" s="14">
        <v>0.41251070031242698</v>
      </c>
      <c r="BN10" s="14">
        <v>0.389160877675226</v>
      </c>
      <c r="BO10" s="14">
        <v>0.42759994486706498</v>
      </c>
      <c r="BP10" s="14">
        <v>0.46362607035880299</v>
      </c>
      <c r="BQ10" s="14">
        <v>0.43870639434145903</v>
      </c>
      <c r="BR10" s="14">
        <v>0.47729696668166099</v>
      </c>
      <c r="BS10" s="14">
        <v>0.35595562775995498</v>
      </c>
      <c r="BT10" s="14">
        <v>0.49749995032703798</v>
      </c>
      <c r="BU10" s="14"/>
      <c r="BV10" s="14">
        <v>0.45163823788102397</v>
      </c>
      <c r="BW10" s="14">
        <v>0.39298244686612999</v>
      </c>
      <c r="BX10" s="14"/>
      <c r="BY10" s="14">
        <v>0.47210490069144401</v>
      </c>
      <c r="BZ10" s="14"/>
      <c r="CA10" s="14">
        <v>0.32265635592015701</v>
      </c>
      <c r="CB10" s="14">
        <v>0.39453483359658897</v>
      </c>
      <c r="CC10" s="14">
        <v>0.396151100975075</v>
      </c>
      <c r="CD10" s="14">
        <v>0.52452849137073498</v>
      </c>
      <c r="CE10" s="14">
        <v>0.301035471817652</v>
      </c>
    </row>
    <row r="11" spans="2:83" x14ac:dyDescent="0.3">
      <c r="B11" s="15" t="s">
        <v>134</v>
      </c>
      <c r="C11" s="14">
        <v>0.272318672207434</v>
      </c>
      <c r="D11" s="14">
        <v>0.26561181380448601</v>
      </c>
      <c r="E11" s="14">
        <v>0.27940149145508802</v>
      </c>
      <c r="F11" s="14"/>
      <c r="G11" s="14">
        <v>0.22849506501530101</v>
      </c>
      <c r="H11" s="14">
        <v>0.17098239654508099</v>
      </c>
      <c r="I11" s="14">
        <v>0.22931038015809499</v>
      </c>
      <c r="J11" s="14">
        <v>0.26849629742723402</v>
      </c>
      <c r="K11" s="14">
        <v>0.34674955166216198</v>
      </c>
      <c r="L11" s="14">
        <v>0.37173235047574399</v>
      </c>
      <c r="M11" s="14"/>
      <c r="N11" s="14">
        <v>0.233629290220635</v>
      </c>
      <c r="O11" s="14">
        <v>0.23586989763137101</v>
      </c>
      <c r="P11" s="14">
        <v>0.31853723268147099</v>
      </c>
      <c r="Q11" s="14">
        <v>0.31318067855920001</v>
      </c>
      <c r="R11" s="14"/>
      <c r="S11" s="14">
        <v>0.23999666464935199</v>
      </c>
      <c r="T11" s="14">
        <v>0.258828146996188</v>
      </c>
      <c r="U11" s="14">
        <v>0.29428575650025801</v>
      </c>
      <c r="V11" s="14">
        <v>0.32553435269077302</v>
      </c>
      <c r="W11" s="14">
        <v>0.25289785998599801</v>
      </c>
      <c r="X11" s="14">
        <v>0.23638949114150801</v>
      </c>
      <c r="Y11" s="14">
        <v>0.31141004354209501</v>
      </c>
      <c r="Z11" s="14">
        <v>0.23338966871678099</v>
      </c>
      <c r="AA11" s="14">
        <v>0.26767463715887602</v>
      </c>
      <c r="AB11" s="14">
        <v>0.31894325391838302</v>
      </c>
      <c r="AC11" s="14">
        <v>0.27933266886826102</v>
      </c>
      <c r="AD11" s="14">
        <v>0.23042716077839401</v>
      </c>
      <c r="AE11" s="14"/>
      <c r="AF11" s="14">
        <v>0.272634853375405</v>
      </c>
      <c r="AG11" s="14">
        <v>0.23805646938740199</v>
      </c>
      <c r="AH11" s="14">
        <v>0.28674325957479602</v>
      </c>
      <c r="AI11" s="14">
        <v>0.34866645544898001</v>
      </c>
      <c r="AJ11" s="14">
        <v>0.30146107659104698</v>
      </c>
      <c r="AK11" s="14"/>
      <c r="AL11" s="14">
        <v>0.258737223258585</v>
      </c>
      <c r="AM11" s="14">
        <v>0.25125905239461999</v>
      </c>
      <c r="AN11" s="14">
        <v>0.36590249692028798</v>
      </c>
      <c r="AO11" s="14">
        <v>0.25538315543028201</v>
      </c>
      <c r="AP11" s="14">
        <v>0.25555801705702003</v>
      </c>
      <c r="AQ11" s="14"/>
      <c r="AR11" s="14">
        <v>0.22965943851257001</v>
      </c>
      <c r="AS11" s="14">
        <v>0.26329681797224702</v>
      </c>
      <c r="AT11" s="14">
        <v>0.297494675667133</v>
      </c>
      <c r="AU11" s="14">
        <v>0.24312579756708899</v>
      </c>
      <c r="AV11" s="14">
        <v>0.21353699652695199</v>
      </c>
      <c r="AW11" s="14">
        <v>0.35155187962729401</v>
      </c>
      <c r="AX11" s="14"/>
      <c r="AY11" s="14">
        <v>0.33172645464328698</v>
      </c>
      <c r="AZ11" s="14">
        <v>0.28771500758208501</v>
      </c>
      <c r="BA11" s="14">
        <v>0.20965694484661701</v>
      </c>
      <c r="BB11" s="14">
        <v>0.20661867383556401</v>
      </c>
      <c r="BC11" s="14">
        <v>0.14046139355836501</v>
      </c>
      <c r="BD11" s="14"/>
      <c r="BE11" s="14">
        <v>0.31478668597855403</v>
      </c>
      <c r="BF11" s="14">
        <v>0.25028232746557799</v>
      </c>
      <c r="BG11" s="14">
        <v>0.38113212546569097</v>
      </c>
      <c r="BH11" s="14">
        <v>0.292897787600432</v>
      </c>
      <c r="BI11" s="14">
        <v>0.31482628968284598</v>
      </c>
      <c r="BJ11" s="14">
        <v>0.29590626123574298</v>
      </c>
      <c r="BK11" s="14">
        <v>0.27554468841857399</v>
      </c>
      <c r="BL11" s="14">
        <v>0.31095543799431102</v>
      </c>
      <c r="BM11" s="14">
        <v>0.275081870483875</v>
      </c>
      <c r="BN11" s="14">
        <v>0.22807152810739201</v>
      </c>
      <c r="BO11" s="14">
        <v>0.251330421504881</v>
      </c>
      <c r="BP11" s="14">
        <v>0.19309575540055199</v>
      </c>
      <c r="BQ11" s="14">
        <v>0.240168093686423</v>
      </c>
      <c r="BR11" s="14">
        <v>0.19879660497384199</v>
      </c>
      <c r="BS11" s="14">
        <v>0.10477604189419901</v>
      </c>
      <c r="BT11" s="14">
        <v>0.21451116247855401</v>
      </c>
      <c r="BU11" s="14"/>
      <c r="BV11" s="14">
        <v>0.22722767570727201</v>
      </c>
      <c r="BW11" s="14">
        <v>0.28695141459210499</v>
      </c>
      <c r="BX11" s="14"/>
      <c r="BY11" s="14">
        <v>0.188711869947711</v>
      </c>
      <c r="BZ11" s="14"/>
      <c r="CA11" s="14">
        <v>0.31772276925016701</v>
      </c>
      <c r="CB11" s="14">
        <v>0.27816315395629998</v>
      </c>
      <c r="CC11" s="14">
        <v>0.268095854194911</v>
      </c>
      <c r="CD11" s="14">
        <v>0.14651260413818301</v>
      </c>
      <c r="CE11" s="14">
        <v>7.8854941236719905E-2</v>
      </c>
    </row>
    <row r="12" spans="2:83" x14ac:dyDescent="0.3">
      <c r="B12" s="15" t="s">
        <v>135</v>
      </c>
      <c r="C12" s="14">
        <v>0.103802637418254</v>
      </c>
      <c r="D12" s="14">
        <v>9.97614006966802E-2</v>
      </c>
      <c r="E12" s="14">
        <v>0.107020499008494</v>
      </c>
      <c r="F12" s="14"/>
      <c r="G12" s="14">
        <v>5.8500076931489099E-2</v>
      </c>
      <c r="H12" s="14">
        <v>7.7522412223493806E-2</v>
      </c>
      <c r="I12" s="14">
        <v>7.5817156594301202E-2</v>
      </c>
      <c r="J12" s="14">
        <v>0.121043321052416</v>
      </c>
      <c r="K12" s="14">
        <v>0.11699778545381</v>
      </c>
      <c r="L12" s="14">
        <v>0.15496711179654499</v>
      </c>
      <c r="M12" s="14"/>
      <c r="N12" s="14">
        <v>7.2819127862041297E-2</v>
      </c>
      <c r="O12" s="14">
        <v>0.11044892848575701</v>
      </c>
      <c r="P12" s="14">
        <v>0.10431185812652601</v>
      </c>
      <c r="Q12" s="14">
        <v>0.127959678472675</v>
      </c>
      <c r="R12" s="14"/>
      <c r="S12" s="14">
        <v>6.6878551721141904E-2</v>
      </c>
      <c r="T12" s="14">
        <v>0.12814015973484599</v>
      </c>
      <c r="U12" s="14">
        <v>0.115081430186892</v>
      </c>
      <c r="V12" s="14">
        <v>8.7007981047601102E-2</v>
      </c>
      <c r="W12" s="14">
        <v>0.113144117028162</v>
      </c>
      <c r="X12" s="14">
        <v>0.10278412980210599</v>
      </c>
      <c r="Y12" s="14">
        <v>0.116786339097675</v>
      </c>
      <c r="Z12" s="14">
        <v>9.7519026852230198E-2</v>
      </c>
      <c r="AA12" s="14">
        <v>8.3624181456382701E-2</v>
      </c>
      <c r="AB12" s="14">
        <v>0.116036109719035</v>
      </c>
      <c r="AC12" s="14">
        <v>0.15829449266347601</v>
      </c>
      <c r="AD12" s="14">
        <v>9.27182397388851E-2</v>
      </c>
      <c r="AE12" s="14"/>
      <c r="AF12" s="14">
        <v>0.12474938582595201</v>
      </c>
      <c r="AG12" s="14">
        <v>7.6776421385367194E-2</v>
      </c>
      <c r="AH12" s="14">
        <v>8.6274989402866306E-2</v>
      </c>
      <c r="AI12" s="14">
        <v>9.0610176883021296E-2</v>
      </c>
      <c r="AJ12" s="14">
        <v>0.10164239304818</v>
      </c>
      <c r="AK12" s="14"/>
      <c r="AL12" s="14">
        <v>0.112688091390736</v>
      </c>
      <c r="AM12" s="14">
        <v>7.4241701174794297E-2</v>
      </c>
      <c r="AN12" s="14">
        <v>7.4751732491190104E-2</v>
      </c>
      <c r="AO12" s="14">
        <v>0.15731554949497301</v>
      </c>
      <c r="AP12" s="14">
        <v>0.12509567292805199</v>
      </c>
      <c r="AQ12" s="14"/>
      <c r="AR12" s="14">
        <v>5.4077216539388497E-2</v>
      </c>
      <c r="AS12" s="14">
        <v>9.6885509712172496E-2</v>
      </c>
      <c r="AT12" s="14">
        <v>9.7643726821198901E-2</v>
      </c>
      <c r="AU12" s="14">
        <v>0.15697409922139199</v>
      </c>
      <c r="AV12" s="14">
        <v>0.100637814425052</v>
      </c>
      <c r="AW12" s="14">
        <v>0.119377927765885</v>
      </c>
      <c r="AX12" s="14"/>
      <c r="AY12" s="14">
        <v>0.14431538670810701</v>
      </c>
      <c r="AZ12" s="14">
        <v>9.9190481311795295E-2</v>
      </c>
      <c r="BA12" s="14">
        <v>8.9478540611680604E-2</v>
      </c>
      <c r="BB12" s="14">
        <v>6.8882149064361395E-2</v>
      </c>
      <c r="BC12" s="14">
        <v>2.3629128994980399E-2</v>
      </c>
      <c r="BD12" s="14"/>
      <c r="BE12" s="14">
        <v>0.139417209639083</v>
      </c>
      <c r="BF12" s="14">
        <v>9.5252461787020501E-2</v>
      </c>
      <c r="BG12" s="14">
        <v>0.112105752236294</v>
      </c>
      <c r="BH12" s="14">
        <v>0.10176553105725</v>
      </c>
      <c r="BI12" s="14">
        <v>0.12725322398305</v>
      </c>
      <c r="BJ12" s="14">
        <v>0.121041410227349</v>
      </c>
      <c r="BK12" s="14">
        <v>0.115322579507093</v>
      </c>
      <c r="BL12" s="14">
        <v>0.108807856255815</v>
      </c>
      <c r="BM12" s="14">
        <v>0.11571551811068</v>
      </c>
      <c r="BN12" s="14">
        <v>0.126705998902997</v>
      </c>
      <c r="BO12" s="14">
        <v>7.0234371637012905E-2</v>
      </c>
      <c r="BP12" s="14">
        <v>0.10601367778059601</v>
      </c>
      <c r="BQ12" s="14">
        <v>0.12372474424581301</v>
      </c>
      <c r="BR12" s="14">
        <v>3.4010106688882998E-2</v>
      </c>
      <c r="BS12" s="14">
        <v>0.13933287089881899</v>
      </c>
      <c r="BT12" s="14">
        <v>2.44835566442759E-2</v>
      </c>
      <c r="BU12" s="14"/>
      <c r="BV12" s="14">
        <v>5.8401969106359301E-2</v>
      </c>
      <c r="BW12" s="14">
        <v>9.7767505020869602E-2</v>
      </c>
      <c r="BX12" s="14"/>
      <c r="BY12" s="14">
        <v>7.4395639056122204E-2</v>
      </c>
      <c r="BZ12" s="14"/>
      <c r="CA12" s="14">
        <v>0.12734721834291701</v>
      </c>
      <c r="CB12" s="14">
        <v>0.12065573741890299</v>
      </c>
      <c r="CC12" s="14">
        <v>0.10240409661509101</v>
      </c>
      <c r="CD12" s="14">
        <v>2.9435653839066801E-2</v>
      </c>
      <c r="CE12" s="14">
        <v>1.6756455846106699E-2</v>
      </c>
    </row>
    <row r="13" spans="2:83" x14ac:dyDescent="0.3">
      <c r="B13" s="15" t="s">
        <v>136</v>
      </c>
      <c r="C13" s="14">
        <v>4.3613406829466503E-2</v>
      </c>
      <c r="D13" s="14">
        <v>4.5793208616276601E-2</v>
      </c>
      <c r="E13" s="14">
        <v>4.1570472915664E-2</v>
      </c>
      <c r="F13" s="14"/>
      <c r="G13" s="14">
        <v>3.1658460819915801E-2</v>
      </c>
      <c r="H13" s="14">
        <v>3.2462444161855897E-2</v>
      </c>
      <c r="I13" s="14">
        <v>3.5504999887291701E-2</v>
      </c>
      <c r="J13" s="14">
        <v>3.40507622350706E-2</v>
      </c>
      <c r="K13" s="14">
        <v>7.8531080838670095E-2</v>
      </c>
      <c r="L13" s="14">
        <v>5.1440644952752003E-2</v>
      </c>
      <c r="M13" s="14"/>
      <c r="N13" s="14">
        <v>3.5323305144935598E-2</v>
      </c>
      <c r="O13" s="14">
        <v>5.55660670889759E-2</v>
      </c>
      <c r="P13" s="14">
        <v>3.7704369565368601E-2</v>
      </c>
      <c r="Q13" s="14">
        <v>4.0387754075404299E-2</v>
      </c>
      <c r="R13" s="14"/>
      <c r="S13" s="14">
        <v>2.0057592688171599E-2</v>
      </c>
      <c r="T13" s="14">
        <v>5.80788316103358E-2</v>
      </c>
      <c r="U13" s="14">
        <v>4.4592165534870103E-2</v>
      </c>
      <c r="V13" s="14">
        <v>5.43514247214947E-2</v>
      </c>
      <c r="W13" s="14">
        <v>4.5995871123433597E-2</v>
      </c>
      <c r="X13" s="14">
        <v>4.7316329434737403E-2</v>
      </c>
      <c r="Y13" s="14">
        <v>4.5104609302585301E-2</v>
      </c>
      <c r="Z13" s="14">
        <v>4.3172444537865499E-2</v>
      </c>
      <c r="AA13" s="14">
        <v>3.6776361128468001E-2</v>
      </c>
      <c r="AB13" s="14">
        <v>3.4911583020718402E-2</v>
      </c>
      <c r="AC13" s="14">
        <v>6.5336359568565996E-2</v>
      </c>
      <c r="AD13" s="14">
        <v>5.0861996598509499E-2</v>
      </c>
      <c r="AE13" s="14"/>
      <c r="AF13" s="14">
        <v>5.8259445691050599E-2</v>
      </c>
      <c r="AG13" s="14">
        <v>3.09695516282203E-2</v>
      </c>
      <c r="AH13" s="14">
        <v>4.5254286807676597E-2</v>
      </c>
      <c r="AI13" s="14">
        <v>0.130946987608209</v>
      </c>
      <c r="AJ13" s="14">
        <v>2.2491381680758999E-2</v>
      </c>
      <c r="AK13" s="14"/>
      <c r="AL13" s="14">
        <v>5.0024985231488399E-2</v>
      </c>
      <c r="AM13" s="14">
        <v>2.4703376728381202E-2</v>
      </c>
      <c r="AN13" s="14">
        <v>5.7846637825844101E-2</v>
      </c>
      <c r="AO13" s="14">
        <v>9.3236335606446605E-2</v>
      </c>
      <c r="AP13" s="14">
        <v>4.75767481407431E-2</v>
      </c>
      <c r="AQ13" s="14"/>
      <c r="AR13" s="14">
        <v>3.0430504732524101E-2</v>
      </c>
      <c r="AS13" s="14">
        <v>3.09292901461178E-2</v>
      </c>
      <c r="AT13" s="14">
        <v>3.4830933746712603E-2</v>
      </c>
      <c r="AU13" s="14">
        <v>7.8548717033890894E-2</v>
      </c>
      <c r="AV13" s="14">
        <v>4.4896969773606098E-2</v>
      </c>
      <c r="AW13" s="14">
        <v>5.2727436103858598E-2</v>
      </c>
      <c r="AX13" s="14"/>
      <c r="AY13" s="14">
        <v>2.9189103110473898E-2</v>
      </c>
      <c r="AZ13" s="14">
        <v>6.1814593803991902E-2</v>
      </c>
      <c r="BA13" s="14">
        <v>3.5497053457897797E-2</v>
      </c>
      <c r="BB13" s="14">
        <v>4.7363068379436997E-2</v>
      </c>
      <c r="BC13" s="14">
        <v>2.9233350961403899E-2</v>
      </c>
      <c r="BD13" s="14"/>
      <c r="BE13" s="14">
        <v>0</v>
      </c>
      <c r="BF13" s="14">
        <v>3.2154160056827301E-2</v>
      </c>
      <c r="BG13" s="14">
        <v>6.0602386290805901E-2</v>
      </c>
      <c r="BH13" s="14">
        <v>7.7135548662214101E-2</v>
      </c>
      <c r="BI13" s="14">
        <v>5.1632945750616797E-2</v>
      </c>
      <c r="BJ13" s="14">
        <v>4.0497940687558402E-2</v>
      </c>
      <c r="BK13" s="14">
        <v>5.2293416801636801E-2</v>
      </c>
      <c r="BL13" s="14">
        <v>4.5373888446797898E-2</v>
      </c>
      <c r="BM13" s="14">
        <v>3.7013703046829001E-2</v>
      </c>
      <c r="BN13" s="14">
        <v>4.3967998584558798E-2</v>
      </c>
      <c r="BO13" s="14">
        <v>3.4874853381900599E-2</v>
      </c>
      <c r="BP13" s="14">
        <v>3.9189155936702198E-2</v>
      </c>
      <c r="BQ13" s="14">
        <v>3.44717611008954E-2</v>
      </c>
      <c r="BR13" s="14">
        <v>2.3560363117353701E-2</v>
      </c>
      <c r="BS13" s="14">
        <v>5.4907200658960098E-2</v>
      </c>
      <c r="BT13" s="14">
        <v>5.1043475044680701E-3</v>
      </c>
      <c r="BU13" s="14"/>
      <c r="BV13" s="14">
        <v>2.7291878591718301E-2</v>
      </c>
      <c r="BW13" s="14">
        <v>2.0858830190032599E-2</v>
      </c>
      <c r="BX13" s="14"/>
      <c r="BY13" s="14">
        <v>9.6630983607154993E-3</v>
      </c>
      <c r="BZ13" s="14"/>
      <c r="CA13" s="14">
        <v>4.4027688399988503E-2</v>
      </c>
      <c r="CB13" s="14">
        <v>5.0933746154842897E-2</v>
      </c>
      <c r="CC13" s="14">
        <v>4.20101665633522E-2</v>
      </c>
      <c r="CD13" s="14">
        <v>1.65716922920599E-2</v>
      </c>
      <c r="CE13" s="14">
        <v>3.5157039924545198E-2</v>
      </c>
    </row>
    <row r="14" spans="2:83" x14ac:dyDescent="0.3">
      <c r="B14" s="15" t="s">
        <v>110</v>
      </c>
      <c r="C14" s="14">
        <v>8.0863081992306199E-2</v>
      </c>
      <c r="D14" s="14">
        <v>4.0379162145974701E-2</v>
      </c>
      <c r="E14" s="14">
        <v>0.119522766764114</v>
      </c>
      <c r="F14" s="14"/>
      <c r="G14" s="14">
        <v>9.2515541084575104E-2</v>
      </c>
      <c r="H14" s="14">
        <v>5.9365927615034397E-2</v>
      </c>
      <c r="I14" s="14">
        <v>8.0177785879630301E-2</v>
      </c>
      <c r="J14" s="14">
        <v>8.1020445973993396E-2</v>
      </c>
      <c r="K14" s="14">
        <v>7.7625896695373495E-2</v>
      </c>
      <c r="L14" s="14">
        <v>9.3281068044520396E-2</v>
      </c>
      <c r="M14" s="14"/>
      <c r="N14" s="14">
        <v>5.5553262293092001E-2</v>
      </c>
      <c r="O14" s="14">
        <v>6.2174477345328001E-2</v>
      </c>
      <c r="P14" s="14">
        <v>9.4536279814103702E-2</v>
      </c>
      <c r="Q14" s="14">
        <v>0.11349775422616</v>
      </c>
      <c r="R14" s="14"/>
      <c r="S14" s="14">
        <v>7.0423953605767198E-2</v>
      </c>
      <c r="T14" s="14">
        <v>8.9061829088270705E-2</v>
      </c>
      <c r="U14" s="14">
        <v>8.22606145680463E-2</v>
      </c>
      <c r="V14" s="14">
        <v>7.6073798564644302E-2</v>
      </c>
      <c r="W14" s="14">
        <v>6.8169845817122002E-2</v>
      </c>
      <c r="X14" s="14">
        <v>8.8553741403262803E-2</v>
      </c>
      <c r="Y14" s="14">
        <v>7.5063210946381007E-2</v>
      </c>
      <c r="Z14" s="14">
        <v>7.2307061057383507E-2</v>
      </c>
      <c r="AA14" s="14">
        <v>8.0580514791971605E-2</v>
      </c>
      <c r="AB14" s="14">
        <v>9.8817234855428995E-2</v>
      </c>
      <c r="AC14" s="14">
        <v>4.71848188251753E-2</v>
      </c>
      <c r="AD14" s="14">
        <v>0.14082603075887701</v>
      </c>
      <c r="AE14" s="14"/>
      <c r="AF14" s="14">
        <v>5.03376681929988E-2</v>
      </c>
      <c r="AG14" s="14">
        <v>4.7124316773582503E-2</v>
      </c>
      <c r="AH14" s="14">
        <v>0.109703978745464</v>
      </c>
      <c r="AI14" s="14">
        <v>8.4723613948424994E-2</v>
      </c>
      <c r="AJ14" s="14">
        <v>0.16830733445842</v>
      </c>
      <c r="AK14" s="14"/>
      <c r="AL14" s="14">
        <v>4.9139627370667002E-2</v>
      </c>
      <c r="AM14" s="14">
        <v>4.5584422165330603E-2</v>
      </c>
      <c r="AN14" s="14">
        <v>9.2160323024870303E-2</v>
      </c>
      <c r="AO14" s="14">
        <v>8.4356435147429604E-2</v>
      </c>
      <c r="AP14" s="14">
        <v>0.115031618181895</v>
      </c>
      <c r="AQ14" s="14"/>
      <c r="AR14" s="14">
        <v>4.1742036740305799E-2</v>
      </c>
      <c r="AS14" s="14">
        <v>3.2608368370784097E-2</v>
      </c>
      <c r="AT14" s="14">
        <v>7.1095695861563404E-2</v>
      </c>
      <c r="AU14" s="14">
        <v>7.2937083974702499E-2</v>
      </c>
      <c r="AV14" s="14">
        <v>7.9758235417706103E-2</v>
      </c>
      <c r="AW14" s="14">
        <v>0.16169376164326399</v>
      </c>
      <c r="AX14" s="14"/>
      <c r="AY14" s="14">
        <v>7.2956252556229895E-2</v>
      </c>
      <c r="AZ14" s="14">
        <v>0.10729987136765</v>
      </c>
      <c r="BA14" s="14">
        <v>7.2044111959985196E-2</v>
      </c>
      <c r="BB14" s="14">
        <v>5.0599817204618702E-2</v>
      </c>
      <c r="BC14" s="14">
        <v>0</v>
      </c>
      <c r="BD14" s="14"/>
      <c r="BE14" s="14">
        <v>0.12946116559995499</v>
      </c>
      <c r="BF14" s="14">
        <v>0.12469188031633301</v>
      </c>
      <c r="BG14" s="14">
        <v>0.100307016159464</v>
      </c>
      <c r="BH14" s="14">
        <v>0.10600378925187399</v>
      </c>
      <c r="BI14" s="14">
        <v>7.9454907837396005E-2</v>
      </c>
      <c r="BJ14" s="14">
        <v>6.9564412006039994E-2</v>
      </c>
      <c r="BK14" s="14">
        <v>8.7516811549281703E-2</v>
      </c>
      <c r="BL14" s="14">
        <v>6.0004460172461901E-2</v>
      </c>
      <c r="BM14" s="14">
        <v>5.9923275530673899E-2</v>
      </c>
      <c r="BN14" s="14">
        <v>8.4352126695386498E-2</v>
      </c>
      <c r="BO14" s="14">
        <v>6.8013611901658194E-2</v>
      </c>
      <c r="BP14" s="14">
        <v>7.6314382424064797E-2</v>
      </c>
      <c r="BQ14" s="14">
        <v>1.1056411340814001E-2</v>
      </c>
      <c r="BR14" s="14">
        <v>8.36289133567054E-2</v>
      </c>
      <c r="BS14" s="14">
        <v>0.10154480585148901</v>
      </c>
      <c r="BT14" s="14">
        <v>2.5767030603754699E-2</v>
      </c>
      <c r="BU14" s="14"/>
      <c r="BV14" s="14">
        <v>3.9927071085193201E-2</v>
      </c>
      <c r="BW14" s="14">
        <v>5.3986946351009202E-2</v>
      </c>
      <c r="BX14" s="14"/>
      <c r="BY14" s="14">
        <v>3.5885357202282898E-2</v>
      </c>
      <c r="BZ14" s="14"/>
      <c r="CA14" s="14">
        <v>9.8501816304563006E-2</v>
      </c>
      <c r="CB14" s="14">
        <v>7.6616555613054999E-2</v>
      </c>
      <c r="CC14" s="14">
        <v>5.3814529497472299E-2</v>
      </c>
      <c r="CD14" s="14">
        <v>4.0746147850372297E-2</v>
      </c>
      <c r="CE14" s="14">
        <v>3.2929924183019502E-2</v>
      </c>
    </row>
    <row r="15" spans="2:83" x14ac:dyDescent="0.3">
      <c r="B15" s="15" t="s">
        <v>137</v>
      </c>
      <c r="C15" s="21">
        <v>0.499402201552539</v>
      </c>
      <c r="D15" s="21">
        <v>0.54845441473658296</v>
      </c>
      <c r="E15" s="21">
        <v>0.45248476985663999</v>
      </c>
      <c r="F15" s="21"/>
      <c r="G15" s="21">
        <v>0.588830856148719</v>
      </c>
      <c r="H15" s="21">
        <v>0.65966681945453498</v>
      </c>
      <c r="I15" s="21">
        <v>0.57918967748068195</v>
      </c>
      <c r="J15" s="21">
        <v>0.49538917331128701</v>
      </c>
      <c r="K15" s="21">
        <v>0.380095685349985</v>
      </c>
      <c r="L15" s="21">
        <v>0.32857882473043898</v>
      </c>
      <c r="M15" s="21"/>
      <c r="N15" s="21">
        <v>0.60267501447929595</v>
      </c>
      <c r="O15" s="21">
        <v>0.53594062944856802</v>
      </c>
      <c r="P15" s="21">
        <v>0.44491025981253102</v>
      </c>
      <c r="Q15" s="21">
        <v>0.40497413466656101</v>
      </c>
      <c r="R15" s="21"/>
      <c r="S15" s="21">
        <v>0.60264323733556702</v>
      </c>
      <c r="T15" s="21">
        <v>0.46589103257035902</v>
      </c>
      <c r="U15" s="21">
        <v>0.463780033209933</v>
      </c>
      <c r="V15" s="21">
        <v>0.45703244297548701</v>
      </c>
      <c r="W15" s="21">
        <v>0.51979230604528504</v>
      </c>
      <c r="X15" s="21">
        <v>0.52495630821838601</v>
      </c>
      <c r="Y15" s="21">
        <v>0.451635797111263</v>
      </c>
      <c r="Z15" s="21">
        <v>0.55361179883573997</v>
      </c>
      <c r="AA15" s="21">
        <v>0.531344305464302</v>
      </c>
      <c r="AB15" s="21">
        <v>0.431291818486434</v>
      </c>
      <c r="AC15" s="21">
        <v>0.44985166007452199</v>
      </c>
      <c r="AD15" s="21">
        <v>0.48516657212533498</v>
      </c>
      <c r="AE15" s="21"/>
      <c r="AF15" s="21">
        <v>0.49401864691459302</v>
      </c>
      <c r="AG15" s="21">
        <v>0.60707324082542802</v>
      </c>
      <c r="AH15" s="21">
        <v>0.47202348546919698</v>
      </c>
      <c r="AI15" s="21">
        <v>0.34505276611136498</v>
      </c>
      <c r="AJ15" s="21">
        <v>0.40609781422159502</v>
      </c>
      <c r="AK15" s="21"/>
      <c r="AL15" s="21">
        <v>0.52941007274852403</v>
      </c>
      <c r="AM15" s="21">
        <v>0.60421144753687395</v>
      </c>
      <c r="AN15" s="21">
        <v>0.40933880973780701</v>
      </c>
      <c r="AO15" s="21">
        <v>0.40970852432086902</v>
      </c>
      <c r="AP15" s="21">
        <v>0.45673794369229098</v>
      </c>
      <c r="AQ15" s="21"/>
      <c r="AR15" s="21">
        <v>0.64409080347521097</v>
      </c>
      <c r="AS15" s="21">
        <v>0.57628001379867899</v>
      </c>
      <c r="AT15" s="21">
        <v>0.49893496790339298</v>
      </c>
      <c r="AU15" s="21">
        <v>0.448414302202926</v>
      </c>
      <c r="AV15" s="21">
        <v>0.56116998385668404</v>
      </c>
      <c r="AW15" s="21">
        <v>0.31464899485969899</v>
      </c>
      <c r="AX15" s="21"/>
      <c r="AY15" s="21">
        <v>0.42181280298190199</v>
      </c>
      <c r="AZ15" s="21">
        <v>0.44398004593447798</v>
      </c>
      <c r="BA15" s="21">
        <v>0.59332334912381901</v>
      </c>
      <c r="BB15" s="21">
        <v>0.62653629151601897</v>
      </c>
      <c r="BC15" s="21">
        <v>0.806676126485251</v>
      </c>
      <c r="BD15" s="21"/>
      <c r="BE15" s="21">
        <v>0.41633493878240802</v>
      </c>
      <c r="BF15" s="21">
        <v>0.49761917037424103</v>
      </c>
      <c r="BG15" s="21">
        <v>0.34585271984774502</v>
      </c>
      <c r="BH15" s="21">
        <v>0.42219734342822901</v>
      </c>
      <c r="BI15" s="21">
        <v>0.42683263274609101</v>
      </c>
      <c r="BJ15" s="21">
        <v>0.47298997584330899</v>
      </c>
      <c r="BK15" s="21">
        <v>0.469322503723415</v>
      </c>
      <c r="BL15" s="21">
        <v>0.47485835713061503</v>
      </c>
      <c r="BM15" s="21">
        <v>0.51226563282794202</v>
      </c>
      <c r="BN15" s="21">
        <v>0.51690234770966603</v>
      </c>
      <c r="BO15" s="21">
        <v>0.57554674157454699</v>
      </c>
      <c r="BP15" s="21">
        <v>0.58538702845808499</v>
      </c>
      <c r="BQ15" s="21">
        <v>0.59057898962605504</v>
      </c>
      <c r="BR15" s="21">
        <v>0.660004011863216</v>
      </c>
      <c r="BS15" s="21">
        <v>0.59943908069653296</v>
      </c>
      <c r="BT15" s="21">
        <v>0.73013390276894696</v>
      </c>
      <c r="BU15" s="21"/>
      <c r="BV15" s="21">
        <v>0.64715140550945705</v>
      </c>
      <c r="BW15" s="21">
        <v>0.54043530384598404</v>
      </c>
      <c r="BX15" s="21"/>
      <c r="BY15" s="21">
        <v>0.69134403543316802</v>
      </c>
      <c r="BZ15" s="21"/>
      <c r="CA15" s="21">
        <v>0.41240050770236403</v>
      </c>
      <c r="CB15" s="21">
        <v>0.47363080685689901</v>
      </c>
      <c r="CC15" s="21">
        <v>0.53367535312917302</v>
      </c>
      <c r="CD15" s="21">
        <v>0.76673390188031798</v>
      </c>
      <c r="CE15" s="21">
        <v>0.83630163880960895</v>
      </c>
    </row>
    <row r="16" spans="2:83" x14ac:dyDescent="0.3">
      <c r="B16" s="15" t="s">
        <v>138</v>
      </c>
      <c r="C16" s="21">
        <v>0.14741604424772001</v>
      </c>
      <c r="D16" s="21">
        <v>0.145554609312957</v>
      </c>
      <c r="E16" s="21">
        <v>0.14859097192415799</v>
      </c>
      <c r="F16" s="21"/>
      <c r="G16" s="21">
        <v>9.0158537751404894E-2</v>
      </c>
      <c r="H16" s="21">
        <v>0.10998485638534999</v>
      </c>
      <c r="I16" s="21">
        <v>0.11132215648159299</v>
      </c>
      <c r="J16" s="21">
        <v>0.155094083287486</v>
      </c>
      <c r="K16" s="21">
        <v>0.19552886629248001</v>
      </c>
      <c r="L16" s="21">
        <v>0.20640775674929701</v>
      </c>
      <c r="M16" s="21"/>
      <c r="N16" s="21">
        <v>0.108142433006977</v>
      </c>
      <c r="O16" s="21">
        <v>0.16601499557473301</v>
      </c>
      <c r="P16" s="21">
        <v>0.14201622769189401</v>
      </c>
      <c r="Q16" s="21">
        <v>0.16834743254807899</v>
      </c>
      <c r="R16" s="21"/>
      <c r="S16" s="21">
        <v>8.6936144409313507E-2</v>
      </c>
      <c r="T16" s="21">
        <v>0.18621899134518199</v>
      </c>
      <c r="U16" s="21">
        <v>0.15967359572176301</v>
      </c>
      <c r="V16" s="21">
        <v>0.141359405769096</v>
      </c>
      <c r="W16" s="21">
        <v>0.159139988151595</v>
      </c>
      <c r="X16" s="21">
        <v>0.15010045923684401</v>
      </c>
      <c r="Y16" s="21">
        <v>0.161890948400261</v>
      </c>
      <c r="Z16" s="21">
        <v>0.140691471390096</v>
      </c>
      <c r="AA16" s="21">
        <v>0.120400542584851</v>
      </c>
      <c r="AB16" s="21">
        <v>0.150947692739754</v>
      </c>
      <c r="AC16" s="21">
        <v>0.22363085223204199</v>
      </c>
      <c r="AD16" s="21">
        <v>0.143580236337395</v>
      </c>
      <c r="AE16" s="21"/>
      <c r="AF16" s="21">
        <v>0.18300883151700301</v>
      </c>
      <c r="AG16" s="21">
        <v>0.107745973013588</v>
      </c>
      <c r="AH16" s="21">
        <v>0.131529276210543</v>
      </c>
      <c r="AI16" s="21">
        <v>0.22155716449123</v>
      </c>
      <c r="AJ16" s="21">
        <v>0.12413377472893899</v>
      </c>
      <c r="AK16" s="21"/>
      <c r="AL16" s="21">
        <v>0.16271307662222501</v>
      </c>
      <c r="AM16" s="21">
        <v>9.8945077903175499E-2</v>
      </c>
      <c r="AN16" s="21">
        <v>0.132598370317034</v>
      </c>
      <c r="AO16" s="21">
        <v>0.25055188510141901</v>
      </c>
      <c r="AP16" s="21">
        <v>0.17267242106879499</v>
      </c>
      <c r="AQ16" s="21"/>
      <c r="AR16" s="21">
        <v>8.4507721271912598E-2</v>
      </c>
      <c r="AS16" s="21">
        <v>0.12781479985829</v>
      </c>
      <c r="AT16" s="21">
        <v>0.13247466056791099</v>
      </c>
      <c r="AU16" s="21">
        <v>0.23552281625528201</v>
      </c>
      <c r="AV16" s="21">
        <v>0.14553478419865801</v>
      </c>
      <c r="AW16" s="21">
        <v>0.17210536386974301</v>
      </c>
      <c r="AX16" s="21"/>
      <c r="AY16" s="21">
        <v>0.17350448981858099</v>
      </c>
      <c r="AZ16" s="21">
        <v>0.16100507511578699</v>
      </c>
      <c r="BA16" s="21">
        <v>0.12497559406957801</v>
      </c>
      <c r="BB16" s="21">
        <v>0.116245217443798</v>
      </c>
      <c r="BC16" s="21">
        <v>5.2862479956384399E-2</v>
      </c>
      <c r="BD16" s="21"/>
      <c r="BE16" s="21">
        <v>0.139417209639083</v>
      </c>
      <c r="BF16" s="21">
        <v>0.12740662184384799</v>
      </c>
      <c r="BG16" s="21">
        <v>0.17270813852709899</v>
      </c>
      <c r="BH16" s="21">
        <v>0.17890107971946401</v>
      </c>
      <c r="BI16" s="21">
        <v>0.178886169733667</v>
      </c>
      <c r="BJ16" s="21">
        <v>0.16153935091490801</v>
      </c>
      <c r="BK16" s="21">
        <v>0.16761599630873</v>
      </c>
      <c r="BL16" s="21">
        <v>0.15418174470261301</v>
      </c>
      <c r="BM16" s="21">
        <v>0.152729221157509</v>
      </c>
      <c r="BN16" s="21">
        <v>0.17067399748755599</v>
      </c>
      <c r="BO16" s="21">
        <v>0.105109225018913</v>
      </c>
      <c r="BP16" s="21">
        <v>0.145202833717298</v>
      </c>
      <c r="BQ16" s="21">
        <v>0.15819650534670801</v>
      </c>
      <c r="BR16" s="21">
        <v>5.7570469806236799E-2</v>
      </c>
      <c r="BS16" s="21">
        <v>0.194240071557779</v>
      </c>
      <c r="BT16" s="21">
        <v>2.9587904148744001E-2</v>
      </c>
      <c r="BU16" s="21"/>
      <c r="BV16" s="21">
        <v>8.5693847698077599E-2</v>
      </c>
      <c r="BW16" s="21">
        <v>0.118626335210902</v>
      </c>
      <c r="BX16" s="21"/>
      <c r="BY16" s="21">
        <v>8.4058737416837698E-2</v>
      </c>
      <c r="BZ16" s="21"/>
      <c r="CA16" s="21">
        <v>0.17137490674290501</v>
      </c>
      <c r="CB16" s="21">
        <v>0.17158948357374501</v>
      </c>
      <c r="CC16" s="21">
        <v>0.144414263178444</v>
      </c>
      <c r="CD16" s="21">
        <v>4.6007346131126697E-2</v>
      </c>
      <c r="CE16" s="21">
        <v>5.19134957706519E-2</v>
      </c>
    </row>
    <row r="17" spans="2:83" x14ac:dyDescent="0.3">
      <c r="B17" s="15" t="s">
        <v>139</v>
      </c>
      <c r="C17" s="22">
        <v>0.35198615730481903</v>
      </c>
      <c r="D17" s="22">
        <v>0.40289980542362602</v>
      </c>
      <c r="E17" s="22">
        <v>0.303893797932482</v>
      </c>
      <c r="F17" s="22"/>
      <c r="G17" s="22">
        <v>0.49867231839731402</v>
      </c>
      <c r="H17" s="22">
        <v>0.54968196306918504</v>
      </c>
      <c r="I17" s="22">
        <v>0.46786752099908901</v>
      </c>
      <c r="J17" s="22">
        <v>0.34029509002380098</v>
      </c>
      <c r="K17" s="22">
        <v>0.18456681905750499</v>
      </c>
      <c r="L17" s="22">
        <v>0.122171067981142</v>
      </c>
      <c r="M17" s="22"/>
      <c r="N17" s="22">
        <v>0.49453258147231899</v>
      </c>
      <c r="O17" s="22">
        <v>0.36992563387383498</v>
      </c>
      <c r="P17" s="22">
        <v>0.30289403212063698</v>
      </c>
      <c r="Q17" s="22">
        <v>0.236626702118481</v>
      </c>
      <c r="R17" s="22"/>
      <c r="S17" s="22">
        <v>0.51570709292625305</v>
      </c>
      <c r="T17" s="22">
        <v>0.27967204122517703</v>
      </c>
      <c r="U17" s="22">
        <v>0.30410643748817101</v>
      </c>
      <c r="V17" s="22">
        <v>0.315673037206392</v>
      </c>
      <c r="W17" s="22">
        <v>0.36065231789369001</v>
      </c>
      <c r="X17" s="22">
        <v>0.37485584898154201</v>
      </c>
      <c r="Y17" s="22">
        <v>0.28974484871100298</v>
      </c>
      <c r="Z17" s="22">
        <v>0.412920327445645</v>
      </c>
      <c r="AA17" s="22">
        <v>0.410943762879451</v>
      </c>
      <c r="AB17" s="22">
        <v>0.28034412574668</v>
      </c>
      <c r="AC17" s="22">
        <v>0.22622080784248</v>
      </c>
      <c r="AD17" s="22">
        <v>0.34158633578794001</v>
      </c>
      <c r="AE17" s="22"/>
      <c r="AF17" s="22">
        <v>0.31100981539758998</v>
      </c>
      <c r="AG17" s="22">
        <v>0.49932726781184</v>
      </c>
      <c r="AH17" s="22">
        <v>0.34049420925865398</v>
      </c>
      <c r="AI17" s="22">
        <v>0.123495601620135</v>
      </c>
      <c r="AJ17" s="22">
        <v>0.28196403949265703</v>
      </c>
      <c r="AK17" s="22"/>
      <c r="AL17" s="22">
        <v>0.36669699612629902</v>
      </c>
      <c r="AM17" s="22">
        <v>0.50526636963369898</v>
      </c>
      <c r="AN17" s="22">
        <v>0.27674043942077298</v>
      </c>
      <c r="AO17" s="22">
        <v>0.159156639219449</v>
      </c>
      <c r="AP17" s="22">
        <v>0.28406552262349599</v>
      </c>
      <c r="AQ17" s="22"/>
      <c r="AR17" s="22">
        <v>0.559583082203299</v>
      </c>
      <c r="AS17" s="22">
        <v>0.44846521394038902</v>
      </c>
      <c r="AT17" s="22">
        <v>0.36646030733548102</v>
      </c>
      <c r="AU17" s="22">
        <v>0.21289148594764401</v>
      </c>
      <c r="AV17" s="22">
        <v>0.41563519965802598</v>
      </c>
      <c r="AW17" s="22">
        <v>0.14254363098995601</v>
      </c>
      <c r="AX17" s="22"/>
      <c r="AY17" s="22">
        <v>0.248308313163321</v>
      </c>
      <c r="AZ17" s="22">
        <v>0.282974970818691</v>
      </c>
      <c r="BA17" s="22">
        <v>0.46834775505424098</v>
      </c>
      <c r="BB17" s="22">
        <v>0.51029107407221996</v>
      </c>
      <c r="BC17" s="22">
        <v>0.75381364652886695</v>
      </c>
      <c r="BD17" s="22"/>
      <c r="BE17" s="22">
        <v>0.27691772914332502</v>
      </c>
      <c r="BF17" s="22">
        <v>0.37021254853039298</v>
      </c>
      <c r="BG17" s="22">
        <v>0.173144581320646</v>
      </c>
      <c r="BH17" s="22">
        <v>0.243296263708765</v>
      </c>
      <c r="BI17" s="22">
        <v>0.24794646301242401</v>
      </c>
      <c r="BJ17" s="22">
        <v>0.31145062492840098</v>
      </c>
      <c r="BK17" s="22">
        <v>0.30170650741468602</v>
      </c>
      <c r="BL17" s="22">
        <v>0.32067661242800199</v>
      </c>
      <c r="BM17" s="22">
        <v>0.35953641167043199</v>
      </c>
      <c r="BN17" s="22">
        <v>0.34622835022211002</v>
      </c>
      <c r="BO17" s="22">
        <v>0.47043751655563398</v>
      </c>
      <c r="BP17" s="22">
        <v>0.44018419474078702</v>
      </c>
      <c r="BQ17" s="22">
        <v>0.432382484279347</v>
      </c>
      <c r="BR17" s="22">
        <v>0.60243354205697996</v>
      </c>
      <c r="BS17" s="22">
        <v>0.40519900913875401</v>
      </c>
      <c r="BT17" s="22">
        <v>0.70054599862020295</v>
      </c>
      <c r="BU17" s="22"/>
      <c r="BV17" s="22">
        <v>0.56145755781137896</v>
      </c>
      <c r="BW17" s="22">
        <v>0.42180896863508199</v>
      </c>
      <c r="BX17" s="22"/>
      <c r="BY17" s="22">
        <v>0.60728529801633002</v>
      </c>
      <c r="BZ17" s="22"/>
      <c r="CA17" s="22">
        <v>0.24102560095945899</v>
      </c>
      <c r="CB17" s="22">
        <v>0.30204132328315397</v>
      </c>
      <c r="CC17" s="22">
        <v>0.389261089950729</v>
      </c>
      <c r="CD17" s="22">
        <v>0.72072655574919098</v>
      </c>
      <c r="CE17" s="22">
        <v>0.78438814303895699</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E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259</v>
      </c>
      <c r="C9" s="14">
        <v>6.4399407325820904E-2</v>
      </c>
      <c r="D9" s="14">
        <v>8.6988924991189404E-2</v>
      </c>
      <c r="E9" s="14">
        <v>4.2468321329040097E-2</v>
      </c>
      <c r="F9" s="14"/>
      <c r="G9" s="14">
        <v>0.119507559729535</v>
      </c>
      <c r="H9" s="14">
        <v>0.120526028298198</v>
      </c>
      <c r="I9" s="14">
        <v>6.9409966416365598E-2</v>
      </c>
      <c r="J9" s="14">
        <v>4.6917793274293698E-2</v>
      </c>
      <c r="K9" s="14">
        <v>3.09459045958894E-2</v>
      </c>
      <c r="L9" s="14">
        <v>1.4875599084361099E-2</v>
      </c>
      <c r="M9" s="14"/>
      <c r="N9" s="14">
        <v>0.112299724691239</v>
      </c>
      <c r="O9" s="14">
        <v>4.8751487137821799E-2</v>
      </c>
      <c r="P9" s="14">
        <v>3.6414348523251899E-2</v>
      </c>
      <c r="Q9" s="14">
        <v>5.30094847119955E-2</v>
      </c>
      <c r="R9" s="14"/>
      <c r="S9" s="14">
        <v>0.106232435332655</v>
      </c>
      <c r="T9" s="14">
        <v>4.01907987717793E-2</v>
      </c>
      <c r="U9" s="14">
        <v>5.9487753211620899E-2</v>
      </c>
      <c r="V9" s="14">
        <v>6.0495154236613703E-2</v>
      </c>
      <c r="W9" s="14">
        <v>7.7463803407509302E-2</v>
      </c>
      <c r="X9" s="14">
        <v>7.2270853579220196E-2</v>
      </c>
      <c r="Y9" s="14">
        <v>4.5422065033751402E-2</v>
      </c>
      <c r="Z9" s="14">
        <v>0.15486576130712701</v>
      </c>
      <c r="AA9" s="14">
        <v>4.21615885777471E-2</v>
      </c>
      <c r="AB9" s="14">
        <v>3.1391827471382E-2</v>
      </c>
      <c r="AC9" s="14">
        <v>9.1018332694055404E-2</v>
      </c>
      <c r="AD9" s="14">
        <v>1.09516563158337E-2</v>
      </c>
      <c r="AE9" s="14"/>
      <c r="AF9" s="14">
        <v>4.2293168153879998E-2</v>
      </c>
      <c r="AG9" s="14">
        <v>0.127272794245299</v>
      </c>
      <c r="AH9" s="14">
        <v>5.4784293621761099E-2</v>
      </c>
      <c r="AI9" s="14">
        <v>3.8795600357319701E-2</v>
      </c>
      <c r="AJ9" s="14">
        <v>3.3536311878932301E-2</v>
      </c>
      <c r="AK9" s="14"/>
      <c r="AL9" s="14">
        <v>4.3460561741424597E-2</v>
      </c>
      <c r="AM9" s="14">
        <v>0.11895880698377</v>
      </c>
      <c r="AN9" s="14">
        <v>5.02286758668926E-2</v>
      </c>
      <c r="AO9" s="14">
        <v>3.4836794953192397E-2</v>
      </c>
      <c r="AP9" s="14">
        <v>1.8937182093786701E-2</v>
      </c>
      <c r="AQ9" s="14"/>
      <c r="AR9" s="14">
        <v>0.17460502849299001</v>
      </c>
      <c r="AS9" s="14">
        <v>4.5688515136788302E-2</v>
      </c>
      <c r="AT9" s="14">
        <v>4.1821470333956702E-2</v>
      </c>
      <c r="AU9" s="14">
        <v>2.3113059540926201E-2</v>
      </c>
      <c r="AV9" s="14">
        <v>2.66336593757961E-2</v>
      </c>
      <c r="AW9" s="14">
        <v>2.66357833839268E-2</v>
      </c>
      <c r="AX9" s="14"/>
      <c r="AY9" s="14">
        <v>3.40655214575371E-2</v>
      </c>
      <c r="AZ9" s="14">
        <v>4.6617775460179901E-2</v>
      </c>
      <c r="BA9" s="14">
        <v>6.6954978976000598E-2</v>
      </c>
      <c r="BB9" s="14">
        <v>0.14069000977422</v>
      </c>
      <c r="BC9" s="14">
        <v>0.28822149107413497</v>
      </c>
      <c r="BD9" s="14"/>
      <c r="BE9" s="14">
        <v>0</v>
      </c>
      <c r="BF9" s="14">
        <v>6.2691276058343501E-2</v>
      </c>
      <c r="BG9" s="14">
        <v>4.6776976533701699E-2</v>
      </c>
      <c r="BH9" s="14">
        <v>3.1433429216126803E-2</v>
      </c>
      <c r="BI9" s="14">
        <v>5.8708943131949402E-2</v>
      </c>
      <c r="BJ9" s="14">
        <v>5.9067123763362997E-2</v>
      </c>
      <c r="BK9" s="14">
        <v>3.6161990104181203E-2</v>
      </c>
      <c r="BL9" s="14">
        <v>2.2488960031001301E-2</v>
      </c>
      <c r="BM9" s="14">
        <v>5.4883013975411697E-2</v>
      </c>
      <c r="BN9" s="14">
        <v>7.4103308516171806E-2</v>
      </c>
      <c r="BO9" s="14">
        <v>4.59854112624015E-2</v>
      </c>
      <c r="BP9" s="14">
        <v>5.0508603797222003E-2</v>
      </c>
      <c r="BQ9" s="14">
        <v>5.9044945748865103E-2</v>
      </c>
      <c r="BR9" s="14">
        <v>0.13754648682857401</v>
      </c>
      <c r="BS9" s="14">
        <v>0.13507438992755599</v>
      </c>
      <c r="BT9" s="14">
        <v>0.249159913752487</v>
      </c>
      <c r="BU9" s="14"/>
      <c r="BV9" s="14">
        <v>0.17827179017075601</v>
      </c>
      <c r="BW9" s="14">
        <v>3.0864791128332701E-2</v>
      </c>
      <c r="BX9" s="14"/>
      <c r="BY9" s="14">
        <v>0.16707229297944301</v>
      </c>
      <c r="BZ9" s="14"/>
      <c r="CA9" s="14">
        <v>2.94731559261481E-2</v>
      </c>
      <c r="CB9" s="14">
        <v>3.8136429413416002E-2</v>
      </c>
      <c r="CC9" s="14">
        <v>5.9008185416641802E-2</v>
      </c>
      <c r="CD9" s="14">
        <v>0.19019383713488999</v>
      </c>
      <c r="CE9" s="14">
        <v>0.46937094682019298</v>
      </c>
    </row>
    <row r="10" spans="2:83" x14ac:dyDescent="0.3">
      <c r="B10" s="15" t="s">
        <v>260</v>
      </c>
      <c r="C10" s="14">
        <v>0.30052747353109399</v>
      </c>
      <c r="D10" s="14">
        <v>0.32883802675889601</v>
      </c>
      <c r="E10" s="14">
        <v>0.27347312383167499</v>
      </c>
      <c r="F10" s="14"/>
      <c r="G10" s="14">
        <v>0.32975860099665799</v>
      </c>
      <c r="H10" s="14">
        <v>0.45581918210209699</v>
      </c>
      <c r="I10" s="14">
        <v>0.354425622508245</v>
      </c>
      <c r="J10" s="14">
        <v>0.26978491132132898</v>
      </c>
      <c r="K10" s="14">
        <v>0.24434460402793001</v>
      </c>
      <c r="L10" s="14">
        <v>0.17377593827156501</v>
      </c>
      <c r="M10" s="14"/>
      <c r="N10" s="14">
        <v>0.41862247486863702</v>
      </c>
      <c r="O10" s="14">
        <v>0.32384519659905903</v>
      </c>
      <c r="P10" s="14">
        <v>0.241149685840296</v>
      </c>
      <c r="Q10" s="14">
        <v>0.20782656339540601</v>
      </c>
      <c r="R10" s="14"/>
      <c r="S10" s="14">
        <v>0.40224312608687501</v>
      </c>
      <c r="T10" s="14">
        <v>0.231188537410941</v>
      </c>
      <c r="U10" s="14">
        <v>0.30275384931643201</v>
      </c>
      <c r="V10" s="14">
        <v>0.27540027966976</v>
      </c>
      <c r="W10" s="14">
        <v>0.284479064587641</v>
      </c>
      <c r="X10" s="14">
        <v>0.30184409028116899</v>
      </c>
      <c r="Y10" s="14">
        <v>0.27713900353933202</v>
      </c>
      <c r="Z10" s="14">
        <v>0.25331949596511399</v>
      </c>
      <c r="AA10" s="14">
        <v>0.34510258797749599</v>
      </c>
      <c r="AB10" s="14">
        <v>0.282067011697409</v>
      </c>
      <c r="AC10" s="14">
        <v>0.27894027515454201</v>
      </c>
      <c r="AD10" s="14">
        <v>0.28295736492210499</v>
      </c>
      <c r="AE10" s="14"/>
      <c r="AF10" s="14">
        <v>0.22336473467876</v>
      </c>
      <c r="AG10" s="14">
        <v>0.44720462175266001</v>
      </c>
      <c r="AH10" s="14">
        <v>0.34017725808393801</v>
      </c>
      <c r="AI10" s="14">
        <v>0.230834928817433</v>
      </c>
      <c r="AJ10" s="14">
        <v>0.21218645749288001</v>
      </c>
      <c r="AK10" s="14"/>
      <c r="AL10" s="14">
        <v>0.23685693470147001</v>
      </c>
      <c r="AM10" s="14">
        <v>0.47153787314281298</v>
      </c>
      <c r="AN10" s="14">
        <v>0.315449885835623</v>
      </c>
      <c r="AO10" s="14">
        <v>0.12908748992962499</v>
      </c>
      <c r="AP10" s="14">
        <v>0.220447982867949</v>
      </c>
      <c r="AQ10" s="14"/>
      <c r="AR10" s="14">
        <v>0.57377783008646699</v>
      </c>
      <c r="AS10" s="14">
        <v>0.24981617615039201</v>
      </c>
      <c r="AT10" s="14">
        <v>0.36985975586930397</v>
      </c>
      <c r="AU10" s="14">
        <v>0.155830614681569</v>
      </c>
      <c r="AV10" s="14">
        <v>0.23157111684555901</v>
      </c>
      <c r="AW10" s="14">
        <v>0.15862552398270899</v>
      </c>
      <c r="AX10" s="14"/>
      <c r="AY10" s="14">
        <v>0.21269411198591201</v>
      </c>
      <c r="AZ10" s="14">
        <v>0.22694077573986901</v>
      </c>
      <c r="BA10" s="14">
        <v>0.39929607467856099</v>
      </c>
      <c r="BB10" s="14">
        <v>0.43502340001788598</v>
      </c>
      <c r="BC10" s="14">
        <v>0.47149770326017798</v>
      </c>
      <c r="BD10" s="14"/>
      <c r="BE10" s="14">
        <v>0.14312993371911001</v>
      </c>
      <c r="BF10" s="14">
        <v>0.18715372535749999</v>
      </c>
      <c r="BG10" s="14">
        <v>0.20245892894531101</v>
      </c>
      <c r="BH10" s="14">
        <v>0.30433589748636802</v>
      </c>
      <c r="BI10" s="14">
        <v>0.23672268922599901</v>
      </c>
      <c r="BJ10" s="14">
        <v>0.24591684399389699</v>
      </c>
      <c r="BK10" s="14">
        <v>0.31388681080076097</v>
      </c>
      <c r="BL10" s="14">
        <v>0.26072254529044298</v>
      </c>
      <c r="BM10" s="14">
        <v>0.29570717765702798</v>
      </c>
      <c r="BN10" s="14">
        <v>0.343320354872029</v>
      </c>
      <c r="BO10" s="14">
        <v>0.378871136396988</v>
      </c>
      <c r="BP10" s="14">
        <v>0.39041478393949902</v>
      </c>
      <c r="BQ10" s="14">
        <v>0.40212376008044298</v>
      </c>
      <c r="BR10" s="14">
        <v>0.40705638607775801</v>
      </c>
      <c r="BS10" s="14">
        <v>0.39822815575984799</v>
      </c>
      <c r="BT10" s="14">
        <v>0.46436458653395701</v>
      </c>
      <c r="BU10" s="14"/>
      <c r="BV10" s="14">
        <v>0.58981966966117705</v>
      </c>
      <c r="BW10" s="14">
        <v>0.29586101627238098</v>
      </c>
      <c r="BX10" s="14"/>
      <c r="BY10" s="14">
        <v>0.416492509359841</v>
      </c>
      <c r="BZ10" s="14"/>
      <c r="CA10" s="14">
        <v>0.213100782390231</v>
      </c>
      <c r="CB10" s="14">
        <v>0.274096322798355</v>
      </c>
      <c r="CC10" s="14">
        <v>0.35104819516862501</v>
      </c>
      <c r="CD10" s="14">
        <v>0.53803590562531101</v>
      </c>
      <c r="CE10" s="14">
        <v>0.35118975219075999</v>
      </c>
    </row>
    <row r="11" spans="2:83" x14ac:dyDescent="0.3">
      <c r="B11" s="15" t="s">
        <v>261</v>
      </c>
      <c r="C11" s="14">
        <v>0.219400674125314</v>
      </c>
      <c r="D11" s="14">
        <v>0.19941861069238101</v>
      </c>
      <c r="E11" s="14">
        <v>0.23934220353424199</v>
      </c>
      <c r="F11" s="14"/>
      <c r="G11" s="14">
        <v>0.21806956120911</v>
      </c>
      <c r="H11" s="14">
        <v>0.1531125600179</v>
      </c>
      <c r="I11" s="14">
        <v>0.202572156518985</v>
      </c>
      <c r="J11" s="14">
        <v>0.224629567549431</v>
      </c>
      <c r="K11" s="14">
        <v>0.24255748113768899</v>
      </c>
      <c r="L11" s="14">
        <v>0.26809753502836497</v>
      </c>
      <c r="M11" s="14"/>
      <c r="N11" s="14">
        <v>0.176006105696075</v>
      </c>
      <c r="O11" s="14">
        <v>0.20905873157927901</v>
      </c>
      <c r="P11" s="14">
        <v>0.26921362434707902</v>
      </c>
      <c r="Q11" s="14">
        <v>0.23177891948520499</v>
      </c>
      <c r="R11" s="14"/>
      <c r="S11" s="14">
        <v>0.16192212853962301</v>
      </c>
      <c r="T11" s="14">
        <v>0.23410006191013599</v>
      </c>
      <c r="U11" s="14">
        <v>0.223555396604804</v>
      </c>
      <c r="V11" s="14">
        <v>0.21676835257580901</v>
      </c>
      <c r="W11" s="14">
        <v>0.233596627655383</v>
      </c>
      <c r="X11" s="14">
        <v>0.18311995868585201</v>
      </c>
      <c r="Y11" s="14">
        <v>0.238703775760022</v>
      </c>
      <c r="Z11" s="14">
        <v>0.238169281623728</v>
      </c>
      <c r="AA11" s="14">
        <v>0.25257525663413999</v>
      </c>
      <c r="AB11" s="14">
        <v>0.24009928278922699</v>
      </c>
      <c r="AC11" s="14">
        <v>0.19395282216898199</v>
      </c>
      <c r="AD11" s="14">
        <v>0.27873875724542502</v>
      </c>
      <c r="AE11" s="14"/>
      <c r="AF11" s="14">
        <v>0.26022245444354197</v>
      </c>
      <c r="AG11" s="14">
        <v>0.180019895423561</v>
      </c>
      <c r="AH11" s="14">
        <v>0.20474673493746201</v>
      </c>
      <c r="AI11" s="14">
        <v>0.15155100645042599</v>
      </c>
      <c r="AJ11" s="14">
        <v>0.24490401056390801</v>
      </c>
      <c r="AK11" s="14"/>
      <c r="AL11" s="14">
        <v>0.27174771827233002</v>
      </c>
      <c r="AM11" s="14">
        <v>0.15527535702442799</v>
      </c>
      <c r="AN11" s="14">
        <v>0.204719310629766</v>
      </c>
      <c r="AO11" s="14">
        <v>0.222095681924486</v>
      </c>
      <c r="AP11" s="14">
        <v>0.25782095924276699</v>
      </c>
      <c r="AQ11" s="14"/>
      <c r="AR11" s="14">
        <v>7.9618361261001899E-2</v>
      </c>
      <c r="AS11" s="14">
        <v>0.28779329090897798</v>
      </c>
      <c r="AT11" s="14">
        <v>0.24826849605048101</v>
      </c>
      <c r="AU11" s="14">
        <v>0.24626460814960199</v>
      </c>
      <c r="AV11" s="14">
        <v>0.30142496377593597</v>
      </c>
      <c r="AW11" s="14">
        <v>0.216517718086436</v>
      </c>
      <c r="AX11" s="14"/>
      <c r="AY11" s="14">
        <v>0.23776174910889999</v>
      </c>
      <c r="AZ11" s="14">
        <v>0.26752745315217302</v>
      </c>
      <c r="BA11" s="14">
        <v>0.18670339325492999</v>
      </c>
      <c r="BB11" s="14">
        <v>0.14588171071035599</v>
      </c>
      <c r="BC11" s="14">
        <v>0.121045589843208</v>
      </c>
      <c r="BD11" s="14"/>
      <c r="BE11" s="14">
        <v>0.31060641028371</v>
      </c>
      <c r="BF11" s="14">
        <v>0.23482084996649499</v>
      </c>
      <c r="BG11" s="14">
        <v>0.24670433279460399</v>
      </c>
      <c r="BH11" s="14">
        <v>0.241208708226404</v>
      </c>
      <c r="BI11" s="14">
        <v>0.22796610003656401</v>
      </c>
      <c r="BJ11" s="14">
        <v>0.28374941013802202</v>
      </c>
      <c r="BK11" s="14">
        <v>0.195615212958556</v>
      </c>
      <c r="BL11" s="14">
        <v>0.25686296983324203</v>
      </c>
      <c r="BM11" s="14">
        <v>0.22889860393317599</v>
      </c>
      <c r="BN11" s="14">
        <v>0.216572116833187</v>
      </c>
      <c r="BO11" s="14">
        <v>0.245279997332572</v>
      </c>
      <c r="BP11" s="14">
        <v>0.192190718135235</v>
      </c>
      <c r="BQ11" s="14">
        <v>0.203547520536876</v>
      </c>
      <c r="BR11" s="14">
        <v>0.128165789432372</v>
      </c>
      <c r="BS11" s="14">
        <v>0.158183680884251</v>
      </c>
      <c r="BT11" s="14">
        <v>0.10532454532181</v>
      </c>
      <c r="BU11" s="14"/>
      <c r="BV11" s="14">
        <v>7.2568225932811897E-2</v>
      </c>
      <c r="BW11" s="14">
        <v>0.27811529739251301</v>
      </c>
      <c r="BX11" s="14"/>
      <c r="BY11" s="14">
        <v>0.165940427942108</v>
      </c>
      <c r="BZ11" s="14"/>
      <c r="CA11" s="14">
        <v>0.250245659929557</v>
      </c>
      <c r="CB11" s="14">
        <v>0.22219281787464601</v>
      </c>
      <c r="CC11" s="14">
        <v>0.22920053327068399</v>
      </c>
      <c r="CD11" s="14">
        <v>9.30341335069544E-2</v>
      </c>
      <c r="CE11" s="14">
        <v>7.4333566555195393E-2</v>
      </c>
    </row>
    <row r="12" spans="2:83" x14ac:dyDescent="0.3">
      <c r="B12" s="15" t="s">
        <v>262</v>
      </c>
      <c r="C12" s="14">
        <v>0.18055541159229099</v>
      </c>
      <c r="D12" s="14">
        <v>0.196054586469456</v>
      </c>
      <c r="E12" s="14">
        <v>0.16484368553284501</v>
      </c>
      <c r="F12" s="14"/>
      <c r="G12" s="14">
        <v>9.0492740335991098E-2</v>
      </c>
      <c r="H12" s="14">
        <v>9.57698658438184E-2</v>
      </c>
      <c r="I12" s="14">
        <v>0.15469508856088299</v>
      </c>
      <c r="J12" s="14">
        <v>0.20580275834168399</v>
      </c>
      <c r="K12" s="14">
        <v>0.23053191268944201</v>
      </c>
      <c r="L12" s="14">
        <v>0.276014811223114</v>
      </c>
      <c r="M12" s="14"/>
      <c r="N12" s="14">
        <v>0.10972528039619001</v>
      </c>
      <c r="O12" s="14">
        <v>0.168362931830706</v>
      </c>
      <c r="P12" s="14">
        <v>0.213160286156235</v>
      </c>
      <c r="Q12" s="14">
        <v>0.23711958576088299</v>
      </c>
      <c r="R12" s="14"/>
      <c r="S12" s="14">
        <v>0.13466667595571899</v>
      </c>
      <c r="T12" s="14">
        <v>0.238348058098516</v>
      </c>
      <c r="U12" s="14">
        <v>0.195040182881527</v>
      </c>
      <c r="V12" s="14">
        <v>0.220341676768886</v>
      </c>
      <c r="W12" s="14">
        <v>0.14463660630474801</v>
      </c>
      <c r="X12" s="14">
        <v>0.19884411889435599</v>
      </c>
      <c r="Y12" s="14">
        <v>0.17972056460754399</v>
      </c>
      <c r="Z12" s="14">
        <v>0.18937667360390401</v>
      </c>
      <c r="AA12" s="14">
        <v>0.146946977488499</v>
      </c>
      <c r="AB12" s="14">
        <v>0.15781331007486801</v>
      </c>
      <c r="AC12" s="14">
        <v>0.24226998970126201</v>
      </c>
      <c r="AD12" s="14">
        <v>9.4228037315157706E-2</v>
      </c>
      <c r="AE12" s="14"/>
      <c r="AF12" s="14">
        <v>0.26139771867116302</v>
      </c>
      <c r="AG12" s="14">
        <v>7.7312305979508097E-2</v>
      </c>
      <c r="AH12" s="14">
        <v>0.114549785137948</v>
      </c>
      <c r="AI12" s="14">
        <v>0.41552683482331199</v>
      </c>
      <c r="AJ12" s="14">
        <v>0.173389563079625</v>
      </c>
      <c r="AK12" s="14"/>
      <c r="AL12" s="14">
        <v>0.23373452267008199</v>
      </c>
      <c r="AM12" s="14">
        <v>7.49115573549477E-2</v>
      </c>
      <c r="AN12" s="14">
        <v>0.14761389565055899</v>
      </c>
      <c r="AO12" s="14">
        <v>0.47183486790867701</v>
      </c>
      <c r="AP12" s="14">
        <v>0.21250019546943999</v>
      </c>
      <c r="AQ12" s="14"/>
      <c r="AR12" s="14">
        <v>1.6133385960681298E-2</v>
      </c>
      <c r="AS12" s="14">
        <v>0.21217837192717101</v>
      </c>
      <c r="AT12" s="14">
        <v>9.41599097527335E-2</v>
      </c>
      <c r="AU12" s="14">
        <v>0.433108040176093</v>
      </c>
      <c r="AV12" s="14">
        <v>0.17410761318545001</v>
      </c>
      <c r="AW12" s="14">
        <v>0.114593593105362</v>
      </c>
      <c r="AX12" s="14"/>
      <c r="AY12" s="14">
        <v>0.25705822725496702</v>
      </c>
      <c r="AZ12" s="14">
        <v>0.20133386767556899</v>
      </c>
      <c r="BA12" s="14">
        <v>0.13796085274966799</v>
      </c>
      <c r="BB12" s="14">
        <v>7.0943512615318199E-2</v>
      </c>
      <c r="BC12" s="14">
        <v>4.9945624381950701E-2</v>
      </c>
      <c r="BD12" s="14"/>
      <c r="BE12" s="14">
        <v>0.19280325307523299</v>
      </c>
      <c r="BF12" s="14">
        <v>0.22062445196966701</v>
      </c>
      <c r="BG12" s="14">
        <v>0.24824999157181499</v>
      </c>
      <c r="BH12" s="14">
        <v>0.25244605276603799</v>
      </c>
      <c r="BI12" s="14">
        <v>0.246004084415409</v>
      </c>
      <c r="BJ12" s="14">
        <v>0.14485936206739</v>
      </c>
      <c r="BK12" s="14">
        <v>0.18683612873359601</v>
      </c>
      <c r="BL12" s="14">
        <v>0.22304735628522099</v>
      </c>
      <c r="BM12" s="14">
        <v>0.16462638309649599</v>
      </c>
      <c r="BN12" s="14">
        <v>0.117495189715531</v>
      </c>
      <c r="BO12" s="14">
        <v>0.117610528019835</v>
      </c>
      <c r="BP12" s="14">
        <v>0.18005998754550101</v>
      </c>
      <c r="BQ12" s="14">
        <v>0.152833078796798</v>
      </c>
      <c r="BR12" s="14">
        <v>0.13353150241224501</v>
      </c>
      <c r="BS12" s="14">
        <v>0.124246530182638</v>
      </c>
      <c r="BT12" s="14">
        <v>8.4738032151057699E-2</v>
      </c>
      <c r="BU12" s="14"/>
      <c r="BV12" s="14">
        <v>1.5763846565799801E-2</v>
      </c>
      <c r="BW12" s="14">
        <v>0.162760104032251</v>
      </c>
      <c r="BX12" s="14"/>
      <c r="BY12" s="14">
        <v>0.12587956816578</v>
      </c>
      <c r="BZ12" s="14"/>
      <c r="CA12" s="14">
        <v>0.23382175954786599</v>
      </c>
      <c r="CB12" s="14">
        <v>0.205076197142049</v>
      </c>
      <c r="CC12" s="14">
        <v>0.14851364853448301</v>
      </c>
      <c r="CD12" s="14">
        <v>7.1022976362708296E-2</v>
      </c>
      <c r="CE12" s="14">
        <v>7.3053036665624904E-2</v>
      </c>
    </row>
    <row r="13" spans="2:83" x14ac:dyDescent="0.3">
      <c r="B13" s="15" t="s">
        <v>53</v>
      </c>
      <c r="C13" s="20">
        <v>0.23511703342547999</v>
      </c>
      <c r="D13" s="20">
        <v>0.18869985108807799</v>
      </c>
      <c r="E13" s="20">
        <v>0.27987266577219799</v>
      </c>
      <c r="F13" s="20"/>
      <c r="G13" s="20">
        <v>0.242171537728706</v>
      </c>
      <c r="H13" s="20">
        <v>0.17477236373798699</v>
      </c>
      <c r="I13" s="20">
        <v>0.218897165995521</v>
      </c>
      <c r="J13" s="20">
        <v>0.25286496951326198</v>
      </c>
      <c r="K13" s="20">
        <v>0.25162009754905001</v>
      </c>
      <c r="L13" s="20">
        <v>0.26723611639259398</v>
      </c>
      <c r="M13" s="20"/>
      <c r="N13" s="20">
        <v>0.18334641434785801</v>
      </c>
      <c r="O13" s="20">
        <v>0.24998165285313401</v>
      </c>
      <c r="P13" s="20">
        <v>0.240062055133138</v>
      </c>
      <c r="Q13" s="20">
        <v>0.27026544664650998</v>
      </c>
      <c r="R13" s="20"/>
      <c r="S13" s="20">
        <v>0.19493563408512801</v>
      </c>
      <c r="T13" s="20">
        <v>0.25617254380862797</v>
      </c>
      <c r="U13" s="20">
        <v>0.21916281798561499</v>
      </c>
      <c r="V13" s="20">
        <v>0.226994536748931</v>
      </c>
      <c r="W13" s="20">
        <v>0.259823898044719</v>
      </c>
      <c r="X13" s="20">
        <v>0.24392097855940201</v>
      </c>
      <c r="Y13" s="20">
        <v>0.25901459105934999</v>
      </c>
      <c r="Z13" s="20">
        <v>0.16426878750012699</v>
      </c>
      <c r="AA13" s="20">
        <v>0.21321358932211701</v>
      </c>
      <c r="AB13" s="20">
        <v>0.288628567967114</v>
      </c>
      <c r="AC13" s="20">
        <v>0.193818580281158</v>
      </c>
      <c r="AD13" s="20">
        <v>0.33312418420147899</v>
      </c>
      <c r="AE13" s="20"/>
      <c r="AF13" s="20">
        <v>0.212721924052655</v>
      </c>
      <c r="AG13" s="20">
        <v>0.16819038259897201</v>
      </c>
      <c r="AH13" s="20">
        <v>0.28574192821889099</v>
      </c>
      <c r="AI13" s="20">
        <v>0.163291629551509</v>
      </c>
      <c r="AJ13" s="20">
        <v>0.33598365698465499</v>
      </c>
      <c r="AK13" s="20"/>
      <c r="AL13" s="20">
        <v>0.21420026261469399</v>
      </c>
      <c r="AM13" s="20">
        <v>0.17931640549404201</v>
      </c>
      <c r="AN13" s="20">
        <v>0.281988232017159</v>
      </c>
      <c r="AO13" s="20">
        <v>0.14214516528401899</v>
      </c>
      <c r="AP13" s="20">
        <v>0.29029368032605801</v>
      </c>
      <c r="AQ13" s="20"/>
      <c r="AR13" s="20">
        <v>0.155865394198859</v>
      </c>
      <c r="AS13" s="20">
        <v>0.20452364587666999</v>
      </c>
      <c r="AT13" s="20">
        <v>0.24589036799352501</v>
      </c>
      <c r="AU13" s="20">
        <v>0.14168367745180999</v>
      </c>
      <c r="AV13" s="20">
        <v>0.26626264681725897</v>
      </c>
      <c r="AW13" s="20">
        <v>0.48362738144156697</v>
      </c>
      <c r="AX13" s="20"/>
      <c r="AY13" s="20">
        <v>0.25842039019268398</v>
      </c>
      <c r="AZ13" s="20">
        <v>0.25758012797220903</v>
      </c>
      <c r="BA13" s="20">
        <v>0.20908470034084101</v>
      </c>
      <c r="BB13" s="20">
        <v>0.20746136688222</v>
      </c>
      <c r="BC13" s="20">
        <v>6.9289591440528001E-2</v>
      </c>
      <c r="BD13" s="20"/>
      <c r="BE13" s="20">
        <v>0.35346040292194802</v>
      </c>
      <c r="BF13" s="20">
        <v>0.29470969664799401</v>
      </c>
      <c r="BG13" s="20">
        <v>0.25580977015456802</v>
      </c>
      <c r="BH13" s="20">
        <v>0.170575912305063</v>
      </c>
      <c r="BI13" s="20">
        <v>0.23059818319007799</v>
      </c>
      <c r="BJ13" s="20">
        <v>0.26640726003732801</v>
      </c>
      <c r="BK13" s="20">
        <v>0.26749985740290499</v>
      </c>
      <c r="BL13" s="20">
        <v>0.236878168560092</v>
      </c>
      <c r="BM13" s="20">
        <v>0.25588482133788898</v>
      </c>
      <c r="BN13" s="20">
        <v>0.248509030063082</v>
      </c>
      <c r="BO13" s="20">
        <v>0.212252926988203</v>
      </c>
      <c r="BP13" s="20">
        <v>0.186825906582543</v>
      </c>
      <c r="BQ13" s="20">
        <v>0.18245069483701801</v>
      </c>
      <c r="BR13" s="20">
        <v>0.19369983524905199</v>
      </c>
      <c r="BS13" s="20">
        <v>0.18426724324570601</v>
      </c>
      <c r="BT13" s="20">
        <v>9.6412922240689397E-2</v>
      </c>
      <c r="BU13" s="20"/>
      <c r="BV13" s="20">
        <v>0.143576467669455</v>
      </c>
      <c r="BW13" s="20">
        <v>0.232398791174523</v>
      </c>
      <c r="BX13" s="20"/>
      <c r="BY13" s="20">
        <v>0.124615201552826</v>
      </c>
      <c r="BZ13" s="20"/>
      <c r="CA13" s="20">
        <v>0.27335864220619699</v>
      </c>
      <c r="CB13" s="20">
        <v>0.260498232771534</v>
      </c>
      <c r="CC13" s="20">
        <v>0.212229437609567</v>
      </c>
      <c r="CD13" s="20">
        <v>0.107713147370137</v>
      </c>
      <c r="CE13" s="20">
        <v>3.2052697768227098E-2</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E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28.8" x14ac:dyDescent="0.3">
      <c r="B9" s="15" t="s">
        <v>264</v>
      </c>
      <c r="C9" s="14">
        <v>0.20511231652536599</v>
      </c>
      <c r="D9" s="14">
        <v>0.21281706802064801</v>
      </c>
      <c r="E9" s="14">
        <v>0.19705954571709999</v>
      </c>
      <c r="F9" s="14"/>
      <c r="G9" s="14">
        <v>0.18337318501323999</v>
      </c>
      <c r="H9" s="14">
        <v>0.25406497455634902</v>
      </c>
      <c r="I9" s="14">
        <v>0.16662736619534299</v>
      </c>
      <c r="J9" s="14">
        <v>0.21722961527652099</v>
      </c>
      <c r="K9" s="14">
        <v>0.223905947570925</v>
      </c>
      <c r="L9" s="14">
        <v>0.188279787017858</v>
      </c>
      <c r="M9" s="14"/>
      <c r="N9" s="14">
        <v>0.21518047602537299</v>
      </c>
      <c r="O9" s="14">
        <v>0.25424949223248</v>
      </c>
      <c r="P9" s="14">
        <v>0.18586648319332599</v>
      </c>
      <c r="Q9" s="14">
        <v>0.16265343536089399</v>
      </c>
      <c r="R9" s="14"/>
      <c r="S9" s="14">
        <v>0.223582150296287</v>
      </c>
      <c r="T9" s="14">
        <v>0.19574600656270899</v>
      </c>
      <c r="U9" s="14">
        <v>0.192600174029673</v>
      </c>
      <c r="V9" s="14">
        <v>0.19063850799221699</v>
      </c>
      <c r="W9" s="14">
        <v>0.193935269461356</v>
      </c>
      <c r="X9" s="14">
        <v>0.23063571943323</v>
      </c>
      <c r="Y9" s="14">
        <v>0.197454091490954</v>
      </c>
      <c r="Z9" s="14">
        <v>0.22290548073602101</v>
      </c>
      <c r="AA9" s="14">
        <v>0.13623250992615499</v>
      </c>
      <c r="AB9" s="14">
        <v>0.24310440165255401</v>
      </c>
      <c r="AC9" s="14">
        <v>0.26157546780020502</v>
      </c>
      <c r="AD9" s="14">
        <v>0.22613343882303799</v>
      </c>
      <c r="AE9" s="14"/>
      <c r="AF9" s="14">
        <v>0.152108250355902</v>
      </c>
      <c r="AG9" s="14">
        <v>0.25959276832858402</v>
      </c>
      <c r="AH9" s="14">
        <v>0.31946515927422803</v>
      </c>
      <c r="AI9" s="14">
        <v>5.39349649525772E-2</v>
      </c>
      <c r="AJ9" s="14">
        <v>0.132157977561083</v>
      </c>
      <c r="AK9" s="14"/>
      <c r="AL9" s="14">
        <v>0.157081495047345</v>
      </c>
      <c r="AM9" s="14">
        <v>0.227925109480977</v>
      </c>
      <c r="AN9" s="14">
        <v>0.288218031593935</v>
      </c>
      <c r="AO9" s="14">
        <v>6.5281703852372502E-2</v>
      </c>
      <c r="AP9" s="14">
        <v>0.36658948106232198</v>
      </c>
      <c r="AQ9" s="14"/>
      <c r="AR9" s="14">
        <v>0.22232959448960099</v>
      </c>
      <c r="AS9" s="14">
        <v>0.14977303026001301</v>
      </c>
      <c r="AT9" s="14">
        <v>0.31140103574336497</v>
      </c>
      <c r="AU9" s="14">
        <v>0.122135178743335</v>
      </c>
      <c r="AV9" s="14">
        <v>0.37027106455035802</v>
      </c>
      <c r="AW9" s="14">
        <v>0.164950113044145</v>
      </c>
      <c r="AX9" s="14"/>
      <c r="AY9" s="14">
        <v>0.14453146290227301</v>
      </c>
      <c r="AZ9" s="14">
        <v>0.20524470637185499</v>
      </c>
      <c r="BA9" s="14">
        <v>0.23143667458393399</v>
      </c>
      <c r="BB9" s="14">
        <v>0.24112856020771101</v>
      </c>
      <c r="BC9" s="14">
        <v>0.31366096060828103</v>
      </c>
      <c r="BD9" s="14"/>
      <c r="BE9" s="14">
        <v>0.1926737387795</v>
      </c>
      <c r="BF9" s="14">
        <v>0.190441952687606</v>
      </c>
      <c r="BG9" s="14">
        <v>0.18974748173120201</v>
      </c>
      <c r="BH9" s="14">
        <v>0.17804549166748301</v>
      </c>
      <c r="BI9" s="14">
        <v>0.17799124353807</v>
      </c>
      <c r="BJ9" s="14">
        <v>0.23645663228275199</v>
      </c>
      <c r="BK9" s="14">
        <v>0.21102943244643199</v>
      </c>
      <c r="BL9" s="14">
        <v>0.23366695603582899</v>
      </c>
      <c r="BM9" s="14">
        <v>0.222852657646326</v>
      </c>
      <c r="BN9" s="14">
        <v>0.25939023693966201</v>
      </c>
      <c r="BO9" s="14">
        <v>0.20310109556264799</v>
      </c>
      <c r="BP9" s="14">
        <v>0.21660622412532199</v>
      </c>
      <c r="BQ9" s="14">
        <v>0.23402656981943301</v>
      </c>
      <c r="BR9" s="14">
        <v>0.16814622762134099</v>
      </c>
      <c r="BS9" s="14">
        <v>0.18586815209041799</v>
      </c>
      <c r="BT9" s="14">
        <v>0.18227263588727699</v>
      </c>
      <c r="BU9" s="14"/>
      <c r="BV9" s="14">
        <v>0.212323051215008</v>
      </c>
      <c r="BW9" s="14">
        <v>0.25109791068584503</v>
      </c>
      <c r="BX9" s="14"/>
      <c r="BY9" s="14">
        <v>0.161345996716872</v>
      </c>
      <c r="BZ9" s="14"/>
      <c r="CA9" s="14">
        <v>0.211764727747913</v>
      </c>
      <c r="CB9" s="14">
        <v>0.21231513555170001</v>
      </c>
      <c r="CC9" s="14">
        <v>0.218036928013673</v>
      </c>
      <c r="CD9" s="14">
        <v>0.14399224153736101</v>
      </c>
      <c r="CE9" s="14">
        <v>0.24287824748838199</v>
      </c>
    </row>
    <row r="10" spans="2:83" ht="43.2" x14ac:dyDescent="0.3">
      <c r="B10" s="15" t="s">
        <v>265</v>
      </c>
      <c r="C10" s="14">
        <v>0.393598851891926</v>
      </c>
      <c r="D10" s="14">
        <v>0.45079940360755899</v>
      </c>
      <c r="E10" s="14">
        <v>0.33851758015114403</v>
      </c>
      <c r="F10" s="14"/>
      <c r="G10" s="14">
        <v>0.44682699929453301</v>
      </c>
      <c r="H10" s="14">
        <v>0.47283072745125698</v>
      </c>
      <c r="I10" s="14">
        <v>0.40531918142587497</v>
      </c>
      <c r="J10" s="14">
        <v>0.34529130111444001</v>
      </c>
      <c r="K10" s="14">
        <v>0.36895911218503002</v>
      </c>
      <c r="L10" s="14">
        <v>0.34016952429362202</v>
      </c>
      <c r="M10" s="14"/>
      <c r="N10" s="14">
        <v>0.48570915404439302</v>
      </c>
      <c r="O10" s="14">
        <v>0.39196249009526901</v>
      </c>
      <c r="P10" s="14">
        <v>0.36758574647631398</v>
      </c>
      <c r="Q10" s="14">
        <v>0.32549086737125299</v>
      </c>
      <c r="R10" s="14"/>
      <c r="S10" s="14">
        <v>0.42838197427463698</v>
      </c>
      <c r="T10" s="14">
        <v>0.36054953958689101</v>
      </c>
      <c r="U10" s="14">
        <v>0.42868691026559402</v>
      </c>
      <c r="V10" s="14">
        <v>0.38703922754595299</v>
      </c>
      <c r="W10" s="14">
        <v>0.41351582841234003</v>
      </c>
      <c r="X10" s="14">
        <v>0.360494907859986</v>
      </c>
      <c r="Y10" s="14">
        <v>0.41987178133007103</v>
      </c>
      <c r="Z10" s="14">
        <v>0.49586079127541599</v>
      </c>
      <c r="AA10" s="14">
        <v>0.37057108998442301</v>
      </c>
      <c r="AB10" s="14">
        <v>0.38493467873537801</v>
      </c>
      <c r="AC10" s="14">
        <v>0.34693633580198802</v>
      </c>
      <c r="AD10" s="14">
        <v>0.33619068190853402</v>
      </c>
      <c r="AE10" s="14"/>
      <c r="AF10" s="14">
        <v>0.40534540855579798</v>
      </c>
      <c r="AG10" s="14">
        <v>0.448655080009354</v>
      </c>
      <c r="AH10" s="14">
        <v>0.42540142078196502</v>
      </c>
      <c r="AI10" s="14">
        <v>0.39194857404493799</v>
      </c>
      <c r="AJ10" s="14">
        <v>0.31086298435269399</v>
      </c>
      <c r="AK10" s="14"/>
      <c r="AL10" s="14">
        <v>0.42952323850290802</v>
      </c>
      <c r="AM10" s="14">
        <v>0.47346360958700301</v>
      </c>
      <c r="AN10" s="14">
        <v>0.37750193795019998</v>
      </c>
      <c r="AO10" s="14">
        <v>0.30164746304853302</v>
      </c>
      <c r="AP10" s="14">
        <v>0.331123803117507</v>
      </c>
      <c r="AQ10" s="14"/>
      <c r="AR10" s="14">
        <v>0.54770709482111801</v>
      </c>
      <c r="AS10" s="14">
        <v>0.47404490416846601</v>
      </c>
      <c r="AT10" s="14">
        <v>0.39574598238018499</v>
      </c>
      <c r="AU10" s="14">
        <v>0.31488078462052399</v>
      </c>
      <c r="AV10" s="14">
        <v>0.29118849804997199</v>
      </c>
      <c r="AW10" s="14">
        <v>0.229987814801865</v>
      </c>
      <c r="AX10" s="14"/>
      <c r="AY10" s="14">
        <v>0.37801168521601197</v>
      </c>
      <c r="AZ10" s="14">
        <v>0.35334206957167202</v>
      </c>
      <c r="BA10" s="14">
        <v>0.41500418451478499</v>
      </c>
      <c r="BB10" s="14">
        <v>0.46273902881421602</v>
      </c>
      <c r="BC10" s="14">
        <v>0.53480838207682202</v>
      </c>
      <c r="BD10" s="14"/>
      <c r="BE10" s="14">
        <v>0.228426694489267</v>
      </c>
      <c r="BF10" s="14">
        <v>0.32531200705861002</v>
      </c>
      <c r="BG10" s="14">
        <v>0.30092825903689302</v>
      </c>
      <c r="BH10" s="14">
        <v>0.31841058585528698</v>
      </c>
      <c r="BI10" s="14">
        <v>0.38231520164056798</v>
      </c>
      <c r="BJ10" s="14">
        <v>0.37135582492903801</v>
      </c>
      <c r="BK10" s="14">
        <v>0.36499202260604902</v>
      </c>
      <c r="BL10" s="14">
        <v>0.36486440341079701</v>
      </c>
      <c r="BM10" s="14">
        <v>0.43763190822254999</v>
      </c>
      <c r="BN10" s="14">
        <v>0.39029575778040798</v>
      </c>
      <c r="BO10" s="14">
        <v>0.45410338486284102</v>
      </c>
      <c r="BP10" s="14">
        <v>0.44494447078358701</v>
      </c>
      <c r="BQ10" s="14">
        <v>0.44927343598807001</v>
      </c>
      <c r="BR10" s="14">
        <v>0.510212941213253</v>
      </c>
      <c r="BS10" s="14">
        <v>0.44920034843797801</v>
      </c>
      <c r="BT10" s="14">
        <v>0.57623439624487405</v>
      </c>
      <c r="BU10" s="14"/>
      <c r="BV10" s="14">
        <v>0.56190324707967598</v>
      </c>
      <c r="BW10" s="14">
        <v>0.34210952134350198</v>
      </c>
      <c r="BX10" s="14"/>
      <c r="BY10" s="14">
        <v>0.548277465671549</v>
      </c>
      <c r="BZ10" s="14"/>
      <c r="CA10" s="14">
        <v>0.33497908199043303</v>
      </c>
      <c r="CB10" s="14">
        <v>0.38937359299093199</v>
      </c>
      <c r="CC10" s="14">
        <v>0.42305875929693798</v>
      </c>
      <c r="CD10" s="14">
        <v>0.57312121943053596</v>
      </c>
      <c r="CE10" s="14">
        <v>0.40783169382768802</v>
      </c>
    </row>
    <row r="11" spans="2:83" ht="28.8" x14ac:dyDescent="0.3">
      <c r="B11" s="15" t="s">
        <v>266</v>
      </c>
      <c r="C11" s="14">
        <v>0.118072263048945</v>
      </c>
      <c r="D11" s="14">
        <v>0.13634298532328001</v>
      </c>
      <c r="E11" s="14">
        <v>9.9434391805837505E-2</v>
      </c>
      <c r="F11" s="14"/>
      <c r="G11" s="14">
        <v>0.1227795376295</v>
      </c>
      <c r="H11" s="14">
        <v>8.6273401763373503E-2</v>
      </c>
      <c r="I11" s="14">
        <v>8.73928143262621E-2</v>
      </c>
      <c r="J11" s="14">
        <v>0.135345827659344</v>
      </c>
      <c r="K11" s="14">
        <v>0.117964891107257</v>
      </c>
      <c r="L11" s="14">
        <v>0.15176518904885999</v>
      </c>
      <c r="M11" s="14"/>
      <c r="N11" s="14">
        <v>8.6355698948560905E-2</v>
      </c>
      <c r="O11" s="14">
        <v>0.10653851423989601</v>
      </c>
      <c r="P11" s="14">
        <v>0.13152857617848501</v>
      </c>
      <c r="Q11" s="14">
        <v>0.150913995180497</v>
      </c>
      <c r="R11" s="14"/>
      <c r="S11" s="14">
        <v>0.10174421012428</v>
      </c>
      <c r="T11" s="14">
        <v>0.107941611502686</v>
      </c>
      <c r="U11" s="14">
        <v>0.13917034065008299</v>
      </c>
      <c r="V11" s="14">
        <v>0.13829299088803301</v>
      </c>
      <c r="W11" s="14">
        <v>0.13973747526209401</v>
      </c>
      <c r="X11" s="14">
        <v>0.14355758959436499</v>
      </c>
      <c r="Y11" s="14">
        <v>0.12090114890992799</v>
      </c>
      <c r="Z11" s="14">
        <v>0.104378346397017</v>
      </c>
      <c r="AA11" s="14">
        <v>0.103212495387259</v>
      </c>
      <c r="AB11" s="14">
        <v>9.5781707157020196E-2</v>
      </c>
      <c r="AC11" s="14">
        <v>0.12913876840222099</v>
      </c>
      <c r="AD11" s="14">
        <v>0.108333504002028</v>
      </c>
      <c r="AE11" s="14"/>
      <c r="AF11" s="14">
        <v>0.19377478955432401</v>
      </c>
      <c r="AG11" s="14">
        <v>6.6523815678873596E-2</v>
      </c>
      <c r="AH11" s="14">
        <v>4.2207160122842001E-2</v>
      </c>
      <c r="AI11" s="14">
        <v>0.34903143048230001</v>
      </c>
      <c r="AJ11" s="14">
        <v>0.10111281069707399</v>
      </c>
      <c r="AK11" s="14"/>
      <c r="AL11" s="14">
        <v>0.157201010482547</v>
      </c>
      <c r="AM11" s="14">
        <v>7.1288607017210306E-2</v>
      </c>
      <c r="AN11" s="14">
        <v>4.4579846509818097E-2</v>
      </c>
      <c r="AO11" s="14">
        <v>0.35163208619236402</v>
      </c>
      <c r="AP11" s="14">
        <v>5.1941395255023198E-2</v>
      </c>
      <c r="AQ11" s="14"/>
      <c r="AR11" s="14">
        <v>4.7230509329040903E-2</v>
      </c>
      <c r="AS11" s="14">
        <v>0.127569306961928</v>
      </c>
      <c r="AT11" s="14">
        <v>4.6753101821961997E-2</v>
      </c>
      <c r="AU11" s="14">
        <v>0.30900062404142398</v>
      </c>
      <c r="AV11" s="14">
        <v>7.2024685678942907E-2</v>
      </c>
      <c r="AW11" s="14">
        <v>7.8878036394569806E-2</v>
      </c>
      <c r="AX11" s="14"/>
      <c r="AY11" s="14">
        <v>0.13430474172197501</v>
      </c>
      <c r="AZ11" s="14">
        <v>0.13398246410167</v>
      </c>
      <c r="BA11" s="14">
        <v>0.102420891914048</v>
      </c>
      <c r="BB11" s="14">
        <v>9.2137408076492303E-2</v>
      </c>
      <c r="BC11" s="14">
        <v>4.4635956630126199E-2</v>
      </c>
      <c r="BD11" s="14"/>
      <c r="BE11" s="14">
        <v>0.23034978731699299</v>
      </c>
      <c r="BF11" s="14">
        <v>0.17227440051436499</v>
      </c>
      <c r="BG11" s="14">
        <v>0.15241881276741301</v>
      </c>
      <c r="BH11" s="14">
        <v>0.12276955872357501</v>
      </c>
      <c r="BI11" s="14">
        <v>0.127773617774217</v>
      </c>
      <c r="BJ11" s="14">
        <v>8.900278581795E-2</v>
      </c>
      <c r="BK11" s="14">
        <v>0.14489711532170099</v>
      </c>
      <c r="BL11" s="14">
        <v>0.13854968910913501</v>
      </c>
      <c r="BM11" s="14">
        <v>9.3858233596951696E-2</v>
      </c>
      <c r="BN11" s="14">
        <v>0.12950601595162101</v>
      </c>
      <c r="BO11" s="14">
        <v>0.110028195088767</v>
      </c>
      <c r="BP11" s="14">
        <v>0.10388280354419099</v>
      </c>
      <c r="BQ11" s="14">
        <v>8.2792847751175097E-2</v>
      </c>
      <c r="BR11" s="14">
        <v>3.3931766699184601E-2</v>
      </c>
      <c r="BS11" s="14">
        <v>0.102253846842807</v>
      </c>
      <c r="BT11" s="14">
        <v>9.1399532909337194E-2</v>
      </c>
      <c r="BU11" s="14"/>
      <c r="BV11" s="14">
        <v>4.3100959439813999E-2</v>
      </c>
      <c r="BW11" s="14">
        <v>0.113154029040958</v>
      </c>
      <c r="BX11" s="14"/>
      <c r="BY11" s="14">
        <v>0.109534772295392</v>
      </c>
      <c r="BZ11" s="14"/>
      <c r="CA11" s="14">
        <v>0.124613147844176</v>
      </c>
      <c r="CB11" s="14">
        <v>0.103908400023374</v>
      </c>
      <c r="CC11" s="14">
        <v>0.11361720274504999</v>
      </c>
      <c r="CD11" s="14">
        <v>9.4220148590607594E-2</v>
      </c>
      <c r="CE11" s="14">
        <v>0.229556290839946</v>
      </c>
    </row>
    <row r="12" spans="2:83" x14ac:dyDescent="0.3">
      <c r="B12" s="15" t="s">
        <v>53</v>
      </c>
      <c r="C12" s="20">
        <v>0.28321656853376298</v>
      </c>
      <c r="D12" s="20">
        <v>0.20004054304851299</v>
      </c>
      <c r="E12" s="20">
        <v>0.36498848232591902</v>
      </c>
      <c r="F12" s="20"/>
      <c r="G12" s="20">
        <v>0.247020278062727</v>
      </c>
      <c r="H12" s="20">
        <v>0.18683089622901999</v>
      </c>
      <c r="I12" s="20">
        <v>0.34066063805252</v>
      </c>
      <c r="J12" s="20">
        <v>0.30213325594969498</v>
      </c>
      <c r="K12" s="20">
        <v>0.28917004913678701</v>
      </c>
      <c r="L12" s="20">
        <v>0.31978549963966002</v>
      </c>
      <c r="M12" s="20"/>
      <c r="N12" s="20">
        <v>0.212754670981673</v>
      </c>
      <c r="O12" s="20">
        <v>0.247249503432354</v>
      </c>
      <c r="P12" s="20">
        <v>0.31501919415187501</v>
      </c>
      <c r="Q12" s="20">
        <v>0.36094170208735599</v>
      </c>
      <c r="R12" s="20"/>
      <c r="S12" s="20">
        <v>0.24629166530479599</v>
      </c>
      <c r="T12" s="20">
        <v>0.33576284234771397</v>
      </c>
      <c r="U12" s="20">
        <v>0.23954257505464999</v>
      </c>
      <c r="V12" s="20">
        <v>0.28402927357379698</v>
      </c>
      <c r="W12" s="20">
        <v>0.25281142686420899</v>
      </c>
      <c r="X12" s="20">
        <v>0.26531178311241999</v>
      </c>
      <c r="Y12" s="20">
        <v>0.261772978269046</v>
      </c>
      <c r="Z12" s="20">
        <v>0.17685538159154701</v>
      </c>
      <c r="AA12" s="20">
        <v>0.38998390470216299</v>
      </c>
      <c r="AB12" s="20">
        <v>0.27617921245504801</v>
      </c>
      <c r="AC12" s="20">
        <v>0.26234942799558603</v>
      </c>
      <c r="AD12" s="20">
        <v>0.32934237526639998</v>
      </c>
      <c r="AE12" s="20"/>
      <c r="AF12" s="20">
        <v>0.24877155153397601</v>
      </c>
      <c r="AG12" s="20">
        <v>0.225228335983188</v>
      </c>
      <c r="AH12" s="20">
        <v>0.212926259820965</v>
      </c>
      <c r="AI12" s="20">
        <v>0.20508503052018501</v>
      </c>
      <c r="AJ12" s="20">
        <v>0.455866227389149</v>
      </c>
      <c r="AK12" s="20"/>
      <c r="AL12" s="20">
        <v>0.25619425596720002</v>
      </c>
      <c r="AM12" s="20">
        <v>0.22732267391481001</v>
      </c>
      <c r="AN12" s="20">
        <v>0.28970018394604702</v>
      </c>
      <c r="AO12" s="20">
        <v>0.28143874690672999</v>
      </c>
      <c r="AP12" s="20">
        <v>0.25034532056514802</v>
      </c>
      <c r="AQ12" s="20"/>
      <c r="AR12" s="20">
        <v>0.18273280136024</v>
      </c>
      <c r="AS12" s="20">
        <v>0.248612758609593</v>
      </c>
      <c r="AT12" s="20">
        <v>0.24609988005448799</v>
      </c>
      <c r="AU12" s="20">
        <v>0.25398341259471702</v>
      </c>
      <c r="AV12" s="20">
        <v>0.266515751720727</v>
      </c>
      <c r="AW12" s="20">
        <v>0.52618403575941997</v>
      </c>
      <c r="AX12" s="20"/>
      <c r="AY12" s="20">
        <v>0.34315211015974001</v>
      </c>
      <c r="AZ12" s="20">
        <v>0.30743075995480301</v>
      </c>
      <c r="BA12" s="20">
        <v>0.25113824898723203</v>
      </c>
      <c r="BB12" s="20">
        <v>0.20399500290158001</v>
      </c>
      <c r="BC12" s="20">
        <v>0.106894700684771</v>
      </c>
      <c r="BD12" s="20"/>
      <c r="BE12" s="20">
        <v>0.34854977941423998</v>
      </c>
      <c r="BF12" s="20">
        <v>0.31197163973941899</v>
      </c>
      <c r="BG12" s="20">
        <v>0.35690544646449202</v>
      </c>
      <c r="BH12" s="20">
        <v>0.38077436375365398</v>
      </c>
      <c r="BI12" s="20">
        <v>0.31191993704714499</v>
      </c>
      <c r="BJ12" s="20">
        <v>0.30318475697025898</v>
      </c>
      <c r="BK12" s="20">
        <v>0.279081429625817</v>
      </c>
      <c r="BL12" s="20">
        <v>0.26291895144423899</v>
      </c>
      <c r="BM12" s="20">
        <v>0.24565720053417101</v>
      </c>
      <c r="BN12" s="20">
        <v>0.220807989328309</v>
      </c>
      <c r="BO12" s="20">
        <v>0.232767324485744</v>
      </c>
      <c r="BP12" s="20">
        <v>0.23456650154690001</v>
      </c>
      <c r="BQ12" s="20">
        <v>0.23390714644132199</v>
      </c>
      <c r="BR12" s="20">
        <v>0.28770906446622102</v>
      </c>
      <c r="BS12" s="20">
        <v>0.262677652628797</v>
      </c>
      <c r="BT12" s="20">
        <v>0.15009343495851199</v>
      </c>
      <c r="BU12" s="20"/>
      <c r="BV12" s="20">
        <v>0.18267274226550201</v>
      </c>
      <c r="BW12" s="20">
        <v>0.29363853892969499</v>
      </c>
      <c r="BX12" s="20"/>
      <c r="BY12" s="20">
        <v>0.18084176531618701</v>
      </c>
      <c r="BZ12" s="20"/>
      <c r="CA12" s="20">
        <v>0.32864304241747799</v>
      </c>
      <c r="CB12" s="20">
        <v>0.29440287143399402</v>
      </c>
      <c r="CC12" s="20">
        <v>0.245287109944339</v>
      </c>
      <c r="CD12" s="20">
        <v>0.188666390441496</v>
      </c>
      <c r="CE12" s="20">
        <v>0.119733767843985</v>
      </c>
    </row>
    <row r="13" spans="2:83" x14ac:dyDescent="0.3">
      <c r="B13" s="16"/>
    </row>
    <row r="14" spans="2:83" x14ac:dyDescent="0.3">
      <c r="B14" t="s">
        <v>112</v>
      </c>
    </row>
    <row r="15" spans="2:83" x14ac:dyDescent="0.3">
      <c r="B15" t="s">
        <v>113</v>
      </c>
    </row>
    <row r="17" spans="2:2" x14ac:dyDescent="0.3">
      <c r="B17"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E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57.6" x14ac:dyDescent="0.3">
      <c r="B9" s="15" t="s">
        <v>268</v>
      </c>
      <c r="C9" s="14">
        <v>0.64878772737883095</v>
      </c>
      <c r="D9" s="14">
        <v>0.68924834487383801</v>
      </c>
      <c r="E9" s="14">
        <v>0.60962069845103295</v>
      </c>
      <c r="F9" s="14"/>
      <c r="G9" s="14">
        <v>0.57084386039041002</v>
      </c>
      <c r="H9" s="14">
        <v>0.65045329897298199</v>
      </c>
      <c r="I9" s="14">
        <v>0.63287459144995795</v>
      </c>
      <c r="J9" s="14">
        <v>0.667466335051069</v>
      </c>
      <c r="K9" s="14">
        <v>0.65786519712987501</v>
      </c>
      <c r="L9" s="14">
        <v>0.69059218240412801</v>
      </c>
      <c r="M9" s="14"/>
      <c r="N9" s="14">
        <v>0.71788985230879399</v>
      </c>
      <c r="O9" s="14">
        <v>0.64494195320859904</v>
      </c>
      <c r="P9" s="14">
        <v>0.63956083552087095</v>
      </c>
      <c r="Q9" s="14">
        <v>0.57874616397367495</v>
      </c>
      <c r="R9" s="14"/>
      <c r="S9" s="14">
        <v>0.67905024605828501</v>
      </c>
      <c r="T9" s="14">
        <v>0.64104401019449597</v>
      </c>
      <c r="U9" s="14">
        <v>0.69100482664778995</v>
      </c>
      <c r="V9" s="14">
        <v>0.57506836946735296</v>
      </c>
      <c r="W9" s="14">
        <v>0.63220513354756303</v>
      </c>
      <c r="X9" s="14">
        <v>0.61297289034916802</v>
      </c>
      <c r="Y9" s="14">
        <v>0.64185574941347201</v>
      </c>
      <c r="Z9" s="14">
        <v>0.72152957249654703</v>
      </c>
      <c r="AA9" s="14">
        <v>0.62662020785764005</v>
      </c>
      <c r="AB9" s="14">
        <v>0.66828901880976699</v>
      </c>
      <c r="AC9" s="14">
        <v>0.69128928016130597</v>
      </c>
      <c r="AD9" s="14">
        <v>0.66932392967718801</v>
      </c>
      <c r="AE9" s="14"/>
      <c r="AF9" s="14">
        <v>0.72838421364724004</v>
      </c>
      <c r="AG9" s="14">
        <v>0.64376548060917105</v>
      </c>
      <c r="AH9" s="14">
        <v>0.65220254668353195</v>
      </c>
      <c r="AI9" s="14">
        <v>0.52176686812177098</v>
      </c>
      <c r="AJ9" s="14">
        <v>0.50245763431671497</v>
      </c>
      <c r="AK9" s="14"/>
      <c r="AL9" s="14">
        <v>0.72269639903579896</v>
      </c>
      <c r="AM9" s="14">
        <v>0.66139097994180196</v>
      </c>
      <c r="AN9" s="14">
        <v>0.66041136900473596</v>
      </c>
      <c r="AO9" s="14">
        <v>0.67914204264025901</v>
      </c>
      <c r="AP9" s="14">
        <v>0.55570162152022196</v>
      </c>
      <c r="AQ9" s="14"/>
      <c r="AR9" s="14">
        <v>0.66270605347830303</v>
      </c>
      <c r="AS9" s="14">
        <v>0.72398647446898001</v>
      </c>
      <c r="AT9" s="14">
        <v>0.67283473921942705</v>
      </c>
      <c r="AU9" s="14">
        <v>0.70867258664920696</v>
      </c>
      <c r="AV9" s="14">
        <v>0.54623863516980597</v>
      </c>
      <c r="AW9" s="14">
        <v>0.56293313067337802</v>
      </c>
      <c r="AX9" s="14"/>
      <c r="AY9" s="14">
        <v>0.6446814127089</v>
      </c>
      <c r="AZ9" s="14">
        <v>0.613308106618486</v>
      </c>
      <c r="BA9" s="14">
        <v>0.66984508426445499</v>
      </c>
      <c r="BB9" s="14">
        <v>0.67615540929108897</v>
      </c>
      <c r="BC9" s="14">
        <v>0.70318795331089101</v>
      </c>
      <c r="BD9" s="14"/>
      <c r="BE9" s="14">
        <v>0.65737648326083198</v>
      </c>
      <c r="BF9" s="14">
        <v>0.430554783607903</v>
      </c>
      <c r="BG9" s="14">
        <v>0.59769360557255702</v>
      </c>
      <c r="BH9" s="14">
        <v>0.63181210214438999</v>
      </c>
      <c r="BI9" s="14">
        <v>0.59049804564646202</v>
      </c>
      <c r="BJ9" s="14">
        <v>0.59012408788709203</v>
      </c>
      <c r="BK9" s="14">
        <v>0.59987267460570404</v>
      </c>
      <c r="BL9" s="14">
        <v>0.68732287955767002</v>
      </c>
      <c r="BM9" s="14">
        <v>0.68620142814497398</v>
      </c>
      <c r="BN9" s="14">
        <v>0.64429526623249</v>
      </c>
      <c r="BO9" s="14">
        <v>0.69361138529331401</v>
      </c>
      <c r="BP9" s="14">
        <v>0.696474268292256</v>
      </c>
      <c r="BQ9" s="14">
        <v>0.85181889440047998</v>
      </c>
      <c r="BR9" s="14">
        <v>0.80058414175223702</v>
      </c>
      <c r="BS9" s="14">
        <v>0.70084348908313898</v>
      </c>
      <c r="BT9" s="14">
        <v>0.72839157954308598</v>
      </c>
      <c r="BU9" s="14"/>
      <c r="BV9" s="14">
        <v>0.65666226414511497</v>
      </c>
      <c r="BW9" s="14">
        <v>0.668414257848022</v>
      </c>
      <c r="BX9" s="14"/>
      <c r="BY9" s="14">
        <v>0.677349739007165</v>
      </c>
      <c r="BZ9" s="14"/>
      <c r="CA9" s="14">
        <v>0.64612492084552597</v>
      </c>
      <c r="CB9" s="14">
        <v>0.64444709249458099</v>
      </c>
      <c r="CC9" s="14">
        <v>0.65785205921473999</v>
      </c>
      <c r="CD9" s="14">
        <v>0.72724846647755303</v>
      </c>
      <c r="CE9" s="14">
        <v>0.59066336370634298</v>
      </c>
    </row>
    <row r="10" spans="2:83" ht="57.6" x14ac:dyDescent="0.3">
      <c r="B10" s="15" t="s">
        <v>269</v>
      </c>
      <c r="C10" s="14">
        <v>0.19342552805885599</v>
      </c>
      <c r="D10" s="14">
        <v>0.20431324443124299</v>
      </c>
      <c r="E10" s="14">
        <v>0.18317356824498099</v>
      </c>
      <c r="F10" s="14"/>
      <c r="G10" s="14">
        <v>0.27424920324616497</v>
      </c>
      <c r="H10" s="14">
        <v>0.213857836508386</v>
      </c>
      <c r="I10" s="14">
        <v>0.18455852318955901</v>
      </c>
      <c r="J10" s="14">
        <v>0.14519860033460699</v>
      </c>
      <c r="K10" s="14">
        <v>0.18862856866479999</v>
      </c>
      <c r="L10" s="14">
        <v>0.17291600494359</v>
      </c>
      <c r="M10" s="14"/>
      <c r="N10" s="14">
        <v>0.183561819273102</v>
      </c>
      <c r="O10" s="14">
        <v>0.203479572673259</v>
      </c>
      <c r="P10" s="14">
        <v>0.189216903761184</v>
      </c>
      <c r="Q10" s="14">
        <v>0.201548413986051</v>
      </c>
      <c r="R10" s="14"/>
      <c r="S10" s="14">
        <v>0.20132843447665999</v>
      </c>
      <c r="T10" s="14">
        <v>0.18041715882391299</v>
      </c>
      <c r="U10" s="14">
        <v>0.17417134261191999</v>
      </c>
      <c r="V10" s="14">
        <v>0.27477685579135502</v>
      </c>
      <c r="W10" s="14">
        <v>0.19605642553800101</v>
      </c>
      <c r="X10" s="14">
        <v>0.205364280203685</v>
      </c>
      <c r="Y10" s="14">
        <v>0.211394350476867</v>
      </c>
      <c r="Z10" s="14">
        <v>0.155214484670222</v>
      </c>
      <c r="AA10" s="14">
        <v>0.17247507953489799</v>
      </c>
      <c r="AB10" s="14">
        <v>0.17359067291361399</v>
      </c>
      <c r="AC10" s="14">
        <v>0.16026636461975999</v>
      </c>
      <c r="AD10" s="14">
        <v>0.17287844329214599</v>
      </c>
      <c r="AE10" s="14"/>
      <c r="AF10" s="14">
        <v>0.16992821250738499</v>
      </c>
      <c r="AG10" s="14">
        <v>0.226802412141239</v>
      </c>
      <c r="AH10" s="14">
        <v>0.23094004443457</v>
      </c>
      <c r="AI10" s="14">
        <v>0.36051998181174999</v>
      </c>
      <c r="AJ10" s="14">
        <v>0.17307282933281001</v>
      </c>
      <c r="AK10" s="14"/>
      <c r="AL10" s="14">
        <v>0.17175926313456699</v>
      </c>
      <c r="AM10" s="14">
        <v>0.22753706862452899</v>
      </c>
      <c r="AN10" s="14">
        <v>0.202307090788717</v>
      </c>
      <c r="AO10" s="14">
        <v>0.14854310434448401</v>
      </c>
      <c r="AP10" s="14">
        <v>0.23950673643315501</v>
      </c>
      <c r="AQ10" s="14"/>
      <c r="AR10" s="14">
        <v>0.24814110248513499</v>
      </c>
      <c r="AS10" s="14">
        <v>0.18040916507316601</v>
      </c>
      <c r="AT10" s="14">
        <v>0.198215129817578</v>
      </c>
      <c r="AU10" s="14">
        <v>0.147798739753045</v>
      </c>
      <c r="AV10" s="14">
        <v>0.25568792938537399</v>
      </c>
      <c r="AW10" s="14">
        <v>0.14159591464878099</v>
      </c>
      <c r="AX10" s="14"/>
      <c r="AY10" s="14">
        <v>0.20336967458254501</v>
      </c>
      <c r="AZ10" s="14">
        <v>0.16371855620117001</v>
      </c>
      <c r="BA10" s="14">
        <v>0.202709894738168</v>
      </c>
      <c r="BB10" s="14">
        <v>0.22918541244989299</v>
      </c>
      <c r="BC10" s="14">
        <v>0.17868738436152501</v>
      </c>
      <c r="BD10" s="14"/>
      <c r="BE10" s="14">
        <v>0.14312993371911001</v>
      </c>
      <c r="BF10" s="14">
        <v>0.24652483421569399</v>
      </c>
      <c r="BG10" s="14">
        <v>0.20499817168496001</v>
      </c>
      <c r="BH10" s="14">
        <v>0.15517620312604799</v>
      </c>
      <c r="BI10" s="14">
        <v>0.224509271472669</v>
      </c>
      <c r="BJ10" s="14">
        <v>0.23954866201506</v>
      </c>
      <c r="BK10" s="14">
        <v>0.21446863610869801</v>
      </c>
      <c r="BL10" s="14">
        <v>0.18296245661485</v>
      </c>
      <c r="BM10" s="14">
        <v>0.17443502029809499</v>
      </c>
      <c r="BN10" s="14">
        <v>0.20974516453758399</v>
      </c>
      <c r="BO10" s="14">
        <v>0.18035069360961101</v>
      </c>
      <c r="BP10" s="14">
        <v>0.187001626613223</v>
      </c>
      <c r="BQ10" s="14">
        <v>9.1659580028230006E-2</v>
      </c>
      <c r="BR10" s="14">
        <v>0.16411157514543301</v>
      </c>
      <c r="BS10" s="14">
        <v>0.175557147549179</v>
      </c>
      <c r="BT10" s="14">
        <v>0.22218199976770001</v>
      </c>
      <c r="BU10" s="14"/>
      <c r="BV10" s="14">
        <v>0.25477232094075403</v>
      </c>
      <c r="BW10" s="14">
        <v>0.187086182149834</v>
      </c>
      <c r="BX10" s="14"/>
      <c r="BY10" s="14">
        <v>0.24208199305319</v>
      </c>
      <c r="BZ10" s="14"/>
      <c r="CA10" s="14">
        <v>0.153275651272479</v>
      </c>
      <c r="CB10" s="14">
        <v>0.21648742847673799</v>
      </c>
      <c r="CC10" s="14">
        <v>0.21277890424632101</v>
      </c>
      <c r="CD10" s="14">
        <v>0.19283855462729699</v>
      </c>
      <c r="CE10" s="14">
        <v>0.38744025043076602</v>
      </c>
    </row>
    <row r="11" spans="2:83" x14ac:dyDescent="0.3">
      <c r="B11" s="15" t="s">
        <v>110</v>
      </c>
      <c r="C11" s="20">
        <v>0.15778674456231301</v>
      </c>
      <c r="D11" s="20">
        <v>0.10643841069491899</v>
      </c>
      <c r="E11" s="20">
        <v>0.20720573330398501</v>
      </c>
      <c r="F11" s="20"/>
      <c r="G11" s="20">
        <v>0.15490693636342401</v>
      </c>
      <c r="H11" s="20">
        <v>0.13568886451863199</v>
      </c>
      <c r="I11" s="20">
        <v>0.18256688536048299</v>
      </c>
      <c r="J11" s="20">
        <v>0.187335064614324</v>
      </c>
      <c r="K11" s="20">
        <v>0.153506234205326</v>
      </c>
      <c r="L11" s="20">
        <v>0.136491812652282</v>
      </c>
      <c r="M11" s="20"/>
      <c r="N11" s="20">
        <v>9.8548328418103501E-2</v>
      </c>
      <c r="O11" s="20">
        <v>0.15157847411814199</v>
      </c>
      <c r="P11" s="20">
        <v>0.171222260717945</v>
      </c>
      <c r="Q11" s="20">
        <v>0.21970542204027399</v>
      </c>
      <c r="R11" s="20"/>
      <c r="S11" s="20">
        <v>0.119621319465055</v>
      </c>
      <c r="T11" s="20">
        <v>0.17853883098159101</v>
      </c>
      <c r="U11" s="20">
        <v>0.134823830740289</v>
      </c>
      <c r="V11" s="20">
        <v>0.15015477474129199</v>
      </c>
      <c r="W11" s="20">
        <v>0.17173844091443499</v>
      </c>
      <c r="X11" s="20">
        <v>0.18166282944714601</v>
      </c>
      <c r="Y11" s="20">
        <v>0.14674990010966099</v>
      </c>
      <c r="Z11" s="20">
        <v>0.12325594283323101</v>
      </c>
      <c r="AA11" s="20">
        <v>0.20090471260746201</v>
      </c>
      <c r="AB11" s="20">
        <v>0.15812030827661899</v>
      </c>
      <c r="AC11" s="20">
        <v>0.14844435521893401</v>
      </c>
      <c r="AD11" s="20">
        <v>0.15779762703066599</v>
      </c>
      <c r="AE11" s="20"/>
      <c r="AF11" s="20">
        <v>0.101687573845375</v>
      </c>
      <c r="AG11" s="20">
        <v>0.12943210724958901</v>
      </c>
      <c r="AH11" s="20">
        <v>0.116857408881898</v>
      </c>
      <c r="AI11" s="20">
        <v>0.11771315006647901</v>
      </c>
      <c r="AJ11" s="20">
        <v>0.32446953635047399</v>
      </c>
      <c r="AK11" s="20"/>
      <c r="AL11" s="20">
        <v>0.105544337829634</v>
      </c>
      <c r="AM11" s="20">
        <v>0.11107195143366801</v>
      </c>
      <c r="AN11" s="20">
        <v>0.13728154020654601</v>
      </c>
      <c r="AO11" s="20">
        <v>0.17231485301525701</v>
      </c>
      <c r="AP11" s="20">
        <v>0.20479164204662301</v>
      </c>
      <c r="AQ11" s="20"/>
      <c r="AR11" s="20">
        <v>8.9152844036561901E-2</v>
      </c>
      <c r="AS11" s="20">
        <v>9.5604360457854101E-2</v>
      </c>
      <c r="AT11" s="20">
        <v>0.12895013096299399</v>
      </c>
      <c r="AU11" s="20">
        <v>0.14352867359774801</v>
      </c>
      <c r="AV11" s="20">
        <v>0.19807343544482001</v>
      </c>
      <c r="AW11" s="20">
        <v>0.29547095467784101</v>
      </c>
      <c r="AX11" s="20"/>
      <c r="AY11" s="20">
        <v>0.15194891270855501</v>
      </c>
      <c r="AZ11" s="20">
        <v>0.22297333718034401</v>
      </c>
      <c r="BA11" s="20">
        <v>0.12744502099737801</v>
      </c>
      <c r="BB11" s="20">
        <v>9.4659178259017901E-2</v>
      </c>
      <c r="BC11" s="20">
        <v>0.11812466232758299</v>
      </c>
      <c r="BD11" s="20"/>
      <c r="BE11" s="20">
        <v>0.19949358302005901</v>
      </c>
      <c r="BF11" s="20">
        <v>0.32292038217640401</v>
      </c>
      <c r="BG11" s="20">
        <v>0.197308222742482</v>
      </c>
      <c r="BH11" s="20">
        <v>0.21301169472956299</v>
      </c>
      <c r="BI11" s="20">
        <v>0.18499268288086901</v>
      </c>
      <c r="BJ11" s="20">
        <v>0.17032725009784799</v>
      </c>
      <c r="BK11" s="20">
        <v>0.18565868928559801</v>
      </c>
      <c r="BL11" s="20">
        <v>0.12971466382748001</v>
      </c>
      <c r="BM11" s="20">
        <v>0.139363551556931</v>
      </c>
      <c r="BN11" s="20">
        <v>0.14595956922992601</v>
      </c>
      <c r="BO11" s="20">
        <v>0.12603792109707501</v>
      </c>
      <c r="BP11" s="20">
        <v>0.11652410509452001</v>
      </c>
      <c r="BQ11" s="20">
        <v>5.6521525571290497E-2</v>
      </c>
      <c r="BR11" s="20">
        <v>3.5304283102329997E-2</v>
      </c>
      <c r="BS11" s="20">
        <v>0.123599363367682</v>
      </c>
      <c r="BT11" s="20">
        <v>4.9426420689214802E-2</v>
      </c>
      <c r="BU11" s="20"/>
      <c r="BV11" s="20">
        <v>8.8565414914130794E-2</v>
      </c>
      <c r="BW11" s="20">
        <v>0.14449956000214401</v>
      </c>
      <c r="BX11" s="20"/>
      <c r="BY11" s="20">
        <v>8.0568267939644805E-2</v>
      </c>
      <c r="BZ11" s="20"/>
      <c r="CA11" s="20">
        <v>0.200599427881996</v>
      </c>
      <c r="CB11" s="20">
        <v>0.13906547902868099</v>
      </c>
      <c r="CC11" s="20">
        <v>0.129369036538939</v>
      </c>
      <c r="CD11" s="20">
        <v>7.9912978895150005E-2</v>
      </c>
      <c r="CE11" s="20">
        <v>2.1896385862891901E-2</v>
      </c>
    </row>
    <row r="12" spans="2:83" x14ac:dyDescent="0.3">
      <c r="B12" s="16"/>
    </row>
    <row r="13" spans="2:83" x14ac:dyDescent="0.3">
      <c r="B13" t="s">
        <v>112</v>
      </c>
    </row>
    <row r="14" spans="2:83" x14ac:dyDescent="0.3">
      <c r="B14" t="s">
        <v>113</v>
      </c>
    </row>
    <row r="16" spans="2:83" x14ac:dyDescent="0.3">
      <c r="B16"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E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270</v>
      </c>
      <c r="C9" s="14">
        <v>0.47098059144397098</v>
      </c>
      <c r="D9" s="14">
        <v>0.51073619535530201</v>
      </c>
      <c r="E9" s="14">
        <v>0.432153325401544</v>
      </c>
      <c r="F9" s="14"/>
      <c r="G9" s="14">
        <v>0.49068468218566702</v>
      </c>
      <c r="H9" s="14">
        <v>0.54064764248050801</v>
      </c>
      <c r="I9" s="14">
        <v>0.42552004487269302</v>
      </c>
      <c r="J9" s="14">
        <v>0.402957028357111</v>
      </c>
      <c r="K9" s="14">
        <v>0.47434352875890301</v>
      </c>
      <c r="L9" s="14">
        <v>0.49102097417482399</v>
      </c>
      <c r="M9" s="14"/>
      <c r="N9" s="14">
        <v>0.51772478353837004</v>
      </c>
      <c r="O9" s="14">
        <v>0.46281631458098499</v>
      </c>
      <c r="P9" s="14">
        <v>0.45412883523176201</v>
      </c>
      <c r="Q9" s="14">
        <v>0.44234000510511101</v>
      </c>
      <c r="R9" s="14"/>
      <c r="S9" s="14">
        <v>0.55050680797207296</v>
      </c>
      <c r="T9" s="14">
        <v>0.46876001519723398</v>
      </c>
      <c r="U9" s="14">
        <v>0.478114888097875</v>
      </c>
      <c r="V9" s="14">
        <v>0.39967097110911098</v>
      </c>
      <c r="W9" s="14">
        <v>0.42772443262134902</v>
      </c>
      <c r="X9" s="14">
        <v>0.440278480589615</v>
      </c>
      <c r="Y9" s="14">
        <v>0.48430251609678399</v>
      </c>
      <c r="Z9" s="14">
        <v>0.50828180264812295</v>
      </c>
      <c r="AA9" s="14">
        <v>0.482623054616171</v>
      </c>
      <c r="AB9" s="14">
        <v>0.456963869690727</v>
      </c>
      <c r="AC9" s="14">
        <v>0.52800627400795996</v>
      </c>
      <c r="AD9" s="14">
        <v>0.31752363107273801</v>
      </c>
      <c r="AE9" s="14"/>
      <c r="AF9" s="14">
        <v>0.45023825116310001</v>
      </c>
      <c r="AG9" s="14">
        <v>0.52453382105125101</v>
      </c>
      <c r="AH9" s="14">
        <v>0.48341628205760001</v>
      </c>
      <c r="AI9" s="14">
        <v>0.442786872668126</v>
      </c>
      <c r="AJ9" s="14">
        <v>0.42173466913143898</v>
      </c>
      <c r="AK9" s="14"/>
      <c r="AL9" s="14">
        <v>0.42856434339136001</v>
      </c>
      <c r="AM9" s="14">
        <v>0.54596065702046903</v>
      </c>
      <c r="AN9" s="14">
        <v>0.48160112733143101</v>
      </c>
      <c r="AO9" s="14">
        <v>0.38100312422820998</v>
      </c>
      <c r="AP9" s="14">
        <v>0.51046595071954903</v>
      </c>
      <c r="AQ9" s="14"/>
      <c r="AR9" s="14">
        <v>0.56464091925647397</v>
      </c>
      <c r="AS9" s="14">
        <v>0.47290883091108599</v>
      </c>
      <c r="AT9" s="14">
        <v>0.51907854982613599</v>
      </c>
      <c r="AU9" s="14">
        <v>0.40906453176305202</v>
      </c>
      <c r="AV9" s="14">
        <v>0.484294166391526</v>
      </c>
      <c r="AW9" s="14">
        <v>0.35901036732241298</v>
      </c>
      <c r="AX9" s="14"/>
      <c r="AY9" s="14">
        <v>0.41860722005488399</v>
      </c>
      <c r="AZ9" s="14">
        <v>0.43113388276348602</v>
      </c>
      <c r="BA9" s="14">
        <v>0.47915402172420701</v>
      </c>
      <c r="BB9" s="14">
        <v>0.54293336887527999</v>
      </c>
      <c r="BC9" s="14">
        <v>0.57009838457310003</v>
      </c>
      <c r="BD9" s="14"/>
      <c r="BE9" s="14">
        <v>0.40722004342208001</v>
      </c>
      <c r="BF9" s="14">
        <v>0.30343984518864198</v>
      </c>
      <c r="BG9" s="14">
        <v>0.41370118818412899</v>
      </c>
      <c r="BH9" s="14">
        <v>0.44541643581861301</v>
      </c>
      <c r="BI9" s="14">
        <v>0.43758025989975802</v>
      </c>
      <c r="BJ9" s="14">
        <v>0.48423844011996597</v>
      </c>
      <c r="BK9" s="14">
        <v>0.44229028049649999</v>
      </c>
      <c r="BL9" s="14">
        <v>0.414707359311485</v>
      </c>
      <c r="BM9" s="14">
        <v>0.510407353903095</v>
      </c>
      <c r="BN9" s="14">
        <v>0.47154107156844199</v>
      </c>
      <c r="BO9" s="14">
        <v>0.47712171736263598</v>
      </c>
      <c r="BP9" s="14">
        <v>0.45104561121210102</v>
      </c>
      <c r="BQ9" s="14">
        <v>0.61061847183823004</v>
      </c>
      <c r="BR9" s="14">
        <v>0.62014330218431302</v>
      </c>
      <c r="BS9" s="14">
        <v>0.403059071898904</v>
      </c>
      <c r="BT9" s="14">
        <v>0.621762994865386</v>
      </c>
      <c r="BU9" s="14"/>
      <c r="BV9" s="14">
        <v>0.56775954234001402</v>
      </c>
      <c r="BW9" s="14">
        <v>0.51358408032870295</v>
      </c>
      <c r="BX9" s="14"/>
      <c r="BY9" s="14">
        <v>0.57276726450358795</v>
      </c>
      <c r="BZ9" s="14"/>
      <c r="CA9" s="14">
        <v>0.428487720001543</v>
      </c>
      <c r="CB9" s="14">
        <v>0.52481906012042101</v>
      </c>
      <c r="CC9" s="14">
        <v>0.459103756305207</v>
      </c>
      <c r="CD9" s="14">
        <v>0.56467161218357897</v>
      </c>
      <c r="CE9" s="14">
        <v>0.66840896650816395</v>
      </c>
    </row>
    <row r="10" spans="2:83" ht="43.2" x14ac:dyDescent="0.3">
      <c r="B10" s="15" t="s">
        <v>271</v>
      </c>
      <c r="C10" s="14">
        <v>0.32638792263812599</v>
      </c>
      <c r="D10" s="14">
        <v>0.331403577636249</v>
      </c>
      <c r="E10" s="14">
        <v>0.32213040280488803</v>
      </c>
      <c r="F10" s="14"/>
      <c r="G10" s="14">
        <v>0.34216339429026998</v>
      </c>
      <c r="H10" s="14">
        <v>0.31549215282013099</v>
      </c>
      <c r="I10" s="14">
        <v>0.33465392097284002</v>
      </c>
      <c r="J10" s="14">
        <v>0.376610181747354</v>
      </c>
      <c r="K10" s="14">
        <v>0.31293508749184201</v>
      </c>
      <c r="L10" s="14">
        <v>0.28637830587542101</v>
      </c>
      <c r="M10" s="14"/>
      <c r="N10" s="14">
        <v>0.34452517380853098</v>
      </c>
      <c r="O10" s="14">
        <v>0.33741058992811601</v>
      </c>
      <c r="P10" s="14">
        <v>0.31958458449782501</v>
      </c>
      <c r="Q10" s="14">
        <v>0.30236945591919601</v>
      </c>
      <c r="R10" s="14"/>
      <c r="S10" s="14">
        <v>0.28983432994583302</v>
      </c>
      <c r="T10" s="14">
        <v>0.330896837149812</v>
      </c>
      <c r="U10" s="14">
        <v>0.319566459651422</v>
      </c>
      <c r="V10" s="14">
        <v>0.38549699010391503</v>
      </c>
      <c r="W10" s="14">
        <v>0.33311167429137201</v>
      </c>
      <c r="X10" s="14">
        <v>0.33698723876402997</v>
      </c>
      <c r="Y10" s="14">
        <v>0.27732006419145</v>
      </c>
      <c r="Z10" s="14">
        <v>0.33112488811204499</v>
      </c>
      <c r="AA10" s="14">
        <v>0.31661674613221902</v>
      </c>
      <c r="AB10" s="14">
        <v>0.34273928875723297</v>
      </c>
      <c r="AC10" s="14">
        <v>0.30766310349564502</v>
      </c>
      <c r="AD10" s="14">
        <v>0.41197756295471799</v>
      </c>
      <c r="AE10" s="14"/>
      <c r="AF10" s="14">
        <v>0.37713683108775797</v>
      </c>
      <c r="AG10" s="14">
        <v>0.30988329655639402</v>
      </c>
      <c r="AH10" s="14">
        <v>0.321169741759114</v>
      </c>
      <c r="AI10" s="14">
        <v>0.31090720658655902</v>
      </c>
      <c r="AJ10" s="14">
        <v>0.247397471211702</v>
      </c>
      <c r="AK10" s="14"/>
      <c r="AL10" s="14">
        <v>0.392177398536461</v>
      </c>
      <c r="AM10" s="14">
        <v>0.30522035623975702</v>
      </c>
      <c r="AN10" s="14">
        <v>0.288743549543934</v>
      </c>
      <c r="AO10" s="14">
        <v>0.37848697998495501</v>
      </c>
      <c r="AP10" s="14">
        <v>0.284828213888555</v>
      </c>
      <c r="AQ10" s="14"/>
      <c r="AR10" s="14">
        <v>0.30432302816418499</v>
      </c>
      <c r="AS10" s="14">
        <v>0.37537923526268102</v>
      </c>
      <c r="AT10" s="14">
        <v>0.28991721112503399</v>
      </c>
      <c r="AU10" s="14">
        <v>0.40998771887093899</v>
      </c>
      <c r="AV10" s="14">
        <v>0.25414086433938798</v>
      </c>
      <c r="AW10" s="14">
        <v>0.28293625294917801</v>
      </c>
      <c r="AX10" s="14"/>
      <c r="AY10" s="14">
        <v>0.34305945003588101</v>
      </c>
      <c r="AZ10" s="14">
        <v>0.31040461228600802</v>
      </c>
      <c r="BA10" s="14">
        <v>0.36112180311932102</v>
      </c>
      <c r="BB10" s="14">
        <v>0.30360750265049702</v>
      </c>
      <c r="BC10" s="14">
        <v>0.33747878442733797</v>
      </c>
      <c r="BD10" s="14"/>
      <c r="BE10" s="14">
        <v>0.31583227325869001</v>
      </c>
      <c r="BF10" s="14">
        <v>0.47306040147357897</v>
      </c>
      <c r="BG10" s="14">
        <v>0.312219228925806</v>
      </c>
      <c r="BH10" s="14">
        <v>0.32342773463927099</v>
      </c>
      <c r="BI10" s="14">
        <v>0.35494565496281</v>
      </c>
      <c r="BJ10" s="14">
        <v>0.32817776628163903</v>
      </c>
      <c r="BK10" s="14">
        <v>0.32411052202873503</v>
      </c>
      <c r="BL10" s="14">
        <v>0.35060753393437799</v>
      </c>
      <c r="BM10" s="14">
        <v>0.311730564264599</v>
      </c>
      <c r="BN10" s="14">
        <v>0.32448348349366501</v>
      </c>
      <c r="BO10" s="14">
        <v>0.34961373504583299</v>
      </c>
      <c r="BP10" s="14">
        <v>0.42968731142434702</v>
      </c>
      <c r="BQ10" s="14">
        <v>0.229092029576973</v>
      </c>
      <c r="BR10" s="14">
        <v>0.276990491785576</v>
      </c>
      <c r="BS10" s="14">
        <v>0.41759023049017102</v>
      </c>
      <c r="BT10" s="14">
        <v>0.283980965465639</v>
      </c>
      <c r="BU10" s="14"/>
      <c r="BV10" s="14">
        <v>0.30417437271641401</v>
      </c>
      <c r="BW10" s="14">
        <v>0.30677389282043099</v>
      </c>
      <c r="BX10" s="14"/>
      <c r="BY10" s="14">
        <v>0.30819184519395898</v>
      </c>
      <c r="BZ10" s="14"/>
      <c r="CA10" s="14">
        <v>0.313301979049316</v>
      </c>
      <c r="CB10" s="14">
        <v>0.294105439125457</v>
      </c>
      <c r="CC10" s="14">
        <v>0.36163095100575299</v>
      </c>
      <c r="CD10" s="14">
        <v>0.35848024084215602</v>
      </c>
      <c r="CE10" s="14">
        <v>0.29098630570892903</v>
      </c>
    </row>
    <row r="11" spans="2:83" x14ac:dyDescent="0.3">
      <c r="B11" s="15" t="s">
        <v>110</v>
      </c>
      <c r="C11" s="20">
        <v>0.202631485917903</v>
      </c>
      <c r="D11" s="20">
        <v>0.15786022700844901</v>
      </c>
      <c r="E11" s="20">
        <v>0.245716271793567</v>
      </c>
      <c r="F11" s="20"/>
      <c r="G11" s="20">
        <v>0.167151923524063</v>
      </c>
      <c r="H11" s="20">
        <v>0.14386020469936101</v>
      </c>
      <c r="I11" s="20">
        <v>0.23982603415446699</v>
      </c>
      <c r="J11" s="20">
        <v>0.220432789895535</v>
      </c>
      <c r="K11" s="20">
        <v>0.212721383749256</v>
      </c>
      <c r="L11" s="20">
        <v>0.222600719949754</v>
      </c>
      <c r="M11" s="20"/>
      <c r="N11" s="20">
        <v>0.13775004265309901</v>
      </c>
      <c r="O11" s="20">
        <v>0.199773095490899</v>
      </c>
      <c r="P11" s="20">
        <v>0.22628658027041301</v>
      </c>
      <c r="Q11" s="20">
        <v>0.25529053897569198</v>
      </c>
      <c r="R11" s="20"/>
      <c r="S11" s="20">
        <v>0.15965886208209401</v>
      </c>
      <c r="T11" s="20">
        <v>0.20034314765295499</v>
      </c>
      <c r="U11" s="20">
        <v>0.202318652250703</v>
      </c>
      <c r="V11" s="20">
        <v>0.21483203878697399</v>
      </c>
      <c r="W11" s="20">
        <v>0.23916389308727901</v>
      </c>
      <c r="X11" s="20">
        <v>0.222734280646355</v>
      </c>
      <c r="Y11" s="20">
        <v>0.23837741971176599</v>
      </c>
      <c r="Z11" s="20">
        <v>0.16059330923983201</v>
      </c>
      <c r="AA11" s="20">
        <v>0.20076019925161101</v>
      </c>
      <c r="AB11" s="20">
        <v>0.20029684155204</v>
      </c>
      <c r="AC11" s="20">
        <v>0.16433062249639499</v>
      </c>
      <c r="AD11" s="20">
        <v>0.270498805972544</v>
      </c>
      <c r="AE11" s="20"/>
      <c r="AF11" s="20">
        <v>0.17262491774914199</v>
      </c>
      <c r="AG11" s="20">
        <v>0.165582882392356</v>
      </c>
      <c r="AH11" s="20">
        <v>0.19541397618328701</v>
      </c>
      <c r="AI11" s="20">
        <v>0.24630592074531499</v>
      </c>
      <c r="AJ11" s="20">
        <v>0.330867859656859</v>
      </c>
      <c r="AK11" s="20"/>
      <c r="AL11" s="20">
        <v>0.17925825807217899</v>
      </c>
      <c r="AM11" s="20">
        <v>0.14881898673977401</v>
      </c>
      <c r="AN11" s="20">
        <v>0.22965532312463499</v>
      </c>
      <c r="AO11" s="20">
        <v>0.24050989578683499</v>
      </c>
      <c r="AP11" s="20">
        <v>0.20470583539189699</v>
      </c>
      <c r="AQ11" s="20"/>
      <c r="AR11" s="20">
        <v>0.13103605257934001</v>
      </c>
      <c r="AS11" s="20">
        <v>0.15171193382623199</v>
      </c>
      <c r="AT11" s="20">
        <v>0.19100423904883099</v>
      </c>
      <c r="AU11" s="20">
        <v>0.18094774936600899</v>
      </c>
      <c r="AV11" s="20">
        <v>0.26156496926908601</v>
      </c>
      <c r="AW11" s="20">
        <v>0.35805337972841</v>
      </c>
      <c r="AX11" s="20"/>
      <c r="AY11" s="20">
        <v>0.238333329909235</v>
      </c>
      <c r="AZ11" s="20">
        <v>0.25846150495050602</v>
      </c>
      <c r="BA11" s="20">
        <v>0.159724175156472</v>
      </c>
      <c r="BB11" s="20">
        <v>0.15345912847422299</v>
      </c>
      <c r="BC11" s="20">
        <v>9.2422830999562403E-2</v>
      </c>
      <c r="BD11" s="20"/>
      <c r="BE11" s="20">
        <v>0.27694768331922998</v>
      </c>
      <c r="BF11" s="20">
        <v>0.22349975333777899</v>
      </c>
      <c r="BG11" s="20">
        <v>0.27407958289006501</v>
      </c>
      <c r="BH11" s="20">
        <v>0.231155829542116</v>
      </c>
      <c r="BI11" s="20">
        <v>0.20747408513743201</v>
      </c>
      <c r="BJ11" s="20">
        <v>0.187583793598395</v>
      </c>
      <c r="BK11" s="20">
        <v>0.23359919747476399</v>
      </c>
      <c r="BL11" s="20">
        <v>0.23468510675413601</v>
      </c>
      <c r="BM11" s="20">
        <v>0.17786208183230601</v>
      </c>
      <c r="BN11" s="20">
        <v>0.20397544493789299</v>
      </c>
      <c r="BO11" s="20">
        <v>0.17326454759153201</v>
      </c>
      <c r="BP11" s="20">
        <v>0.11926707736355099</v>
      </c>
      <c r="BQ11" s="20">
        <v>0.16028949858479699</v>
      </c>
      <c r="BR11" s="20">
        <v>0.102866206030112</v>
      </c>
      <c r="BS11" s="20">
        <v>0.17935069761092501</v>
      </c>
      <c r="BT11" s="20">
        <v>9.4256039668975403E-2</v>
      </c>
      <c r="BU11" s="20"/>
      <c r="BV11" s="20">
        <v>0.128066084943572</v>
      </c>
      <c r="BW11" s="20">
        <v>0.179642026850865</v>
      </c>
      <c r="BX11" s="20"/>
      <c r="BY11" s="20">
        <v>0.119040890302453</v>
      </c>
      <c r="BZ11" s="20"/>
      <c r="CA11" s="20">
        <v>0.25821030094914099</v>
      </c>
      <c r="CB11" s="20">
        <v>0.18107550075412199</v>
      </c>
      <c r="CC11" s="20">
        <v>0.17926529268904001</v>
      </c>
      <c r="CD11" s="20">
        <v>7.6848146974264994E-2</v>
      </c>
      <c r="CE11" s="20">
        <v>4.0604727782907302E-2</v>
      </c>
    </row>
    <row r="12" spans="2:83" x14ac:dyDescent="0.3">
      <c r="B12" s="16"/>
    </row>
    <row r="13" spans="2:83" x14ac:dyDescent="0.3">
      <c r="B13" t="s">
        <v>112</v>
      </c>
    </row>
    <row r="14" spans="2:83" x14ac:dyDescent="0.3">
      <c r="B14" t="s">
        <v>113</v>
      </c>
    </row>
    <row r="16" spans="2:83" x14ac:dyDescent="0.3">
      <c r="B16"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E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272</v>
      </c>
      <c r="C9" s="14">
        <v>8.3621922759003903E-2</v>
      </c>
      <c r="D9" s="14">
        <v>7.7171507092297101E-2</v>
      </c>
      <c r="E9" s="14">
        <v>8.9152638364112302E-2</v>
      </c>
      <c r="F9" s="14"/>
      <c r="G9" s="14">
        <v>0.11705410096244501</v>
      </c>
      <c r="H9" s="14">
        <v>8.2180394908685006E-2</v>
      </c>
      <c r="I9" s="14">
        <v>7.4398984441011895E-2</v>
      </c>
      <c r="J9" s="14">
        <v>9.0131533517048001E-2</v>
      </c>
      <c r="K9" s="14">
        <v>0.110180738288263</v>
      </c>
      <c r="L9" s="14">
        <v>4.6982564086079898E-2</v>
      </c>
      <c r="M9" s="14"/>
      <c r="N9" s="14">
        <v>6.19991645276022E-2</v>
      </c>
      <c r="O9" s="14">
        <v>0.10811958515131199</v>
      </c>
      <c r="P9" s="14">
        <v>8.4974245949900204E-2</v>
      </c>
      <c r="Q9" s="14">
        <v>8.0299031313179906E-2</v>
      </c>
      <c r="R9" s="14"/>
      <c r="S9" s="14">
        <v>0.1004744779034</v>
      </c>
      <c r="T9" s="14">
        <v>8.1009519483607101E-2</v>
      </c>
      <c r="U9" s="14">
        <v>9.3664157489145805E-2</v>
      </c>
      <c r="V9" s="14">
        <v>8.5060354290350998E-2</v>
      </c>
      <c r="W9" s="14">
        <v>8.0517680238815198E-2</v>
      </c>
      <c r="X9" s="14">
        <v>8.4513216167398195E-2</v>
      </c>
      <c r="Y9" s="14">
        <v>8.6557844212660204E-2</v>
      </c>
      <c r="Z9" s="14">
        <v>4.6060002876157399E-2</v>
      </c>
      <c r="AA9" s="14">
        <v>7.6571005595661004E-2</v>
      </c>
      <c r="AB9" s="14">
        <v>7.6447249143902898E-2</v>
      </c>
      <c r="AC9" s="14">
        <v>8.3779888699068397E-2</v>
      </c>
      <c r="AD9" s="14">
        <v>7.9362578036003703E-2</v>
      </c>
      <c r="AE9" s="14"/>
      <c r="AF9" s="14">
        <v>4.7899520797061799E-2</v>
      </c>
      <c r="AG9" s="14">
        <v>9.2311450746415599E-2</v>
      </c>
      <c r="AH9" s="14">
        <v>0.130126173486555</v>
      </c>
      <c r="AI9" s="14">
        <v>2.9566740774845401E-2</v>
      </c>
      <c r="AJ9" s="14">
        <v>0.106117341362681</v>
      </c>
      <c r="AK9" s="14"/>
      <c r="AL9" s="14">
        <v>5.2087383059818998E-2</v>
      </c>
      <c r="AM9" s="14">
        <v>6.9113952976718407E-2</v>
      </c>
      <c r="AN9" s="14">
        <v>0.136617740608245</v>
      </c>
      <c r="AO9" s="14">
        <v>4.8926701033998002E-2</v>
      </c>
      <c r="AP9" s="14">
        <v>0.15063092265712799</v>
      </c>
      <c r="AQ9" s="14"/>
      <c r="AR9" s="14">
        <v>6.4481153416468304E-2</v>
      </c>
      <c r="AS9" s="14">
        <v>6.5149804763929897E-2</v>
      </c>
      <c r="AT9" s="14">
        <v>9.6019519991365196E-2</v>
      </c>
      <c r="AU9" s="14">
        <v>5.4195341104977902E-2</v>
      </c>
      <c r="AV9" s="14">
        <v>0.21254663892605899</v>
      </c>
      <c r="AW9" s="14">
        <v>6.7131283742676504E-2</v>
      </c>
      <c r="AX9" s="14"/>
      <c r="AY9" s="14">
        <v>6.10889950644075E-2</v>
      </c>
      <c r="AZ9" s="14">
        <v>9.7526743141060093E-2</v>
      </c>
      <c r="BA9" s="14">
        <v>9.6740354423836397E-2</v>
      </c>
      <c r="BB9" s="14">
        <v>8.8860122006966094E-2</v>
      </c>
      <c r="BC9" s="14">
        <v>0</v>
      </c>
      <c r="BD9" s="14"/>
      <c r="BE9" s="14">
        <v>0.23087805516065199</v>
      </c>
      <c r="BF9" s="14">
        <v>0.11062531812910199</v>
      </c>
      <c r="BG9" s="14">
        <v>7.6722275986319297E-2</v>
      </c>
      <c r="BH9" s="14">
        <v>9.2831553506760797E-2</v>
      </c>
      <c r="BI9" s="14">
        <v>8.7106469698273695E-2</v>
      </c>
      <c r="BJ9" s="14">
        <v>7.3610807598906897E-2</v>
      </c>
      <c r="BK9" s="14">
        <v>0.10782229621032299</v>
      </c>
      <c r="BL9" s="14">
        <v>7.3542612857650402E-2</v>
      </c>
      <c r="BM9" s="14">
        <v>7.2049019697489503E-2</v>
      </c>
      <c r="BN9" s="14">
        <v>7.8620631744098807E-2</v>
      </c>
      <c r="BO9" s="14">
        <v>0.11638981152498699</v>
      </c>
      <c r="BP9" s="14">
        <v>9.7921095147447207E-2</v>
      </c>
      <c r="BQ9" s="14">
        <v>6.2288752612264499E-2</v>
      </c>
      <c r="BR9" s="14">
        <v>2.3560363117353701E-2</v>
      </c>
      <c r="BS9" s="14">
        <v>0.129252700104216</v>
      </c>
      <c r="BT9" s="14">
        <v>5.77846339973404E-2</v>
      </c>
      <c r="BU9" s="14"/>
      <c r="BV9" s="14">
        <v>6.3136811823656505E-2</v>
      </c>
      <c r="BW9" s="14">
        <v>7.79914421741182E-2</v>
      </c>
      <c r="BX9" s="14"/>
      <c r="BY9" s="14">
        <v>6.5252624177186205E-2</v>
      </c>
      <c r="BZ9" s="14"/>
      <c r="CA9" s="14">
        <v>9.1362677512750901E-2</v>
      </c>
      <c r="CB9" s="14">
        <v>9.5889347145787701E-2</v>
      </c>
      <c r="CC9" s="14">
        <v>7.2166495002339598E-2</v>
      </c>
      <c r="CD9" s="14">
        <v>0.10764918780989099</v>
      </c>
      <c r="CE9" s="14">
        <v>5.5563137572279299E-2</v>
      </c>
    </row>
    <row r="10" spans="2:83" ht="43.2" x14ac:dyDescent="0.3">
      <c r="B10" s="15" t="s">
        <v>273</v>
      </c>
      <c r="C10" s="14">
        <v>0.47269285846083497</v>
      </c>
      <c r="D10" s="14">
        <v>0.47177099615162699</v>
      </c>
      <c r="E10" s="14">
        <v>0.47451985444730899</v>
      </c>
      <c r="F10" s="14"/>
      <c r="G10" s="14">
        <v>0.47742880095889401</v>
      </c>
      <c r="H10" s="14">
        <v>0.54377604962288795</v>
      </c>
      <c r="I10" s="14">
        <v>0.46948397739228898</v>
      </c>
      <c r="J10" s="14">
        <v>0.42343836377892302</v>
      </c>
      <c r="K10" s="14">
        <v>0.44038011320305398</v>
      </c>
      <c r="L10" s="14">
        <v>0.47601350053642399</v>
      </c>
      <c r="M10" s="14"/>
      <c r="N10" s="14">
        <v>0.52678235535067097</v>
      </c>
      <c r="O10" s="14">
        <v>0.47778063137461901</v>
      </c>
      <c r="P10" s="14">
        <v>0.46312623274621301</v>
      </c>
      <c r="Q10" s="14">
        <v>0.415947256620398</v>
      </c>
      <c r="R10" s="14"/>
      <c r="S10" s="14">
        <v>0.47893648616731499</v>
      </c>
      <c r="T10" s="14">
        <v>0.48217266049079199</v>
      </c>
      <c r="U10" s="14">
        <v>0.48878315224109098</v>
      </c>
      <c r="V10" s="14">
        <v>0.45832927613461399</v>
      </c>
      <c r="W10" s="14">
        <v>0.44814773265438801</v>
      </c>
      <c r="X10" s="14">
        <v>0.34381370714627102</v>
      </c>
      <c r="Y10" s="14">
        <v>0.460591405992961</v>
      </c>
      <c r="Z10" s="14">
        <v>0.46782659189041098</v>
      </c>
      <c r="AA10" s="14">
        <v>0.52155848148339301</v>
      </c>
      <c r="AB10" s="14">
        <v>0.53344687768277699</v>
      </c>
      <c r="AC10" s="14">
        <v>0.508720375699107</v>
      </c>
      <c r="AD10" s="14">
        <v>0.46413582711582302</v>
      </c>
      <c r="AE10" s="14"/>
      <c r="AF10" s="14">
        <v>0.43769368126215602</v>
      </c>
      <c r="AG10" s="14">
        <v>0.53966182243397098</v>
      </c>
      <c r="AH10" s="14">
        <v>0.443363878196877</v>
      </c>
      <c r="AI10" s="14">
        <v>0.49726068620661401</v>
      </c>
      <c r="AJ10" s="14">
        <v>0.41322846386692802</v>
      </c>
      <c r="AK10" s="14"/>
      <c r="AL10" s="14">
        <v>0.439200917964439</v>
      </c>
      <c r="AM10" s="14">
        <v>0.53499927970903705</v>
      </c>
      <c r="AN10" s="14">
        <v>0.45636361339884701</v>
      </c>
      <c r="AO10" s="14">
        <v>0.41115525492867</v>
      </c>
      <c r="AP10" s="14">
        <v>0.47340947993757598</v>
      </c>
      <c r="AQ10" s="14"/>
      <c r="AR10" s="14">
        <v>0.58331434517876202</v>
      </c>
      <c r="AS10" s="14">
        <v>0.467961723486012</v>
      </c>
      <c r="AT10" s="14">
        <v>0.49891366051846398</v>
      </c>
      <c r="AU10" s="14">
        <v>0.41173693479469797</v>
      </c>
      <c r="AV10" s="14">
        <v>0.46789246080704999</v>
      </c>
      <c r="AW10" s="14">
        <v>0.34017016609596601</v>
      </c>
      <c r="AX10" s="14"/>
      <c r="AY10" s="14">
        <v>0.42795795030439598</v>
      </c>
      <c r="AZ10" s="14">
        <v>0.45734895780106499</v>
      </c>
      <c r="BA10" s="14">
        <v>0.48959984884267699</v>
      </c>
      <c r="BB10" s="14">
        <v>0.517960383323675</v>
      </c>
      <c r="BC10" s="14">
        <v>0.56470001419289795</v>
      </c>
      <c r="BD10" s="14"/>
      <c r="BE10" s="14">
        <v>0.27305987604194998</v>
      </c>
      <c r="BF10" s="14">
        <v>0.42322685049963599</v>
      </c>
      <c r="BG10" s="14">
        <v>0.44920440055004002</v>
      </c>
      <c r="BH10" s="14">
        <v>0.42130385501497902</v>
      </c>
      <c r="BI10" s="14">
        <v>0.466368351176004</v>
      </c>
      <c r="BJ10" s="14">
        <v>0.525882998662343</v>
      </c>
      <c r="BK10" s="14">
        <v>0.44676420302749498</v>
      </c>
      <c r="BL10" s="14">
        <v>0.47997703160454003</v>
      </c>
      <c r="BM10" s="14">
        <v>0.50454297323981401</v>
      </c>
      <c r="BN10" s="14">
        <v>0.45459238903499799</v>
      </c>
      <c r="BO10" s="14">
        <v>0.42467287244657198</v>
      </c>
      <c r="BP10" s="14">
        <v>0.52262205107897897</v>
      </c>
      <c r="BQ10" s="14">
        <v>0.57518877029394799</v>
      </c>
      <c r="BR10" s="14">
        <v>0.60801272761365499</v>
      </c>
      <c r="BS10" s="14">
        <v>0.363970703345185</v>
      </c>
      <c r="BT10" s="14">
        <v>0.50151313911056405</v>
      </c>
      <c r="BU10" s="14"/>
      <c r="BV10" s="14">
        <v>0.58000083095013699</v>
      </c>
      <c r="BW10" s="14">
        <v>0.46816117520744899</v>
      </c>
      <c r="BX10" s="14"/>
      <c r="BY10" s="14">
        <v>0.50085955351813305</v>
      </c>
      <c r="BZ10" s="14"/>
      <c r="CA10" s="14">
        <v>0.44885138362850202</v>
      </c>
      <c r="CB10" s="14">
        <v>0.48020942649034298</v>
      </c>
      <c r="CC10" s="14">
        <v>0.48730374631228401</v>
      </c>
      <c r="CD10" s="14">
        <v>0.54752398821813097</v>
      </c>
      <c r="CE10" s="14">
        <v>0.42598148089030702</v>
      </c>
    </row>
    <row r="11" spans="2:83" ht="57.6" x14ac:dyDescent="0.3">
      <c r="B11" s="15" t="s">
        <v>274</v>
      </c>
      <c r="C11" s="14">
        <v>0.30276011460774399</v>
      </c>
      <c r="D11" s="14">
        <v>0.37143335779668402</v>
      </c>
      <c r="E11" s="14">
        <v>0.236298306571849</v>
      </c>
      <c r="F11" s="14"/>
      <c r="G11" s="14">
        <v>0.26581066932172198</v>
      </c>
      <c r="H11" s="14">
        <v>0.27412774748229102</v>
      </c>
      <c r="I11" s="14">
        <v>0.25549695204691603</v>
      </c>
      <c r="J11" s="14">
        <v>0.325025023926028</v>
      </c>
      <c r="K11" s="14">
        <v>0.320209794317102</v>
      </c>
      <c r="L11" s="14">
        <v>0.358987866710892</v>
      </c>
      <c r="M11" s="14"/>
      <c r="N11" s="14">
        <v>0.32470038247799499</v>
      </c>
      <c r="O11" s="14">
        <v>0.29873581365087998</v>
      </c>
      <c r="P11" s="14">
        <v>0.26474218903873897</v>
      </c>
      <c r="Q11" s="14">
        <v>0.31522017648693601</v>
      </c>
      <c r="R11" s="14"/>
      <c r="S11" s="14">
        <v>0.30862171617877499</v>
      </c>
      <c r="T11" s="14">
        <v>0.28879974513580098</v>
      </c>
      <c r="U11" s="14">
        <v>0.281012327579515</v>
      </c>
      <c r="V11" s="14">
        <v>0.30379244557518298</v>
      </c>
      <c r="W11" s="14">
        <v>0.28516415622247898</v>
      </c>
      <c r="X11" s="14">
        <v>0.37700479040665502</v>
      </c>
      <c r="Y11" s="14">
        <v>0.31270349332869601</v>
      </c>
      <c r="Z11" s="14">
        <v>0.362743253858682</v>
      </c>
      <c r="AA11" s="14">
        <v>0.244426927472359</v>
      </c>
      <c r="AB11" s="14">
        <v>0.297218005644653</v>
      </c>
      <c r="AC11" s="14">
        <v>0.30489647245009599</v>
      </c>
      <c r="AD11" s="14">
        <v>0.328645191571319</v>
      </c>
      <c r="AE11" s="14"/>
      <c r="AF11" s="14">
        <v>0.409292586563826</v>
      </c>
      <c r="AG11" s="14">
        <v>0.261844605845375</v>
      </c>
      <c r="AH11" s="14">
        <v>0.288821563682853</v>
      </c>
      <c r="AI11" s="14">
        <v>0.36433858805819602</v>
      </c>
      <c r="AJ11" s="14">
        <v>0.22188956957679501</v>
      </c>
      <c r="AK11" s="14"/>
      <c r="AL11" s="14">
        <v>0.39007548853481</v>
      </c>
      <c r="AM11" s="14">
        <v>0.28617922464393197</v>
      </c>
      <c r="AN11" s="14">
        <v>0.29891036035159901</v>
      </c>
      <c r="AO11" s="14">
        <v>0.404133198649678</v>
      </c>
      <c r="AP11" s="14">
        <v>0.18474588537793399</v>
      </c>
      <c r="AQ11" s="14"/>
      <c r="AR11" s="14">
        <v>0.26211571821789398</v>
      </c>
      <c r="AS11" s="14">
        <v>0.35806308500400102</v>
      </c>
      <c r="AT11" s="14">
        <v>0.30751345382964801</v>
      </c>
      <c r="AU11" s="14">
        <v>0.43042107270339902</v>
      </c>
      <c r="AV11" s="14">
        <v>0.160110173993396</v>
      </c>
      <c r="AW11" s="14">
        <v>0.28955519326983498</v>
      </c>
      <c r="AX11" s="14"/>
      <c r="AY11" s="14">
        <v>0.34052811633423302</v>
      </c>
      <c r="AZ11" s="14">
        <v>0.27321233053191402</v>
      </c>
      <c r="BA11" s="14">
        <v>0.30279794753901101</v>
      </c>
      <c r="BB11" s="14">
        <v>0.29464145436282102</v>
      </c>
      <c r="BC11" s="14">
        <v>0.38975438746899799</v>
      </c>
      <c r="BD11" s="14"/>
      <c r="BE11" s="14">
        <v>0.28861853505461299</v>
      </c>
      <c r="BF11" s="14">
        <v>0.288131820340362</v>
      </c>
      <c r="BG11" s="14">
        <v>0.31580981605682501</v>
      </c>
      <c r="BH11" s="14">
        <v>0.36314891297875701</v>
      </c>
      <c r="BI11" s="14">
        <v>0.27001569047275797</v>
      </c>
      <c r="BJ11" s="14">
        <v>0.24845272828862899</v>
      </c>
      <c r="BK11" s="14">
        <v>0.25079520940625799</v>
      </c>
      <c r="BL11" s="14">
        <v>0.31963950491433701</v>
      </c>
      <c r="BM11" s="14">
        <v>0.329608219499683</v>
      </c>
      <c r="BN11" s="14">
        <v>0.29955511082328401</v>
      </c>
      <c r="BO11" s="14">
        <v>0.34493262464028801</v>
      </c>
      <c r="BP11" s="14">
        <v>0.29173978340922901</v>
      </c>
      <c r="BQ11" s="14">
        <v>0.30397745108127799</v>
      </c>
      <c r="BR11" s="14">
        <v>0.29816168359884898</v>
      </c>
      <c r="BS11" s="14">
        <v>0.38308939341231801</v>
      </c>
      <c r="BT11" s="14">
        <v>0.37683584194018199</v>
      </c>
      <c r="BU11" s="14"/>
      <c r="BV11" s="14">
        <v>0.26250125838613397</v>
      </c>
      <c r="BW11" s="14">
        <v>0.32134668753082002</v>
      </c>
      <c r="BX11" s="14"/>
      <c r="BY11" s="14">
        <v>0.34568829026868397</v>
      </c>
      <c r="BZ11" s="14"/>
      <c r="CA11" s="14">
        <v>0.27504037048991897</v>
      </c>
      <c r="CB11" s="14">
        <v>0.314027193578164</v>
      </c>
      <c r="CC11" s="14">
        <v>0.33120161220850303</v>
      </c>
      <c r="CD11" s="14">
        <v>0.26870854069953298</v>
      </c>
      <c r="CE11" s="14">
        <v>0.44833282956938197</v>
      </c>
    </row>
    <row r="12" spans="2:83" x14ac:dyDescent="0.3">
      <c r="B12" s="15" t="s">
        <v>110</v>
      </c>
      <c r="C12" s="20">
        <v>0.14092510417241799</v>
      </c>
      <c r="D12" s="20">
        <v>7.9624138959391799E-2</v>
      </c>
      <c r="E12" s="20">
        <v>0.20002920061672899</v>
      </c>
      <c r="F12" s="20"/>
      <c r="G12" s="20">
        <v>0.13970642875693901</v>
      </c>
      <c r="H12" s="20">
        <v>9.9915807986136196E-2</v>
      </c>
      <c r="I12" s="20">
        <v>0.20062008611978299</v>
      </c>
      <c r="J12" s="20">
        <v>0.161405078778001</v>
      </c>
      <c r="K12" s="20">
        <v>0.12922935419158099</v>
      </c>
      <c r="L12" s="20">
        <v>0.118016068666604</v>
      </c>
      <c r="M12" s="20"/>
      <c r="N12" s="20">
        <v>8.6518097643731404E-2</v>
      </c>
      <c r="O12" s="20">
        <v>0.115363969823189</v>
      </c>
      <c r="P12" s="20">
        <v>0.187157332265148</v>
      </c>
      <c r="Q12" s="20">
        <v>0.18853353557948699</v>
      </c>
      <c r="R12" s="20"/>
      <c r="S12" s="20">
        <v>0.11196731975051</v>
      </c>
      <c r="T12" s="20">
        <v>0.14801807488980001</v>
      </c>
      <c r="U12" s="20">
        <v>0.136540362690248</v>
      </c>
      <c r="V12" s="20">
        <v>0.152817923999853</v>
      </c>
      <c r="W12" s="20">
        <v>0.18617043088431801</v>
      </c>
      <c r="X12" s="20">
        <v>0.194668286279677</v>
      </c>
      <c r="Y12" s="20">
        <v>0.14014725646568299</v>
      </c>
      <c r="Z12" s="20">
        <v>0.12337015137474899</v>
      </c>
      <c r="AA12" s="20">
        <v>0.157443585448587</v>
      </c>
      <c r="AB12" s="20">
        <v>9.2887867528667095E-2</v>
      </c>
      <c r="AC12" s="20">
        <v>0.10260326315172801</v>
      </c>
      <c r="AD12" s="20">
        <v>0.12785640327685499</v>
      </c>
      <c r="AE12" s="20"/>
      <c r="AF12" s="20">
        <v>0.10511421137695599</v>
      </c>
      <c r="AG12" s="20">
        <v>0.106182120974238</v>
      </c>
      <c r="AH12" s="20">
        <v>0.13768838463371499</v>
      </c>
      <c r="AI12" s="20">
        <v>0.10883398496034399</v>
      </c>
      <c r="AJ12" s="20">
        <v>0.258764625193596</v>
      </c>
      <c r="AK12" s="20"/>
      <c r="AL12" s="20">
        <v>0.11863621044093201</v>
      </c>
      <c r="AM12" s="20">
        <v>0.109707542670313</v>
      </c>
      <c r="AN12" s="20">
        <v>0.108108285641309</v>
      </c>
      <c r="AO12" s="20">
        <v>0.13578484538765401</v>
      </c>
      <c r="AP12" s="20">
        <v>0.19121371202736301</v>
      </c>
      <c r="AQ12" s="20"/>
      <c r="AR12" s="20">
        <v>9.0088783186875299E-2</v>
      </c>
      <c r="AS12" s="20">
        <v>0.108825386746057</v>
      </c>
      <c r="AT12" s="20">
        <v>9.7553365660522903E-2</v>
      </c>
      <c r="AU12" s="20">
        <v>0.103646651396925</v>
      </c>
      <c r="AV12" s="20">
        <v>0.15945072627349499</v>
      </c>
      <c r="AW12" s="20">
        <v>0.303143356891522</v>
      </c>
      <c r="AX12" s="20"/>
      <c r="AY12" s="20">
        <v>0.17042493829696401</v>
      </c>
      <c r="AZ12" s="20">
        <v>0.171911968525961</v>
      </c>
      <c r="BA12" s="20">
        <v>0.110861849194476</v>
      </c>
      <c r="BB12" s="20">
        <v>9.8538040306537497E-2</v>
      </c>
      <c r="BC12" s="20">
        <v>4.5545598338103503E-2</v>
      </c>
      <c r="BD12" s="20"/>
      <c r="BE12" s="20">
        <v>0.20744353374278501</v>
      </c>
      <c r="BF12" s="20">
        <v>0.17801601103090001</v>
      </c>
      <c r="BG12" s="20">
        <v>0.158263507406815</v>
      </c>
      <c r="BH12" s="20">
        <v>0.122715678499503</v>
      </c>
      <c r="BI12" s="20">
        <v>0.17650948865296401</v>
      </c>
      <c r="BJ12" s="20">
        <v>0.15205346545012099</v>
      </c>
      <c r="BK12" s="20">
        <v>0.19461829135592501</v>
      </c>
      <c r="BL12" s="20">
        <v>0.126840850623472</v>
      </c>
      <c r="BM12" s="20">
        <v>9.3799787563013395E-2</v>
      </c>
      <c r="BN12" s="20">
        <v>0.167231868397619</v>
      </c>
      <c r="BO12" s="20">
        <v>0.114004691388153</v>
      </c>
      <c r="BP12" s="20">
        <v>8.7717070364344105E-2</v>
      </c>
      <c r="BQ12" s="20">
        <v>5.8545026012509202E-2</v>
      </c>
      <c r="BR12" s="20">
        <v>7.0265225670143094E-2</v>
      </c>
      <c r="BS12" s="20">
        <v>0.12368720313827999</v>
      </c>
      <c r="BT12" s="20">
        <v>6.3866384951914101E-2</v>
      </c>
      <c r="BU12" s="20"/>
      <c r="BV12" s="20">
        <v>9.4361098840072793E-2</v>
      </c>
      <c r="BW12" s="20">
        <v>0.132500695087613</v>
      </c>
      <c r="BX12" s="20"/>
      <c r="BY12" s="20">
        <v>8.81995320359973E-2</v>
      </c>
      <c r="BZ12" s="20"/>
      <c r="CA12" s="20">
        <v>0.18474556836882799</v>
      </c>
      <c r="CB12" s="20">
        <v>0.109874032785706</v>
      </c>
      <c r="CC12" s="20">
        <v>0.109328146476874</v>
      </c>
      <c r="CD12" s="20">
        <v>7.61182832724452E-2</v>
      </c>
      <c r="CE12" s="20">
        <v>7.0122551968031799E-2</v>
      </c>
    </row>
    <row r="13" spans="2:83" x14ac:dyDescent="0.3">
      <c r="B13" s="16"/>
    </row>
    <row r="14" spans="2:83" x14ac:dyDescent="0.3">
      <c r="B14" t="s">
        <v>112</v>
      </c>
    </row>
    <row r="15" spans="2:83" x14ac:dyDescent="0.3">
      <c r="B15" t="s">
        <v>113</v>
      </c>
    </row>
    <row r="17" spans="2:2" x14ac:dyDescent="0.3">
      <c r="B17"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E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275</v>
      </c>
      <c r="C9" s="14">
        <v>0.15725739782458201</v>
      </c>
      <c r="D9" s="14">
        <v>0.191620245288214</v>
      </c>
      <c r="E9" s="14">
        <v>0.124012409980872</v>
      </c>
      <c r="F9" s="14"/>
      <c r="G9" s="14">
        <v>0.19964389134687999</v>
      </c>
      <c r="H9" s="14">
        <v>0.17488909066396399</v>
      </c>
      <c r="I9" s="14">
        <v>0.15396961306861101</v>
      </c>
      <c r="J9" s="14">
        <v>0.138549168688269</v>
      </c>
      <c r="K9" s="14">
        <v>0.14954462717262601</v>
      </c>
      <c r="L9" s="14">
        <v>0.13791016127522299</v>
      </c>
      <c r="M9" s="14"/>
      <c r="N9" s="14">
        <v>0.17923692122429499</v>
      </c>
      <c r="O9" s="14">
        <v>0.15290891262296599</v>
      </c>
      <c r="P9" s="14">
        <v>0.159739788165146</v>
      </c>
      <c r="Q9" s="14">
        <v>0.13332441983464099</v>
      </c>
      <c r="R9" s="14"/>
      <c r="S9" s="14">
        <v>0.17913080111347901</v>
      </c>
      <c r="T9" s="14">
        <v>0.15969224959440301</v>
      </c>
      <c r="U9" s="14">
        <v>0.12868446571303699</v>
      </c>
      <c r="V9" s="14">
        <v>0.15873015111637401</v>
      </c>
      <c r="W9" s="14">
        <v>0.193714223601366</v>
      </c>
      <c r="X9" s="14">
        <v>0.15287593581516101</v>
      </c>
      <c r="Y9" s="14">
        <v>9.0407506046280395E-2</v>
      </c>
      <c r="Z9" s="14">
        <v>0.16633607118723301</v>
      </c>
      <c r="AA9" s="14">
        <v>0.13280996687825899</v>
      </c>
      <c r="AB9" s="14">
        <v>0.21205488456070701</v>
      </c>
      <c r="AC9" s="14">
        <v>8.2897682107804196E-2</v>
      </c>
      <c r="AD9" s="14">
        <v>0.25809302602316098</v>
      </c>
      <c r="AE9" s="14"/>
      <c r="AF9" s="14">
        <v>0.162182351798381</v>
      </c>
      <c r="AG9" s="14">
        <v>0.16227316915621001</v>
      </c>
      <c r="AH9" s="14">
        <v>0.140481536366559</v>
      </c>
      <c r="AI9" s="14">
        <v>0.16990561147521899</v>
      </c>
      <c r="AJ9" s="14">
        <v>0.11995523216846</v>
      </c>
      <c r="AK9" s="14"/>
      <c r="AL9" s="14">
        <v>0.18325301433685201</v>
      </c>
      <c r="AM9" s="14">
        <v>0.16175439852102499</v>
      </c>
      <c r="AN9" s="14">
        <v>0.124660380204714</v>
      </c>
      <c r="AO9" s="14">
        <v>0.16278255506296799</v>
      </c>
      <c r="AP9" s="14">
        <v>0.206124930463536</v>
      </c>
      <c r="AQ9" s="14"/>
      <c r="AR9" s="14">
        <v>0.18530335509224</v>
      </c>
      <c r="AS9" s="14">
        <v>0.146264308948163</v>
      </c>
      <c r="AT9" s="14">
        <v>0.10875890941792</v>
      </c>
      <c r="AU9" s="14">
        <v>0.20923960770144701</v>
      </c>
      <c r="AV9" s="14">
        <v>0.18073582860081699</v>
      </c>
      <c r="AW9" s="14">
        <v>0.10853913833800399</v>
      </c>
      <c r="AX9" s="14"/>
      <c r="AY9" s="14">
        <v>0.14093468579520099</v>
      </c>
      <c r="AZ9" s="14">
        <v>0.152818121618712</v>
      </c>
      <c r="BA9" s="14">
        <v>0.173121610338274</v>
      </c>
      <c r="BB9" s="14">
        <v>0.18235875034839599</v>
      </c>
      <c r="BC9" s="14">
        <v>0.23452698332622901</v>
      </c>
      <c r="BD9" s="14"/>
      <c r="BE9" s="14">
        <v>0</v>
      </c>
      <c r="BF9" s="14">
        <v>0.17656125961132199</v>
      </c>
      <c r="BG9" s="14">
        <v>8.1674402796950707E-2</v>
      </c>
      <c r="BH9" s="14">
        <v>0.16463832345143001</v>
      </c>
      <c r="BI9" s="14">
        <v>0.105089113909148</v>
      </c>
      <c r="BJ9" s="14">
        <v>0.14331529633339599</v>
      </c>
      <c r="BK9" s="14">
        <v>0.18803922598343401</v>
      </c>
      <c r="BL9" s="14">
        <v>0.17394072662370899</v>
      </c>
      <c r="BM9" s="14">
        <v>0.162050224488415</v>
      </c>
      <c r="BN9" s="14">
        <v>0.17108656061753899</v>
      </c>
      <c r="BO9" s="14">
        <v>0.14976264843982601</v>
      </c>
      <c r="BP9" s="14">
        <v>0.18719539795552201</v>
      </c>
      <c r="BQ9" s="14">
        <v>0.15745784157208001</v>
      </c>
      <c r="BR9" s="14">
        <v>0.31313710233494302</v>
      </c>
      <c r="BS9" s="14">
        <v>0.17211313220975899</v>
      </c>
      <c r="BT9" s="14">
        <v>0.226237583425867</v>
      </c>
      <c r="BU9" s="14"/>
      <c r="BV9" s="14">
        <v>0.17322565150682001</v>
      </c>
      <c r="BW9" s="14">
        <v>0.14471683459970699</v>
      </c>
      <c r="BX9" s="14"/>
      <c r="BY9" s="14">
        <v>0.20996198895909601</v>
      </c>
      <c r="BZ9" s="14"/>
      <c r="CA9" s="14">
        <v>0.12945900291608201</v>
      </c>
      <c r="CB9" s="14">
        <v>0.16818782906427801</v>
      </c>
      <c r="CC9" s="14">
        <v>0.160568909716643</v>
      </c>
      <c r="CD9" s="14">
        <v>0.206461611198543</v>
      </c>
      <c r="CE9" s="14">
        <v>0.39342593317241897</v>
      </c>
    </row>
    <row r="10" spans="2:83" ht="43.2" x14ac:dyDescent="0.3">
      <c r="B10" s="15" t="s">
        <v>276</v>
      </c>
      <c r="C10" s="14">
        <v>0.28790345949889701</v>
      </c>
      <c r="D10" s="14">
        <v>0.332234835868845</v>
      </c>
      <c r="E10" s="14">
        <v>0.24518094807569199</v>
      </c>
      <c r="F10" s="14"/>
      <c r="G10" s="14">
        <v>0.31209580640551299</v>
      </c>
      <c r="H10" s="14">
        <v>0.358547085143958</v>
      </c>
      <c r="I10" s="14">
        <v>0.27059160064285498</v>
      </c>
      <c r="J10" s="14">
        <v>0.27627744128043003</v>
      </c>
      <c r="K10" s="14">
        <v>0.22022956586994899</v>
      </c>
      <c r="L10" s="14">
        <v>0.28336730963665202</v>
      </c>
      <c r="M10" s="14"/>
      <c r="N10" s="14">
        <v>0.34146566983109899</v>
      </c>
      <c r="O10" s="14">
        <v>0.27611999385981201</v>
      </c>
      <c r="P10" s="14">
        <v>0.25346736499385403</v>
      </c>
      <c r="Q10" s="14">
        <v>0.27511126659058999</v>
      </c>
      <c r="R10" s="14"/>
      <c r="S10" s="14">
        <v>0.35491384558001898</v>
      </c>
      <c r="T10" s="14">
        <v>0.24053115520742999</v>
      </c>
      <c r="U10" s="14">
        <v>0.27598669938544501</v>
      </c>
      <c r="V10" s="14">
        <v>0.28642103597475199</v>
      </c>
      <c r="W10" s="14">
        <v>0.33058991025329199</v>
      </c>
      <c r="X10" s="14">
        <v>0.29657971416929302</v>
      </c>
      <c r="Y10" s="14">
        <v>0.292462575383232</v>
      </c>
      <c r="Z10" s="14">
        <v>0.26861020385927897</v>
      </c>
      <c r="AA10" s="14">
        <v>0.27864993043827102</v>
      </c>
      <c r="AB10" s="14">
        <v>0.27440797286908403</v>
      </c>
      <c r="AC10" s="14">
        <v>0.27500829479959599</v>
      </c>
      <c r="AD10" s="14">
        <v>0.20150876109364599</v>
      </c>
      <c r="AE10" s="14"/>
      <c r="AF10" s="14">
        <v>0.30616893766568798</v>
      </c>
      <c r="AG10" s="14">
        <v>0.346728191048506</v>
      </c>
      <c r="AH10" s="14">
        <v>0.23501834176932901</v>
      </c>
      <c r="AI10" s="14">
        <v>0.34557920951719101</v>
      </c>
      <c r="AJ10" s="14">
        <v>0.18168168165481</v>
      </c>
      <c r="AK10" s="14"/>
      <c r="AL10" s="14">
        <v>0.32798306557568002</v>
      </c>
      <c r="AM10" s="14">
        <v>0.34079376925044103</v>
      </c>
      <c r="AN10" s="14">
        <v>0.234383992549897</v>
      </c>
      <c r="AO10" s="14">
        <v>0.29360689049819699</v>
      </c>
      <c r="AP10" s="14">
        <v>0.221641308295046</v>
      </c>
      <c r="AQ10" s="14"/>
      <c r="AR10" s="14">
        <v>0.37678230609261998</v>
      </c>
      <c r="AS10" s="14">
        <v>0.32640643252382001</v>
      </c>
      <c r="AT10" s="14">
        <v>0.28334568155616602</v>
      </c>
      <c r="AU10" s="14">
        <v>0.27822451444017299</v>
      </c>
      <c r="AV10" s="14">
        <v>0.220500318057058</v>
      </c>
      <c r="AW10" s="14">
        <v>0.17263539429931199</v>
      </c>
      <c r="AX10" s="14"/>
      <c r="AY10" s="14">
        <v>0.26196169729410801</v>
      </c>
      <c r="AZ10" s="14">
        <v>0.26598303930545802</v>
      </c>
      <c r="BA10" s="14">
        <v>0.32627145631020599</v>
      </c>
      <c r="BB10" s="14">
        <v>0.299529821545301</v>
      </c>
      <c r="BC10" s="14">
        <v>0.45224610817155603</v>
      </c>
      <c r="BD10" s="14"/>
      <c r="BE10" s="14">
        <v>0.34551106737915999</v>
      </c>
      <c r="BF10" s="14">
        <v>0.291936583582937</v>
      </c>
      <c r="BG10" s="14">
        <v>0.25578802763809699</v>
      </c>
      <c r="BH10" s="14">
        <v>0.246358812602397</v>
      </c>
      <c r="BI10" s="14">
        <v>0.25176368929361298</v>
      </c>
      <c r="BJ10" s="14">
        <v>0.29064755310646201</v>
      </c>
      <c r="BK10" s="14">
        <v>0.27222387488293898</v>
      </c>
      <c r="BL10" s="14">
        <v>0.27657490481435898</v>
      </c>
      <c r="BM10" s="14">
        <v>0.28254903613481802</v>
      </c>
      <c r="BN10" s="14">
        <v>0.33948984866212401</v>
      </c>
      <c r="BO10" s="14">
        <v>0.28706773062924501</v>
      </c>
      <c r="BP10" s="14">
        <v>0.28082708562195702</v>
      </c>
      <c r="BQ10" s="14">
        <v>0.35278875406514199</v>
      </c>
      <c r="BR10" s="14">
        <v>0.28489902746314399</v>
      </c>
      <c r="BS10" s="14">
        <v>0.37744748139574102</v>
      </c>
      <c r="BT10" s="14">
        <v>0.408986586027483</v>
      </c>
      <c r="BU10" s="14"/>
      <c r="BV10" s="14">
        <v>0.38754455370614199</v>
      </c>
      <c r="BW10" s="14">
        <v>0.27135763358835402</v>
      </c>
      <c r="BX10" s="14"/>
      <c r="BY10" s="14">
        <v>0.376838116887598</v>
      </c>
      <c r="BZ10" s="14"/>
      <c r="CA10" s="14">
        <v>0.23180416888840899</v>
      </c>
      <c r="CB10" s="14">
        <v>0.260251455635374</v>
      </c>
      <c r="CC10" s="14">
        <v>0.331132047712899</v>
      </c>
      <c r="CD10" s="14">
        <v>0.40578441628402201</v>
      </c>
      <c r="CE10" s="14">
        <v>0.34442325154561898</v>
      </c>
    </row>
    <row r="11" spans="2:83" ht="43.2" x14ac:dyDescent="0.3">
      <c r="B11" s="15" t="s">
        <v>277</v>
      </c>
      <c r="C11" s="14">
        <v>0.27323896314203899</v>
      </c>
      <c r="D11" s="14">
        <v>0.266717902759182</v>
      </c>
      <c r="E11" s="14">
        <v>0.280142165847448</v>
      </c>
      <c r="F11" s="14"/>
      <c r="G11" s="14">
        <v>0.277905796498993</v>
      </c>
      <c r="H11" s="14">
        <v>0.28250538013697002</v>
      </c>
      <c r="I11" s="14">
        <v>0.242202797070868</v>
      </c>
      <c r="J11" s="14">
        <v>0.28334730673999903</v>
      </c>
      <c r="K11" s="14">
        <v>0.304277954775584</v>
      </c>
      <c r="L11" s="14">
        <v>0.25863416595532501</v>
      </c>
      <c r="M11" s="14"/>
      <c r="N11" s="14">
        <v>0.270025733354816</v>
      </c>
      <c r="O11" s="14">
        <v>0.29441755857738999</v>
      </c>
      <c r="P11" s="14">
        <v>0.26753731693465999</v>
      </c>
      <c r="Q11" s="14">
        <v>0.25984725755228599</v>
      </c>
      <c r="R11" s="14"/>
      <c r="S11" s="14">
        <v>0.24554959707617699</v>
      </c>
      <c r="T11" s="14">
        <v>0.291411933904272</v>
      </c>
      <c r="U11" s="14">
        <v>0.29727563276438501</v>
      </c>
      <c r="V11" s="14">
        <v>0.28529455568097201</v>
      </c>
      <c r="W11" s="14">
        <v>0.21944102197301499</v>
      </c>
      <c r="X11" s="14">
        <v>0.28116255303326798</v>
      </c>
      <c r="Y11" s="14">
        <v>0.308278485275994</v>
      </c>
      <c r="Z11" s="14">
        <v>0.36334535697186199</v>
      </c>
      <c r="AA11" s="14">
        <v>0.23946383460981599</v>
      </c>
      <c r="AB11" s="14">
        <v>0.242750449374011</v>
      </c>
      <c r="AC11" s="14">
        <v>0.32379176881779198</v>
      </c>
      <c r="AD11" s="14">
        <v>0.242672617239935</v>
      </c>
      <c r="AE11" s="14"/>
      <c r="AF11" s="14">
        <v>0.28993846094792902</v>
      </c>
      <c r="AG11" s="14">
        <v>0.27509127961290503</v>
      </c>
      <c r="AH11" s="14">
        <v>0.28100558909762402</v>
      </c>
      <c r="AI11" s="14">
        <v>0.29234413744653998</v>
      </c>
      <c r="AJ11" s="14">
        <v>0.24553506405254799</v>
      </c>
      <c r="AK11" s="14"/>
      <c r="AL11" s="14">
        <v>0.26787929723249698</v>
      </c>
      <c r="AM11" s="14">
        <v>0.28856250893048901</v>
      </c>
      <c r="AN11" s="14">
        <v>0.31501684990892298</v>
      </c>
      <c r="AO11" s="14">
        <v>0.26916224518974202</v>
      </c>
      <c r="AP11" s="14">
        <v>0.26775473480227202</v>
      </c>
      <c r="AQ11" s="14"/>
      <c r="AR11" s="14">
        <v>0.26513621699017198</v>
      </c>
      <c r="AS11" s="14">
        <v>0.29805201381158503</v>
      </c>
      <c r="AT11" s="14">
        <v>0.31894483504385102</v>
      </c>
      <c r="AU11" s="14">
        <v>0.26398009251992299</v>
      </c>
      <c r="AV11" s="14">
        <v>0.31071695439795699</v>
      </c>
      <c r="AW11" s="14">
        <v>0.23390777018186701</v>
      </c>
      <c r="AX11" s="14"/>
      <c r="AY11" s="14">
        <v>0.26859682993020401</v>
      </c>
      <c r="AZ11" s="14">
        <v>0.22781771616020599</v>
      </c>
      <c r="BA11" s="14">
        <v>0.28093803184757998</v>
      </c>
      <c r="BB11" s="14">
        <v>0.33106037521959403</v>
      </c>
      <c r="BC11" s="14">
        <v>0.20796393419846201</v>
      </c>
      <c r="BD11" s="14"/>
      <c r="BE11" s="14">
        <v>0.158452635487324</v>
      </c>
      <c r="BF11" s="14">
        <v>0.23794893835133901</v>
      </c>
      <c r="BG11" s="14">
        <v>0.27906539089601101</v>
      </c>
      <c r="BH11" s="14">
        <v>0.26686549585192498</v>
      </c>
      <c r="BI11" s="14">
        <v>0.36518745844792699</v>
      </c>
      <c r="BJ11" s="14">
        <v>0.30027597189145799</v>
      </c>
      <c r="BK11" s="14">
        <v>0.23784938644407499</v>
      </c>
      <c r="BL11" s="14">
        <v>0.242502692656061</v>
      </c>
      <c r="BM11" s="14">
        <v>0.29637027753228001</v>
      </c>
      <c r="BN11" s="14">
        <v>0.19685674946581</v>
      </c>
      <c r="BO11" s="14">
        <v>0.32229330286612501</v>
      </c>
      <c r="BP11" s="14">
        <v>0.28538692819040501</v>
      </c>
      <c r="BQ11" s="14">
        <v>0.31046693945734199</v>
      </c>
      <c r="BR11" s="14">
        <v>0.18025947286354699</v>
      </c>
      <c r="BS11" s="14">
        <v>0.20610016080017801</v>
      </c>
      <c r="BT11" s="14">
        <v>0.24759099755818301</v>
      </c>
      <c r="BU11" s="14"/>
      <c r="BV11" s="14">
        <v>0.26999856807883499</v>
      </c>
      <c r="BW11" s="14">
        <v>0.31613441666221398</v>
      </c>
      <c r="BX11" s="14"/>
      <c r="BY11" s="14">
        <v>0.24316648681271799</v>
      </c>
      <c r="BZ11" s="14"/>
      <c r="CA11" s="14">
        <v>0.288452664638914</v>
      </c>
      <c r="CB11" s="14">
        <v>0.27421860465881598</v>
      </c>
      <c r="CC11" s="14">
        <v>0.28300120712763099</v>
      </c>
      <c r="CD11" s="14">
        <v>0.237793495965615</v>
      </c>
      <c r="CE11" s="14">
        <v>0.24685457335984201</v>
      </c>
    </row>
    <row r="12" spans="2:83" x14ac:dyDescent="0.3">
      <c r="B12" s="15" t="s">
        <v>53</v>
      </c>
      <c r="C12" s="20">
        <v>0.28160017953448202</v>
      </c>
      <c r="D12" s="20">
        <v>0.20942701608375999</v>
      </c>
      <c r="E12" s="20">
        <v>0.350664476095988</v>
      </c>
      <c r="F12" s="20"/>
      <c r="G12" s="20">
        <v>0.210354505748614</v>
      </c>
      <c r="H12" s="20">
        <v>0.18405844405510799</v>
      </c>
      <c r="I12" s="20">
        <v>0.33323598921766701</v>
      </c>
      <c r="J12" s="20">
        <v>0.30182608329130101</v>
      </c>
      <c r="K12" s="20">
        <v>0.32594785218184102</v>
      </c>
      <c r="L12" s="20">
        <v>0.32008836313279998</v>
      </c>
      <c r="M12" s="20"/>
      <c r="N12" s="20">
        <v>0.20927167558979001</v>
      </c>
      <c r="O12" s="20">
        <v>0.27655353493983298</v>
      </c>
      <c r="P12" s="20">
        <v>0.31925552990633999</v>
      </c>
      <c r="Q12" s="20">
        <v>0.33171705602248203</v>
      </c>
      <c r="R12" s="20"/>
      <c r="S12" s="20">
        <v>0.22040575623032499</v>
      </c>
      <c r="T12" s="20">
        <v>0.308364661293895</v>
      </c>
      <c r="U12" s="20">
        <v>0.29805320213713299</v>
      </c>
      <c r="V12" s="20">
        <v>0.26955425722790199</v>
      </c>
      <c r="W12" s="20">
        <v>0.25625484417232602</v>
      </c>
      <c r="X12" s="20">
        <v>0.26938179698227799</v>
      </c>
      <c r="Y12" s="20">
        <v>0.30885143329449399</v>
      </c>
      <c r="Z12" s="20">
        <v>0.201708367981626</v>
      </c>
      <c r="AA12" s="20">
        <v>0.34907626807365399</v>
      </c>
      <c r="AB12" s="20">
        <v>0.27078669319619803</v>
      </c>
      <c r="AC12" s="20">
        <v>0.31830225427480802</v>
      </c>
      <c r="AD12" s="20">
        <v>0.29772559564325801</v>
      </c>
      <c r="AE12" s="20"/>
      <c r="AF12" s="20">
        <v>0.241710249588002</v>
      </c>
      <c r="AG12" s="20">
        <v>0.21590736018237899</v>
      </c>
      <c r="AH12" s="20">
        <v>0.343494532766488</v>
      </c>
      <c r="AI12" s="20">
        <v>0.19217104156105</v>
      </c>
      <c r="AJ12" s="20">
        <v>0.452828022124181</v>
      </c>
      <c r="AK12" s="20"/>
      <c r="AL12" s="20">
        <v>0.22088462285497101</v>
      </c>
      <c r="AM12" s="20">
        <v>0.20888932329804599</v>
      </c>
      <c r="AN12" s="20">
        <v>0.32593877733646598</v>
      </c>
      <c r="AO12" s="20">
        <v>0.27444830924909303</v>
      </c>
      <c r="AP12" s="20">
        <v>0.30447902643914598</v>
      </c>
      <c r="AQ12" s="20"/>
      <c r="AR12" s="20">
        <v>0.17277812182496799</v>
      </c>
      <c r="AS12" s="20">
        <v>0.22927724471643199</v>
      </c>
      <c r="AT12" s="20">
        <v>0.28895057398206297</v>
      </c>
      <c r="AU12" s="20">
        <v>0.24855578533845701</v>
      </c>
      <c r="AV12" s="20">
        <v>0.28804689894416902</v>
      </c>
      <c r="AW12" s="20">
        <v>0.48491769718081701</v>
      </c>
      <c r="AX12" s="20"/>
      <c r="AY12" s="20">
        <v>0.32850678698048702</v>
      </c>
      <c r="AZ12" s="20">
        <v>0.35338112291562301</v>
      </c>
      <c r="BA12" s="20">
        <v>0.21966890150394</v>
      </c>
      <c r="BB12" s="20">
        <v>0.18705105288670901</v>
      </c>
      <c r="BC12" s="20">
        <v>0.105262974303753</v>
      </c>
      <c r="BD12" s="20"/>
      <c r="BE12" s="20">
        <v>0.49603629713351499</v>
      </c>
      <c r="BF12" s="20">
        <v>0.29355321845440202</v>
      </c>
      <c r="BG12" s="20">
        <v>0.38347217866894101</v>
      </c>
      <c r="BH12" s="20">
        <v>0.32213736809424798</v>
      </c>
      <c r="BI12" s="20">
        <v>0.27795973834931198</v>
      </c>
      <c r="BJ12" s="20">
        <v>0.26576117866868398</v>
      </c>
      <c r="BK12" s="20">
        <v>0.301887512689551</v>
      </c>
      <c r="BL12" s="20">
        <v>0.306981675905871</v>
      </c>
      <c r="BM12" s="20">
        <v>0.25903046184448703</v>
      </c>
      <c r="BN12" s="20">
        <v>0.29256684125452698</v>
      </c>
      <c r="BO12" s="20">
        <v>0.240876318064804</v>
      </c>
      <c r="BP12" s="20">
        <v>0.24659058823211599</v>
      </c>
      <c r="BQ12" s="20">
        <v>0.17928646490543601</v>
      </c>
      <c r="BR12" s="20">
        <v>0.221704397338366</v>
      </c>
      <c r="BS12" s="20">
        <v>0.244339225594322</v>
      </c>
      <c r="BT12" s="20">
        <v>0.11718483298846701</v>
      </c>
      <c r="BU12" s="20"/>
      <c r="BV12" s="20">
        <v>0.16923122670820301</v>
      </c>
      <c r="BW12" s="20">
        <v>0.26779111514972598</v>
      </c>
      <c r="BX12" s="20"/>
      <c r="BY12" s="20">
        <v>0.170033407340588</v>
      </c>
      <c r="BZ12" s="20"/>
      <c r="CA12" s="20">
        <v>0.35028416355659497</v>
      </c>
      <c r="CB12" s="20">
        <v>0.29734211064153199</v>
      </c>
      <c r="CC12" s="20">
        <v>0.225297835442826</v>
      </c>
      <c r="CD12" s="20">
        <v>0.14996047655181999</v>
      </c>
      <c r="CE12" s="20">
        <v>1.5296241922120399E-2</v>
      </c>
    </row>
    <row r="13" spans="2:83" x14ac:dyDescent="0.3">
      <c r="B13" s="16"/>
    </row>
    <row r="14" spans="2:83" x14ac:dyDescent="0.3">
      <c r="B14" t="s">
        <v>112</v>
      </c>
    </row>
    <row r="15" spans="2:83" x14ac:dyDescent="0.3">
      <c r="B15" t="s">
        <v>113</v>
      </c>
    </row>
    <row r="17" spans="2:2" x14ac:dyDescent="0.3">
      <c r="B17"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E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28.8" x14ac:dyDescent="0.3">
      <c r="B9" s="15" t="s">
        <v>279</v>
      </c>
      <c r="C9" s="14">
        <v>5.5726527276536E-2</v>
      </c>
      <c r="D9" s="14">
        <v>7.3511571111826504E-2</v>
      </c>
      <c r="E9" s="14">
        <v>3.84697268661972E-2</v>
      </c>
      <c r="F9" s="14"/>
      <c r="G9" s="14">
        <v>0.124543689202015</v>
      </c>
      <c r="H9" s="14">
        <v>5.8154952555513298E-2</v>
      </c>
      <c r="I9" s="14">
        <v>6.7619190222346304E-2</v>
      </c>
      <c r="J9" s="14">
        <v>3.5908433561513797E-2</v>
      </c>
      <c r="K9" s="14">
        <v>3.1183834796693899E-2</v>
      </c>
      <c r="L9" s="14">
        <v>3.1218899158033199E-2</v>
      </c>
      <c r="M9" s="14"/>
      <c r="N9" s="14">
        <v>6.2000516413664601E-2</v>
      </c>
      <c r="O9" s="14">
        <v>5.9070862437583298E-2</v>
      </c>
      <c r="P9" s="14">
        <v>4.1798891778853001E-2</v>
      </c>
      <c r="Q9" s="14">
        <v>5.7110584235333002E-2</v>
      </c>
      <c r="R9" s="14"/>
      <c r="S9" s="14">
        <v>9.1710778553994093E-2</v>
      </c>
      <c r="T9" s="14">
        <v>4.3357968630982201E-2</v>
      </c>
      <c r="U9" s="14">
        <v>5.36120076816941E-2</v>
      </c>
      <c r="V9" s="14">
        <v>7.7755741411140097E-2</v>
      </c>
      <c r="W9" s="14">
        <v>5.6350731109844503E-2</v>
      </c>
      <c r="X9" s="14">
        <v>4.6739530433148102E-2</v>
      </c>
      <c r="Y9" s="14">
        <v>2.4368215181788899E-2</v>
      </c>
      <c r="Z9" s="14">
        <v>7.6597472042339104E-2</v>
      </c>
      <c r="AA9" s="14">
        <v>4.4432000976333999E-2</v>
      </c>
      <c r="AB9" s="14">
        <v>3.8101116026543702E-2</v>
      </c>
      <c r="AC9" s="14">
        <v>4.1589340398819098E-2</v>
      </c>
      <c r="AD9" s="14">
        <v>7.9504174500508201E-2</v>
      </c>
      <c r="AE9" s="14"/>
      <c r="AF9" s="14">
        <v>5.3870503033031397E-2</v>
      </c>
      <c r="AG9" s="14">
        <v>6.24892953984202E-2</v>
      </c>
      <c r="AH9" s="14">
        <v>5.0697069074505698E-2</v>
      </c>
      <c r="AI9" s="14">
        <v>6.7820422756625906E-2</v>
      </c>
      <c r="AJ9" s="14">
        <v>5.9015603020114903E-2</v>
      </c>
      <c r="AK9" s="14"/>
      <c r="AL9" s="14">
        <v>5.8863479376304997E-2</v>
      </c>
      <c r="AM9" s="14">
        <v>5.5223196716788998E-2</v>
      </c>
      <c r="AN9" s="14">
        <v>3.39147935182375E-2</v>
      </c>
      <c r="AO9" s="14">
        <v>7.1807904429796093E-2</v>
      </c>
      <c r="AP9" s="14">
        <v>4.4489996555034002E-2</v>
      </c>
      <c r="AQ9" s="14"/>
      <c r="AR9" s="14">
        <v>7.6551492471781099E-2</v>
      </c>
      <c r="AS9" s="14">
        <v>6.0243832079685602E-2</v>
      </c>
      <c r="AT9" s="14">
        <v>4.3081861893009603E-2</v>
      </c>
      <c r="AU9" s="14">
        <v>5.83794995548617E-2</v>
      </c>
      <c r="AV9" s="14">
        <v>5.1685641875667099E-2</v>
      </c>
      <c r="AW9" s="14">
        <v>2.79424823411294E-2</v>
      </c>
      <c r="AX9" s="14"/>
      <c r="AY9" s="14">
        <v>4.47044701969578E-2</v>
      </c>
      <c r="AZ9" s="14">
        <v>6.3606781830372605E-2</v>
      </c>
      <c r="BA9" s="14">
        <v>4.8426545898949E-2</v>
      </c>
      <c r="BB9" s="14">
        <v>8.8542230731263202E-2</v>
      </c>
      <c r="BC9" s="14">
        <v>0.10278634051162799</v>
      </c>
      <c r="BD9" s="14"/>
      <c r="BE9" s="14">
        <v>9.7017793991071299E-2</v>
      </c>
      <c r="BF9" s="14">
        <v>5.21704971032316E-2</v>
      </c>
      <c r="BG9" s="14">
        <v>5.6824694786412798E-2</v>
      </c>
      <c r="BH9" s="14">
        <v>5.7066404409961802E-2</v>
      </c>
      <c r="BI9" s="14">
        <v>3.4220715856482002E-2</v>
      </c>
      <c r="BJ9" s="14">
        <v>5.3500664847090602E-2</v>
      </c>
      <c r="BK9" s="14">
        <v>5.6897800885153602E-2</v>
      </c>
      <c r="BL9" s="14">
        <v>3.9653973253731697E-2</v>
      </c>
      <c r="BM9" s="14">
        <v>8.3872548950976594E-2</v>
      </c>
      <c r="BN9" s="14">
        <v>3.1732177151218101E-2</v>
      </c>
      <c r="BO9" s="14">
        <v>7.0772716864123897E-2</v>
      </c>
      <c r="BP9" s="14">
        <v>6.3685042627124794E-2</v>
      </c>
      <c r="BQ9" s="14">
        <v>4.5241260155668102E-2</v>
      </c>
      <c r="BR9" s="14">
        <v>5.9525696771706799E-2</v>
      </c>
      <c r="BS9" s="14">
        <v>0.102793563698399</v>
      </c>
      <c r="BT9" s="14">
        <v>6.9216492210091699E-2</v>
      </c>
      <c r="BU9" s="14"/>
      <c r="BV9" s="14">
        <v>7.3481699692257305E-2</v>
      </c>
      <c r="BW9" s="14">
        <v>2.8104937539928501E-2</v>
      </c>
      <c r="BX9" s="14"/>
      <c r="BY9" s="14">
        <v>7.1685189695564297E-2</v>
      </c>
      <c r="BZ9" s="14"/>
      <c r="CA9" s="14">
        <v>2.6353961559537599E-2</v>
      </c>
      <c r="CB9" s="14">
        <v>6.0012435664801397E-2</v>
      </c>
      <c r="CC9" s="14">
        <v>5.5999250117205399E-2</v>
      </c>
      <c r="CD9" s="14">
        <v>0.12057706129296999</v>
      </c>
      <c r="CE9" s="14">
        <v>0.21569226412499501</v>
      </c>
    </row>
    <row r="10" spans="2:83" ht="43.2" x14ac:dyDescent="0.3">
      <c r="B10" s="15" t="s">
        <v>280</v>
      </c>
      <c r="C10" s="14">
        <v>0.48662379861758698</v>
      </c>
      <c r="D10" s="14">
        <v>0.52999332345212702</v>
      </c>
      <c r="E10" s="14">
        <v>0.44523012821372399</v>
      </c>
      <c r="F10" s="14"/>
      <c r="G10" s="14">
        <v>0.48315991287666898</v>
      </c>
      <c r="H10" s="14">
        <v>0.487279978601389</v>
      </c>
      <c r="I10" s="14">
        <v>0.460615169999051</v>
      </c>
      <c r="J10" s="14">
        <v>0.49950555359380699</v>
      </c>
      <c r="K10" s="14">
        <v>0.48151578486396601</v>
      </c>
      <c r="L10" s="14">
        <v>0.50242405509284005</v>
      </c>
      <c r="M10" s="14"/>
      <c r="N10" s="14">
        <v>0.562613279793715</v>
      </c>
      <c r="O10" s="14">
        <v>0.47158007921399903</v>
      </c>
      <c r="P10" s="14">
        <v>0.492312671512252</v>
      </c>
      <c r="Q10" s="14">
        <v>0.41396372823562499</v>
      </c>
      <c r="R10" s="14"/>
      <c r="S10" s="14">
        <v>0.503960270939386</v>
      </c>
      <c r="T10" s="14">
        <v>0.478031557714513</v>
      </c>
      <c r="U10" s="14">
        <v>0.52900847689981101</v>
      </c>
      <c r="V10" s="14">
        <v>0.46155957129960401</v>
      </c>
      <c r="W10" s="14">
        <v>0.50643009205299405</v>
      </c>
      <c r="X10" s="14">
        <v>0.39658102705234199</v>
      </c>
      <c r="Y10" s="14">
        <v>0.55409294573133605</v>
      </c>
      <c r="Z10" s="14">
        <v>0.54495201113764502</v>
      </c>
      <c r="AA10" s="14">
        <v>0.48798335571659801</v>
      </c>
      <c r="AB10" s="14">
        <v>0.48266443317623098</v>
      </c>
      <c r="AC10" s="14">
        <v>0.43660773312343698</v>
      </c>
      <c r="AD10" s="14">
        <v>0.46314772214787903</v>
      </c>
      <c r="AE10" s="14"/>
      <c r="AF10" s="14">
        <v>0.56189832790857697</v>
      </c>
      <c r="AG10" s="14">
        <v>0.49058012787995298</v>
      </c>
      <c r="AH10" s="14">
        <v>0.49306680663487401</v>
      </c>
      <c r="AI10" s="14">
        <v>0.56679060786978996</v>
      </c>
      <c r="AJ10" s="14">
        <v>0.33533386742607302</v>
      </c>
      <c r="AK10" s="14"/>
      <c r="AL10" s="14">
        <v>0.55839971551212997</v>
      </c>
      <c r="AM10" s="14">
        <v>0.53682522019757595</v>
      </c>
      <c r="AN10" s="14">
        <v>0.41209839083239802</v>
      </c>
      <c r="AO10" s="14">
        <v>0.51842673610731704</v>
      </c>
      <c r="AP10" s="14">
        <v>0.40105874151625598</v>
      </c>
      <c r="AQ10" s="14"/>
      <c r="AR10" s="14">
        <v>0.52335579952475597</v>
      </c>
      <c r="AS10" s="14">
        <v>0.566090781473361</v>
      </c>
      <c r="AT10" s="14">
        <v>0.52393276117758203</v>
      </c>
      <c r="AU10" s="14">
        <v>0.53247739787468895</v>
      </c>
      <c r="AV10" s="14">
        <v>0.38421084592260502</v>
      </c>
      <c r="AW10" s="14">
        <v>0.36018917311281001</v>
      </c>
      <c r="AX10" s="14"/>
      <c r="AY10" s="14">
        <v>0.46370416635738598</v>
      </c>
      <c r="AZ10" s="14">
        <v>0.45625556724838601</v>
      </c>
      <c r="BA10" s="14">
        <v>0.542732440790342</v>
      </c>
      <c r="BB10" s="14">
        <v>0.50668812976808197</v>
      </c>
      <c r="BC10" s="14">
        <v>0.57998280505081601</v>
      </c>
      <c r="BD10" s="14"/>
      <c r="BE10" s="14">
        <v>0.32997258948244101</v>
      </c>
      <c r="BF10" s="14">
        <v>0.39332595700834599</v>
      </c>
      <c r="BG10" s="14">
        <v>0.39686730508329099</v>
      </c>
      <c r="BH10" s="14">
        <v>0.41730383283860201</v>
      </c>
      <c r="BI10" s="14">
        <v>0.41540258879770903</v>
      </c>
      <c r="BJ10" s="14">
        <v>0.45758170249562602</v>
      </c>
      <c r="BK10" s="14">
        <v>0.51257982351507403</v>
      </c>
      <c r="BL10" s="14">
        <v>0.48047846416561002</v>
      </c>
      <c r="BM10" s="14">
        <v>0.48574104950961</v>
      </c>
      <c r="BN10" s="14">
        <v>0.55211844447686698</v>
      </c>
      <c r="BO10" s="14">
        <v>0.519607339664093</v>
      </c>
      <c r="BP10" s="14">
        <v>0.55684676635614305</v>
      </c>
      <c r="BQ10" s="14">
        <v>0.610749823951518</v>
      </c>
      <c r="BR10" s="14">
        <v>0.57881704614336404</v>
      </c>
      <c r="BS10" s="14">
        <v>0.56284917712153104</v>
      </c>
      <c r="BT10" s="14">
        <v>0.62123767983971501</v>
      </c>
      <c r="BU10" s="14"/>
      <c r="BV10" s="14">
        <v>0.55020699282880103</v>
      </c>
      <c r="BW10" s="14">
        <v>0.51695007605531196</v>
      </c>
      <c r="BX10" s="14"/>
      <c r="BY10" s="14">
        <v>0.583458671303416</v>
      </c>
      <c r="BZ10" s="14"/>
      <c r="CA10" s="14">
        <v>0.42701501403723202</v>
      </c>
      <c r="CB10" s="14">
        <v>0.46160955879452398</v>
      </c>
      <c r="CC10" s="14">
        <v>0.54100777240138898</v>
      </c>
      <c r="CD10" s="14">
        <v>0.57210953231712502</v>
      </c>
      <c r="CE10" s="14">
        <v>0.532389138378909</v>
      </c>
    </row>
    <row r="11" spans="2:83" ht="28.8" x14ac:dyDescent="0.3">
      <c r="B11" s="15" t="s">
        <v>281</v>
      </c>
      <c r="C11" s="14">
        <v>0.26133192411834599</v>
      </c>
      <c r="D11" s="14">
        <v>0.25561218896302002</v>
      </c>
      <c r="E11" s="14">
        <v>0.26742933182623502</v>
      </c>
      <c r="F11" s="14"/>
      <c r="G11" s="14">
        <v>0.22712090294095699</v>
      </c>
      <c r="H11" s="14">
        <v>0.305601615482058</v>
      </c>
      <c r="I11" s="14">
        <v>0.237257304720703</v>
      </c>
      <c r="J11" s="14">
        <v>0.25219470456182602</v>
      </c>
      <c r="K11" s="14">
        <v>0.27097494732314198</v>
      </c>
      <c r="L11" s="14">
        <v>0.26832384944514698</v>
      </c>
      <c r="M11" s="14"/>
      <c r="N11" s="14">
        <v>0.24588845195577599</v>
      </c>
      <c r="O11" s="14">
        <v>0.28149978543270099</v>
      </c>
      <c r="P11" s="14">
        <v>0.24739752633589701</v>
      </c>
      <c r="Q11" s="14">
        <v>0.27298844582612303</v>
      </c>
      <c r="R11" s="14"/>
      <c r="S11" s="14">
        <v>0.24168114545692601</v>
      </c>
      <c r="T11" s="14">
        <v>0.25223412191344902</v>
      </c>
      <c r="U11" s="14">
        <v>0.222728791030471</v>
      </c>
      <c r="V11" s="14">
        <v>0.304020913918219</v>
      </c>
      <c r="W11" s="14">
        <v>0.21291656566495101</v>
      </c>
      <c r="X11" s="14">
        <v>0.36083988254052501</v>
      </c>
      <c r="Y11" s="14">
        <v>0.21082473002896401</v>
      </c>
      <c r="Z11" s="14">
        <v>0.253931278104569</v>
      </c>
      <c r="AA11" s="14">
        <v>0.23776904868016099</v>
      </c>
      <c r="AB11" s="14">
        <v>0.28505853314771401</v>
      </c>
      <c r="AC11" s="14">
        <v>0.33436367030576603</v>
      </c>
      <c r="AD11" s="14">
        <v>0.21846080448139299</v>
      </c>
      <c r="AE11" s="14"/>
      <c r="AF11" s="14">
        <v>0.223805752413923</v>
      </c>
      <c r="AG11" s="14">
        <v>0.299626141262954</v>
      </c>
      <c r="AH11" s="14">
        <v>0.28597588675975999</v>
      </c>
      <c r="AI11" s="14">
        <v>0.22987868105661799</v>
      </c>
      <c r="AJ11" s="14">
        <v>0.24988392200864601</v>
      </c>
      <c r="AK11" s="14"/>
      <c r="AL11" s="14">
        <v>0.23060045234543899</v>
      </c>
      <c r="AM11" s="14">
        <v>0.25928192116684401</v>
      </c>
      <c r="AN11" s="14">
        <v>0.34807657606977399</v>
      </c>
      <c r="AO11" s="14">
        <v>0.208479192011119</v>
      </c>
      <c r="AP11" s="14">
        <v>0.36597751851839899</v>
      </c>
      <c r="AQ11" s="14"/>
      <c r="AR11" s="14">
        <v>0.276584723055737</v>
      </c>
      <c r="AS11" s="14">
        <v>0.23867648870909799</v>
      </c>
      <c r="AT11" s="14">
        <v>0.26357078482660201</v>
      </c>
      <c r="AU11" s="14">
        <v>0.23523069741894001</v>
      </c>
      <c r="AV11" s="14">
        <v>0.34669708315987002</v>
      </c>
      <c r="AW11" s="14">
        <v>0.227187671416889</v>
      </c>
      <c r="AX11" s="14"/>
      <c r="AY11" s="14">
        <v>0.26863183374717098</v>
      </c>
      <c r="AZ11" s="14">
        <v>0.255208997462187</v>
      </c>
      <c r="BA11" s="14">
        <v>0.24783389442404499</v>
      </c>
      <c r="BB11" s="14">
        <v>0.25289097795092502</v>
      </c>
      <c r="BC11" s="14">
        <v>0.216399240845495</v>
      </c>
      <c r="BD11" s="14"/>
      <c r="BE11" s="14">
        <v>0.21162503454569701</v>
      </c>
      <c r="BF11" s="14">
        <v>0.27599918364669201</v>
      </c>
      <c r="BG11" s="14">
        <v>0.249655775032114</v>
      </c>
      <c r="BH11" s="14">
        <v>0.33867482512890501</v>
      </c>
      <c r="BI11" s="14">
        <v>0.32675476984687601</v>
      </c>
      <c r="BJ11" s="14">
        <v>0.31254235935767299</v>
      </c>
      <c r="BK11" s="14">
        <v>0.224909543206784</v>
      </c>
      <c r="BL11" s="14">
        <v>0.26543751812694799</v>
      </c>
      <c r="BM11" s="14">
        <v>0.29079939604613098</v>
      </c>
      <c r="BN11" s="14">
        <v>0.202878744744492</v>
      </c>
      <c r="BO11" s="14">
        <v>0.21188079470481999</v>
      </c>
      <c r="BP11" s="14">
        <v>0.24614979624754199</v>
      </c>
      <c r="BQ11" s="14">
        <v>0.25996748751270199</v>
      </c>
      <c r="BR11" s="14">
        <v>0.18973276288410601</v>
      </c>
      <c r="BS11" s="14">
        <v>0.17274965793878</v>
      </c>
      <c r="BT11" s="14">
        <v>0.25957684304143802</v>
      </c>
      <c r="BU11" s="14"/>
      <c r="BV11" s="14">
        <v>0.25604645710146401</v>
      </c>
      <c r="BW11" s="14">
        <v>0.264087361853864</v>
      </c>
      <c r="BX11" s="14"/>
      <c r="BY11" s="14">
        <v>0.21574961025352901</v>
      </c>
      <c r="BZ11" s="14"/>
      <c r="CA11" s="14">
        <v>0.30152796694248202</v>
      </c>
      <c r="CB11" s="14">
        <v>0.29059723464921899</v>
      </c>
      <c r="CC11" s="14">
        <v>0.23892962066118201</v>
      </c>
      <c r="CD11" s="14">
        <v>0.205238287254456</v>
      </c>
      <c r="CE11" s="14">
        <v>0.19709228745018401</v>
      </c>
    </row>
    <row r="12" spans="2:83" x14ac:dyDescent="0.3">
      <c r="B12" s="15" t="s">
        <v>53</v>
      </c>
      <c r="C12" s="20">
        <v>0.19631774998753099</v>
      </c>
      <c r="D12" s="20">
        <v>0.140882916473027</v>
      </c>
      <c r="E12" s="20">
        <v>0.24887081309384401</v>
      </c>
      <c r="F12" s="20"/>
      <c r="G12" s="20">
        <v>0.16517549498035899</v>
      </c>
      <c r="H12" s="20">
        <v>0.14896345336104</v>
      </c>
      <c r="I12" s="20">
        <v>0.234508335057899</v>
      </c>
      <c r="J12" s="20">
        <v>0.21239130828285399</v>
      </c>
      <c r="K12" s="20">
        <v>0.216325433016198</v>
      </c>
      <c r="L12" s="20">
        <v>0.19803319630398</v>
      </c>
      <c r="M12" s="20"/>
      <c r="N12" s="20">
        <v>0.129497751836845</v>
      </c>
      <c r="O12" s="20">
        <v>0.18784927291571701</v>
      </c>
      <c r="P12" s="20">
        <v>0.218490910372998</v>
      </c>
      <c r="Q12" s="20">
        <v>0.25593724170291898</v>
      </c>
      <c r="R12" s="20"/>
      <c r="S12" s="20">
        <v>0.16264780504969401</v>
      </c>
      <c r="T12" s="20">
        <v>0.226376351741055</v>
      </c>
      <c r="U12" s="20">
        <v>0.194650724388023</v>
      </c>
      <c r="V12" s="20">
        <v>0.15666377337103701</v>
      </c>
      <c r="W12" s="20">
        <v>0.22430261117221001</v>
      </c>
      <c r="X12" s="20">
        <v>0.195839559973986</v>
      </c>
      <c r="Y12" s="20">
        <v>0.21071410905791199</v>
      </c>
      <c r="Z12" s="20">
        <v>0.124519238715446</v>
      </c>
      <c r="AA12" s="20">
        <v>0.22981559462690701</v>
      </c>
      <c r="AB12" s="20">
        <v>0.194175917649511</v>
      </c>
      <c r="AC12" s="20">
        <v>0.18743925617197801</v>
      </c>
      <c r="AD12" s="20">
        <v>0.238887298870221</v>
      </c>
      <c r="AE12" s="20"/>
      <c r="AF12" s="20">
        <v>0.16042541664446899</v>
      </c>
      <c r="AG12" s="20">
        <v>0.147304435458673</v>
      </c>
      <c r="AH12" s="20">
        <v>0.17026023753086</v>
      </c>
      <c r="AI12" s="20">
        <v>0.13551028831696599</v>
      </c>
      <c r="AJ12" s="20">
        <v>0.35576660754516598</v>
      </c>
      <c r="AK12" s="20"/>
      <c r="AL12" s="20">
        <v>0.152136352766126</v>
      </c>
      <c r="AM12" s="20">
        <v>0.148669661918791</v>
      </c>
      <c r="AN12" s="20">
        <v>0.20591023957959001</v>
      </c>
      <c r="AO12" s="20">
        <v>0.201286167451768</v>
      </c>
      <c r="AP12" s="20">
        <v>0.18847374341031101</v>
      </c>
      <c r="AQ12" s="20"/>
      <c r="AR12" s="20">
        <v>0.123507984947725</v>
      </c>
      <c r="AS12" s="20">
        <v>0.134988897737856</v>
      </c>
      <c r="AT12" s="20">
        <v>0.16941459210280699</v>
      </c>
      <c r="AU12" s="20">
        <v>0.17391240515150899</v>
      </c>
      <c r="AV12" s="20">
        <v>0.217406429041858</v>
      </c>
      <c r="AW12" s="20">
        <v>0.38468067312917198</v>
      </c>
      <c r="AX12" s="20"/>
      <c r="AY12" s="20">
        <v>0.22295952969848501</v>
      </c>
      <c r="AZ12" s="20">
        <v>0.224928653459054</v>
      </c>
      <c r="BA12" s="20">
        <v>0.161007118886665</v>
      </c>
      <c r="BB12" s="20">
        <v>0.15187866154972901</v>
      </c>
      <c r="BC12" s="20">
        <v>0.100831613592062</v>
      </c>
      <c r="BD12" s="20"/>
      <c r="BE12" s="20">
        <v>0.36138458198079099</v>
      </c>
      <c r="BF12" s="20">
        <v>0.27850436224173097</v>
      </c>
      <c r="BG12" s="20">
        <v>0.29665222509818201</v>
      </c>
      <c r="BH12" s="20">
        <v>0.18695493762253201</v>
      </c>
      <c r="BI12" s="20">
        <v>0.22362192549893301</v>
      </c>
      <c r="BJ12" s="20">
        <v>0.176375273299611</v>
      </c>
      <c r="BK12" s="20">
        <v>0.205612832392989</v>
      </c>
      <c r="BL12" s="20">
        <v>0.21443004445371</v>
      </c>
      <c r="BM12" s="20">
        <v>0.13958700549328201</v>
      </c>
      <c r="BN12" s="20">
        <v>0.21327063362742399</v>
      </c>
      <c r="BO12" s="20">
        <v>0.197739148766963</v>
      </c>
      <c r="BP12" s="20">
        <v>0.13331839476919</v>
      </c>
      <c r="BQ12" s="20">
        <v>8.4041428380112096E-2</v>
      </c>
      <c r="BR12" s="20">
        <v>0.17192449420082401</v>
      </c>
      <c r="BS12" s="20">
        <v>0.16160760124129001</v>
      </c>
      <c r="BT12" s="20">
        <v>4.9968984908755502E-2</v>
      </c>
      <c r="BU12" s="20"/>
      <c r="BV12" s="20">
        <v>0.120264850377477</v>
      </c>
      <c r="BW12" s="20">
        <v>0.190857624550896</v>
      </c>
      <c r="BX12" s="20"/>
      <c r="BY12" s="20">
        <v>0.12910652874749101</v>
      </c>
      <c r="BZ12" s="20"/>
      <c r="CA12" s="20">
        <v>0.24510305746074801</v>
      </c>
      <c r="CB12" s="20">
        <v>0.18778077089145501</v>
      </c>
      <c r="CC12" s="20">
        <v>0.16406335682022399</v>
      </c>
      <c r="CD12" s="20">
        <v>0.10207511913545</v>
      </c>
      <c r="CE12" s="20">
        <v>5.4826310045911403E-2</v>
      </c>
    </row>
    <row r="13" spans="2:83" x14ac:dyDescent="0.3">
      <c r="B13" s="16"/>
    </row>
    <row r="14" spans="2:83" x14ac:dyDescent="0.3">
      <c r="B14" t="s">
        <v>112</v>
      </c>
    </row>
    <row r="15" spans="2:83" x14ac:dyDescent="0.3">
      <c r="B15" t="s">
        <v>113</v>
      </c>
    </row>
    <row r="17" spans="2:2" x14ac:dyDescent="0.3">
      <c r="B17"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E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283</v>
      </c>
      <c r="C9" s="14">
        <v>0.28964813249223798</v>
      </c>
      <c r="D9" s="14">
        <v>0.28787590049921502</v>
      </c>
      <c r="E9" s="14">
        <v>0.29194655339676001</v>
      </c>
      <c r="F9" s="14"/>
      <c r="G9" s="14">
        <v>0.30549535671200301</v>
      </c>
      <c r="H9" s="14">
        <v>0.28866541611907298</v>
      </c>
      <c r="I9" s="14">
        <v>0.22405690939283099</v>
      </c>
      <c r="J9" s="14">
        <v>0.29481840972996798</v>
      </c>
      <c r="K9" s="14">
        <v>0.34386157873537099</v>
      </c>
      <c r="L9" s="14">
        <v>0.292407919011341</v>
      </c>
      <c r="M9" s="14"/>
      <c r="N9" s="14">
        <v>0.26112198160708699</v>
      </c>
      <c r="O9" s="14">
        <v>0.30663301995263098</v>
      </c>
      <c r="P9" s="14">
        <v>0.30281841596991999</v>
      </c>
      <c r="Q9" s="14">
        <v>0.29172365269760397</v>
      </c>
      <c r="R9" s="14"/>
      <c r="S9" s="14">
        <v>0.28042822697877601</v>
      </c>
      <c r="T9" s="14">
        <v>0.27041254875471199</v>
      </c>
      <c r="U9" s="14">
        <v>0.22367124486318599</v>
      </c>
      <c r="V9" s="14">
        <v>0.31487691723896</v>
      </c>
      <c r="W9" s="14">
        <v>0.26570636641975698</v>
      </c>
      <c r="X9" s="14">
        <v>0.34939995369139498</v>
      </c>
      <c r="Y9" s="14">
        <v>0.31297030106610602</v>
      </c>
      <c r="Z9" s="14">
        <v>0.22841988434350999</v>
      </c>
      <c r="AA9" s="14">
        <v>0.26927289642419999</v>
      </c>
      <c r="AB9" s="14">
        <v>0.33146736280941203</v>
      </c>
      <c r="AC9" s="14">
        <v>0.29871370786212798</v>
      </c>
      <c r="AD9" s="14">
        <v>0.34542578024737702</v>
      </c>
      <c r="AE9" s="14"/>
      <c r="AF9" s="14">
        <v>0.262978396283301</v>
      </c>
      <c r="AG9" s="14">
        <v>0.316663307125158</v>
      </c>
      <c r="AH9" s="14">
        <v>0.32317896717341599</v>
      </c>
      <c r="AI9" s="14">
        <v>0.25573093604529701</v>
      </c>
      <c r="AJ9" s="14">
        <v>0.25952641395293102</v>
      </c>
      <c r="AK9" s="14"/>
      <c r="AL9" s="14">
        <v>0.25231706965958201</v>
      </c>
      <c r="AM9" s="14">
        <v>0.29179606392253998</v>
      </c>
      <c r="AN9" s="14">
        <v>0.37119584664439798</v>
      </c>
      <c r="AO9" s="14">
        <v>0.25270940486131899</v>
      </c>
      <c r="AP9" s="14">
        <v>0.43692588342033001</v>
      </c>
      <c r="AQ9" s="14"/>
      <c r="AR9" s="14">
        <v>0.29114736444652001</v>
      </c>
      <c r="AS9" s="14">
        <v>0.24565830250727699</v>
      </c>
      <c r="AT9" s="14">
        <v>0.37724768625515598</v>
      </c>
      <c r="AU9" s="14">
        <v>0.24164871436674301</v>
      </c>
      <c r="AV9" s="14">
        <v>0.39280434693952698</v>
      </c>
      <c r="AW9" s="14">
        <v>0.29022994633419702</v>
      </c>
      <c r="AX9" s="14"/>
      <c r="AY9" s="14">
        <v>0.31253648780856402</v>
      </c>
      <c r="AZ9" s="14">
        <v>0.258047286195001</v>
      </c>
      <c r="BA9" s="14">
        <v>0.29669012902182501</v>
      </c>
      <c r="BB9" s="14">
        <v>0.32912958954162103</v>
      </c>
      <c r="BC9" s="14">
        <v>0.334454810463092</v>
      </c>
      <c r="BD9" s="14"/>
      <c r="BE9" s="14">
        <v>0.28837181094376801</v>
      </c>
      <c r="BF9" s="14">
        <v>0.29505317013695298</v>
      </c>
      <c r="BG9" s="14">
        <v>0.250177138022735</v>
      </c>
      <c r="BH9" s="14">
        <v>0.33243597606422198</v>
      </c>
      <c r="BI9" s="14">
        <v>0.34984768462691301</v>
      </c>
      <c r="BJ9" s="14">
        <v>0.32674352456499001</v>
      </c>
      <c r="BK9" s="14">
        <v>0.23762543286752999</v>
      </c>
      <c r="BL9" s="14">
        <v>0.28716425967445902</v>
      </c>
      <c r="BM9" s="14">
        <v>0.25621639537714203</v>
      </c>
      <c r="BN9" s="14">
        <v>0.24764280594153601</v>
      </c>
      <c r="BO9" s="14">
        <v>0.35584597393475598</v>
      </c>
      <c r="BP9" s="14">
        <v>0.28256542837991799</v>
      </c>
      <c r="BQ9" s="14">
        <v>0.29075344832105798</v>
      </c>
      <c r="BR9" s="14">
        <v>0.19233319006666399</v>
      </c>
      <c r="BS9" s="14">
        <v>0.34666042223619598</v>
      </c>
      <c r="BT9" s="14">
        <v>0.23612456794033701</v>
      </c>
      <c r="BU9" s="14"/>
      <c r="BV9" s="14">
        <v>0.27770461351720099</v>
      </c>
      <c r="BW9" s="14">
        <v>0.312725249890485</v>
      </c>
      <c r="BX9" s="14"/>
      <c r="BY9" s="14">
        <v>0.225484360214258</v>
      </c>
      <c r="BZ9" s="14"/>
      <c r="CA9" s="14">
        <v>0.30607520584720799</v>
      </c>
      <c r="CB9" s="14">
        <v>0.31876839647564698</v>
      </c>
      <c r="CC9" s="14">
        <v>0.27522100191069798</v>
      </c>
      <c r="CD9" s="14">
        <v>0.23831562369239001</v>
      </c>
      <c r="CE9" s="14">
        <v>0.31740518363462999</v>
      </c>
    </row>
    <row r="10" spans="2:83" ht="43.2" x14ac:dyDescent="0.3">
      <c r="B10" s="15" t="s">
        <v>284</v>
      </c>
      <c r="C10" s="14">
        <v>0.25712110466981702</v>
      </c>
      <c r="D10" s="14">
        <v>0.30026337595300701</v>
      </c>
      <c r="E10" s="14">
        <v>0.21549932801678601</v>
      </c>
      <c r="F10" s="14"/>
      <c r="G10" s="14">
        <v>0.22089690793352601</v>
      </c>
      <c r="H10" s="14">
        <v>0.29875814388002803</v>
      </c>
      <c r="I10" s="14">
        <v>0.29884651306411097</v>
      </c>
      <c r="J10" s="14">
        <v>0.245693813337441</v>
      </c>
      <c r="K10" s="14">
        <v>0.25235445809726298</v>
      </c>
      <c r="L10" s="14">
        <v>0.225839552420801</v>
      </c>
      <c r="M10" s="14"/>
      <c r="N10" s="14">
        <v>0.28156831074111699</v>
      </c>
      <c r="O10" s="14">
        <v>0.26609762094615202</v>
      </c>
      <c r="P10" s="14">
        <v>0.26120638517968298</v>
      </c>
      <c r="Q10" s="14">
        <v>0.21739737075360299</v>
      </c>
      <c r="R10" s="14"/>
      <c r="S10" s="14">
        <v>0.26286888250225698</v>
      </c>
      <c r="T10" s="14">
        <v>0.261707009418086</v>
      </c>
      <c r="U10" s="14">
        <v>0.31982137779829301</v>
      </c>
      <c r="V10" s="14">
        <v>0.231216481685561</v>
      </c>
      <c r="W10" s="14">
        <v>0.275933060513257</v>
      </c>
      <c r="X10" s="14">
        <v>0.21554181168380299</v>
      </c>
      <c r="Y10" s="14">
        <v>0.22339177436525001</v>
      </c>
      <c r="Z10" s="14">
        <v>0.38237635245763202</v>
      </c>
      <c r="AA10" s="14">
        <v>0.23765887089795401</v>
      </c>
      <c r="AB10" s="14">
        <v>0.25017600147634</v>
      </c>
      <c r="AC10" s="14">
        <v>0.28054362303616798</v>
      </c>
      <c r="AD10" s="14">
        <v>0.17850092309419499</v>
      </c>
      <c r="AE10" s="14"/>
      <c r="AF10" s="14">
        <v>0.301408805922254</v>
      </c>
      <c r="AG10" s="14">
        <v>0.26724298460096901</v>
      </c>
      <c r="AH10" s="14">
        <v>0.22760092506121801</v>
      </c>
      <c r="AI10" s="14">
        <v>0.238336368065768</v>
      </c>
      <c r="AJ10" s="14">
        <v>0.17952100132041501</v>
      </c>
      <c r="AK10" s="14"/>
      <c r="AL10" s="14">
        <v>0.28908585737473702</v>
      </c>
      <c r="AM10" s="14">
        <v>0.27760880392697701</v>
      </c>
      <c r="AN10" s="14">
        <v>0.19092596337916401</v>
      </c>
      <c r="AO10" s="14">
        <v>0.33394705086694199</v>
      </c>
      <c r="AP10" s="14">
        <v>0.16960990762589401</v>
      </c>
      <c r="AQ10" s="14"/>
      <c r="AR10" s="14">
        <v>0.270738124734832</v>
      </c>
      <c r="AS10" s="14">
        <v>0.30402365948724702</v>
      </c>
      <c r="AT10" s="14">
        <v>0.24183631327023</v>
      </c>
      <c r="AU10" s="14">
        <v>0.34080211275644801</v>
      </c>
      <c r="AV10" s="14">
        <v>0.19494455628347601</v>
      </c>
      <c r="AW10" s="14">
        <v>0.13656792701113599</v>
      </c>
      <c r="AX10" s="14"/>
      <c r="AY10" s="14">
        <v>0.24032222801070499</v>
      </c>
      <c r="AZ10" s="14">
        <v>0.26770061364831699</v>
      </c>
      <c r="BA10" s="14">
        <v>0.26438138101537301</v>
      </c>
      <c r="BB10" s="14">
        <v>0.28108829419776199</v>
      </c>
      <c r="BC10" s="14">
        <v>0.237289120845185</v>
      </c>
      <c r="BD10" s="14"/>
      <c r="BE10" s="14">
        <v>0.38051206116019998</v>
      </c>
      <c r="BF10" s="14">
        <v>0.21186918065046501</v>
      </c>
      <c r="BG10" s="14">
        <v>0.21919839169143701</v>
      </c>
      <c r="BH10" s="14">
        <v>0.29506331365555399</v>
      </c>
      <c r="BI10" s="14">
        <v>0.22807263649773199</v>
      </c>
      <c r="BJ10" s="14">
        <v>0.23321291165264199</v>
      </c>
      <c r="BK10" s="14">
        <v>0.257931436810721</v>
      </c>
      <c r="BL10" s="14">
        <v>0.29674767356285298</v>
      </c>
      <c r="BM10" s="14">
        <v>0.26940449942179501</v>
      </c>
      <c r="BN10" s="14">
        <v>0.33254516570945403</v>
      </c>
      <c r="BO10" s="14">
        <v>0.25716807794483099</v>
      </c>
      <c r="BP10" s="14">
        <v>0.27772408379041202</v>
      </c>
      <c r="BQ10" s="14">
        <v>0.26437147582672299</v>
      </c>
      <c r="BR10" s="14">
        <v>0.29953153558304602</v>
      </c>
      <c r="BS10" s="14">
        <v>0.21951304593520399</v>
      </c>
      <c r="BT10" s="14">
        <v>0.28634640790289401</v>
      </c>
      <c r="BU10" s="14"/>
      <c r="BV10" s="14">
        <v>0.27821411338869301</v>
      </c>
      <c r="BW10" s="14">
        <v>0.27670977409484498</v>
      </c>
      <c r="BX10" s="14"/>
      <c r="BY10" s="14">
        <v>0.31487609398562</v>
      </c>
      <c r="BZ10" s="14"/>
      <c r="CA10" s="14">
        <v>0.21782672313472601</v>
      </c>
      <c r="CB10" s="14">
        <v>0.26339575808055699</v>
      </c>
      <c r="CC10" s="14">
        <v>0.290488311128974</v>
      </c>
      <c r="CD10" s="14">
        <v>0.28744255927553197</v>
      </c>
      <c r="CE10" s="14">
        <v>0.25555885068689999</v>
      </c>
    </row>
    <row r="11" spans="2:83" ht="28.8" x14ac:dyDescent="0.3">
      <c r="B11" s="15" t="s">
        <v>285</v>
      </c>
      <c r="C11" s="14">
        <v>0.25103542274593799</v>
      </c>
      <c r="D11" s="14">
        <v>0.263373659415579</v>
      </c>
      <c r="E11" s="14">
        <v>0.23948007443272101</v>
      </c>
      <c r="F11" s="14"/>
      <c r="G11" s="14">
        <v>0.26336948340432997</v>
      </c>
      <c r="H11" s="14">
        <v>0.26060622334053202</v>
      </c>
      <c r="I11" s="14">
        <v>0.26155216822329402</v>
      </c>
      <c r="J11" s="14">
        <v>0.22653372543401301</v>
      </c>
      <c r="K11" s="14">
        <v>0.22153369557033001</v>
      </c>
      <c r="L11" s="14">
        <v>0.26633027677134902</v>
      </c>
      <c r="M11" s="14"/>
      <c r="N11" s="14">
        <v>0.29642459478222399</v>
      </c>
      <c r="O11" s="14">
        <v>0.241751890674681</v>
      </c>
      <c r="P11" s="14">
        <v>0.23986809583023799</v>
      </c>
      <c r="Q11" s="14">
        <v>0.221083313160571</v>
      </c>
      <c r="R11" s="14"/>
      <c r="S11" s="14">
        <v>0.25820866434968298</v>
      </c>
      <c r="T11" s="14">
        <v>0.24714418753088799</v>
      </c>
      <c r="U11" s="14">
        <v>0.24286198660805899</v>
      </c>
      <c r="V11" s="14">
        <v>0.23236906215460201</v>
      </c>
      <c r="W11" s="14">
        <v>0.24829506996919001</v>
      </c>
      <c r="X11" s="14">
        <v>0.26439065783850801</v>
      </c>
      <c r="Y11" s="14">
        <v>0.25367506968601899</v>
      </c>
      <c r="Z11" s="14">
        <v>0.24501866710440001</v>
      </c>
      <c r="AA11" s="14">
        <v>0.26908064272334398</v>
      </c>
      <c r="AB11" s="14">
        <v>0.25726838948647801</v>
      </c>
      <c r="AC11" s="14">
        <v>0.22973479309942199</v>
      </c>
      <c r="AD11" s="14">
        <v>0.23032343741967201</v>
      </c>
      <c r="AE11" s="14"/>
      <c r="AF11" s="14">
        <v>0.26628153039724201</v>
      </c>
      <c r="AG11" s="14">
        <v>0.253517832659233</v>
      </c>
      <c r="AH11" s="14">
        <v>0.228679945723506</v>
      </c>
      <c r="AI11" s="14">
        <v>0.28564804917506698</v>
      </c>
      <c r="AJ11" s="14">
        <v>0.22908410050488101</v>
      </c>
      <c r="AK11" s="14"/>
      <c r="AL11" s="14">
        <v>0.28570275633334702</v>
      </c>
      <c r="AM11" s="14">
        <v>0.26693346495713999</v>
      </c>
      <c r="AN11" s="14">
        <v>0.20506186086969599</v>
      </c>
      <c r="AO11" s="14">
        <v>0.23822511099993199</v>
      </c>
      <c r="AP11" s="14">
        <v>0.233029934596826</v>
      </c>
      <c r="AQ11" s="14"/>
      <c r="AR11" s="14">
        <v>0.29562251865862599</v>
      </c>
      <c r="AS11" s="14">
        <v>0.28673721942913</v>
      </c>
      <c r="AT11" s="14">
        <v>0.210334594954248</v>
      </c>
      <c r="AU11" s="14">
        <v>0.24986729500831201</v>
      </c>
      <c r="AV11" s="14">
        <v>0.22160817958491699</v>
      </c>
      <c r="AW11" s="14">
        <v>0.16429957685527299</v>
      </c>
      <c r="AX11" s="14"/>
      <c r="AY11" s="14">
        <v>0.24506385206556699</v>
      </c>
      <c r="AZ11" s="14">
        <v>0.23168564634941499</v>
      </c>
      <c r="BA11" s="14">
        <v>0.26271349363754698</v>
      </c>
      <c r="BB11" s="14">
        <v>0.24556867816334599</v>
      </c>
      <c r="BC11" s="14">
        <v>0.33450853528538799</v>
      </c>
      <c r="BD11" s="14"/>
      <c r="BE11" s="14">
        <v>0.132150812719632</v>
      </c>
      <c r="BF11" s="14">
        <v>0.328912785740819</v>
      </c>
      <c r="BG11" s="14">
        <v>0.226824412873013</v>
      </c>
      <c r="BH11" s="14">
        <v>0.17947500288054499</v>
      </c>
      <c r="BI11" s="14">
        <v>0.24791197818125199</v>
      </c>
      <c r="BJ11" s="14">
        <v>0.244415972270869</v>
      </c>
      <c r="BK11" s="14">
        <v>0.216215802909834</v>
      </c>
      <c r="BL11" s="14">
        <v>0.234957447261879</v>
      </c>
      <c r="BM11" s="14">
        <v>0.247657221189236</v>
      </c>
      <c r="BN11" s="14">
        <v>0.225905988202519</v>
      </c>
      <c r="BO11" s="14">
        <v>0.23943156954027001</v>
      </c>
      <c r="BP11" s="14">
        <v>0.26968337276765397</v>
      </c>
      <c r="BQ11" s="14">
        <v>0.296365102255776</v>
      </c>
      <c r="BR11" s="14">
        <v>0.31629643993331202</v>
      </c>
      <c r="BS11" s="14">
        <v>0.29230992394272298</v>
      </c>
      <c r="BT11" s="14">
        <v>0.37448448533032003</v>
      </c>
      <c r="BU11" s="14"/>
      <c r="BV11" s="14">
        <v>0.29749098315815298</v>
      </c>
      <c r="BW11" s="14">
        <v>0.22154821626013099</v>
      </c>
      <c r="BX11" s="14"/>
      <c r="BY11" s="14">
        <v>0.31723723330686499</v>
      </c>
      <c r="BZ11" s="14"/>
      <c r="CA11" s="14">
        <v>0.22848461941401599</v>
      </c>
      <c r="CB11" s="14">
        <v>0.24764839751384901</v>
      </c>
      <c r="CC11" s="14">
        <v>0.26461899300441999</v>
      </c>
      <c r="CD11" s="14">
        <v>0.30912051204497498</v>
      </c>
      <c r="CE11" s="14">
        <v>0.275504834994378</v>
      </c>
    </row>
    <row r="12" spans="2:83" ht="43.2" x14ac:dyDescent="0.3">
      <c r="B12" s="15" t="s">
        <v>286</v>
      </c>
      <c r="C12" s="14">
        <v>2.57132314705068E-2</v>
      </c>
      <c r="D12" s="14">
        <v>2.4832781109805E-2</v>
      </c>
      <c r="E12" s="14">
        <v>2.6623358613599001E-2</v>
      </c>
      <c r="F12" s="14"/>
      <c r="G12" s="14">
        <v>3.8677483968362902E-2</v>
      </c>
      <c r="H12" s="14">
        <v>2.1516825628902701E-2</v>
      </c>
      <c r="I12" s="14">
        <v>3.3000997615628899E-2</v>
      </c>
      <c r="J12" s="14">
        <v>2.6381813140791799E-2</v>
      </c>
      <c r="K12" s="14">
        <v>2.0467351329566001E-2</v>
      </c>
      <c r="L12" s="14">
        <v>1.76411078041924E-2</v>
      </c>
      <c r="M12" s="14"/>
      <c r="N12" s="14">
        <v>3.2711280277080701E-2</v>
      </c>
      <c r="O12" s="14">
        <v>2.2472850846366001E-2</v>
      </c>
      <c r="P12" s="14">
        <v>3.0831759665097401E-2</v>
      </c>
      <c r="Q12" s="14">
        <v>1.7599896116242401E-2</v>
      </c>
      <c r="R12" s="14"/>
      <c r="S12" s="14">
        <v>2.09032490916237E-2</v>
      </c>
      <c r="T12" s="14">
        <v>2.7616253538176701E-2</v>
      </c>
      <c r="U12" s="14">
        <v>2.6048604384827399E-2</v>
      </c>
      <c r="V12" s="14">
        <v>3.01090652555366E-2</v>
      </c>
      <c r="W12" s="14">
        <v>3.8584052727247402E-2</v>
      </c>
      <c r="X12" s="14">
        <v>2.5408275651790001E-2</v>
      </c>
      <c r="Y12" s="14">
        <v>3.1507125843524497E-2</v>
      </c>
      <c r="Z12" s="14">
        <v>3.2011957731542501E-2</v>
      </c>
      <c r="AA12" s="14">
        <v>1.86455019057662E-2</v>
      </c>
      <c r="AB12" s="14">
        <v>2.5554881260992601E-2</v>
      </c>
      <c r="AC12" s="14">
        <v>1.6007162583114399E-2</v>
      </c>
      <c r="AD12" s="14">
        <v>1.5581781674014399E-2</v>
      </c>
      <c r="AE12" s="14"/>
      <c r="AF12" s="14">
        <v>2.4320210596448798E-2</v>
      </c>
      <c r="AG12" s="14">
        <v>2.7401883271423799E-2</v>
      </c>
      <c r="AH12" s="14">
        <v>2.8595777866346501E-2</v>
      </c>
      <c r="AI12" s="14">
        <v>2.7051286587811502E-2</v>
      </c>
      <c r="AJ12" s="14">
        <v>1.7501805097147001E-2</v>
      </c>
      <c r="AK12" s="14"/>
      <c r="AL12" s="14">
        <v>2.54043273633584E-2</v>
      </c>
      <c r="AM12" s="14">
        <v>2.60417121966958E-2</v>
      </c>
      <c r="AN12" s="14">
        <v>3.7772476935992498E-2</v>
      </c>
      <c r="AO12" s="14">
        <v>3.4244954885377397E-2</v>
      </c>
      <c r="AP12" s="14">
        <v>8.5910259492793101E-3</v>
      </c>
      <c r="AQ12" s="14"/>
      <c r="AR12" s="14">
        <v>2.5154035625312099E-2</v>
      </c>
      <c r="AS12" s="14">
        <v>3.3074894482028598E-2</v>
      </c>
      <c r="AT12" s="14">
        <v>3.8486708361308998E-2</v>
      </c>
      <c r="AU12" s="14">
        <v>2.1843643998163801E-2</v>
      </c>
      <c r="AV12" s="14">
        <v>2.7009646413945401E-2</v>
      </c>
      <c r="AW12" s="14">
        <v>1.39614850337632E-2</v>
      </c>
      <c r="AX12" s="14"/>
      <c r="AY12" s="14">
        <v>1.5844577188525E-2</v>
      </c>
      <c r="AZ12" s="14">
        <v>3.2250013483149403E-2</v>
      </c>
      <c r="BA12" s="14">
        <v>3.1116399207118301E-2</v>
      </c>
      <c r="BB12" s="14">
        <v>1.5270770475462899E-2</v>
      </c>
      <c r="BC12" s="14">
        <v>1.7524809153691999E-2</v>
      </c>
      <c r="BD12" s="14"/>
      <c r="BE12" s="14">
        <v>0</v>
      </c>
      <c r="BF12" s="14">
        <v>0</v>
      </c>
      <c r="BG12" s="14">
        <v>2.6855329404170399E-2</v>
      </c>
      <c r="BH12" s="14">
        <v>1.0687571696213901E-2</v>
      </c>
      <c r="BI12" s="14">
        <v>0</v>
      </c>
      <c r="BJ12" s="14">
        <v>2.9141099443399501E-2</v>
      </c>
      <c r="BK12" s="14">
        <v>2.8571669161735001E-2</v>
      </c>
      <c r="BL12" s="14">
        <v>2.1149500612976099E-2</v>
      </c>
      <c r="BM12" s="14">
        <v>4.0626119926586102E-2</v>
      </c>
      <c r="BN12" s="14">
        <v>2.8750573527701599E-2</v>
      </c>
      <c r="BO12" s="14">
        <v>1.13661561469644E-2</v>
      </c>
      <c r="BP12" s="14">
        <v>6.6840549597184995E-2</v>
      </c>
      <c r="BQ12" s="14">
        <v>3.53335812284288E-2</v>
      </c>
      <c r="BR12" s="14">
        <v>3.4079878642553102E-2</v>
      </c>
      <c r="BS12" s="14">
        <v>1.78664004680269E-2</v>
      </c>
      <c r="BT12" s="14">
        <v>3.55055892729512E-2</v>
      </c>
      <c r="BU12" s="14"/>
      <c r="BV12" s="14">
        <v>2.8266014185281602E-2</v>
      </c>
      <c r="BW12" s="14">
        <v>2.2738089884662999E-2</v>
      </c>
      <c r="BX12" s="14"/>
      <c r="BY12" s="14">
        <v>2.5792705273595E-2</v>
      </c>
      <c r="BZ12" s="14"/>
      <c r="CA12" s="14">
        <v>1.67075714113053E-2</v>
      </c>
      <c r="CB12" s="14">
        <v>2.7633071335524999E-2</v>
      </c>
      <c r="CC12" s="14">
        <v>2.5300440306405599E-2</v>
      </c>
      <c r="CD12" s="14">
        <v>5.3613429787259997E-2</v>
      </c>
      <c r="CE12" s="14">
        <v>8.1408578716059901E-2</v>
      </c>
    </row>
    <row r="13" spans="2:83" ht="43.2" x14ac:dyDescent="0.3">
      <c r="B13" s="15" t="s">
        <v>287</v>
      </c>
      <c r="C13" s="14">
        <v>3.6593101209099598E-3</v>
      </c>
      <c r="D13" s="14">
        <v>2.3480296364469301E-3</v>
      </c>
      <c r="E13" s="14">
        <v>4.94687492919139E-3</v>
      </c>
      <c r="F13" s="14"/>
      <c r="G13" s="14">
        <v>8.0388032027148594E-3</v>
      </c>
      <c r="H13" s="14">
        <v>5.9612880549730204E-3</v>
      </c>
      <c r="I13" s="14">
        <v>3.3792564699145701E-3</v>
      </c>
      <c r="J13" s="14">
        <v>2.65203832003074E-3</v>
      </c>
      <c r="K13" s="14">
        <v>0</v>
      </c>
      <c r="L13" s="14">
        <v>2.3955123701837498E-3</v>
      </c>
      <c r="M13" s="14"/>
      <c r="N13" s="14">
        <v>4.6296939696462503E-3</v>
      </c>
      <c r="O13" s="14">
        <v>3.4720606866305401E-3</v>
      </c>
      <c r="P13" s="14">
        <v>4.6520430988356903E-3</v>
      </c>
      <c r="Q13" s="14">
        <v>2.0156930111000599E-3</v>
      </c>
      <c r="R13" s="14"/>
      <c r="S13" s="14">
        <v>8.2728392532784908E-3</v>
      </c>
      <c r="T13" s="14">
        <v>8.2608997705835505E-3</v>
      </c>
      <c r="U13" s="14">
        <v>0</v>
      </c>
      <c r="V13" s="14">
        <v>5.8552931116187699E-3</v>
      </c>
      <c r="W13" s="14">
        <v>0</v>
      </c>
      <c r="X13" s="14">
        <v>0</v>
      </c>
      <c r="Y13" s="14">
        <v>5.6655766589635099E-3</v>
      </c>
      <c r="Z13" s="14">
        <v>1.1113481229160701E-2</v>
      </c>
      <c r="AA13" s="14">
        <v>0</v>
      </c>
      <c r="AB13" s="14">
        <v>0</v>
      </c>
      <c r="AC13" s="14">
        <v>0</v>
      </c>
      <c r="AD13" s="14">
        <v>0</v>
      </c>
      <c r="AE13" s="14"/>
      <c r="AF13" s="14">
        <v>1.5254676008405401E-3</v>
      </c>
      <c r="AG13" s="14">
        <v>7.1702888535795104E-3</v>
      </c>
      <c r="AH13" s="14">
        <v>1.5725174216604802E-2</v>
      </c>
      <c r="AI13" s="14">
        <v>0</v>
      </c>
      <c r="AJ13" s="14">
        <v>0</v>
      </c>
      <c r="AK13" s="14"/>
      <c r="AL13" s="14">
        <v>0</v>
      </c>
      <c r="AM13" s="14">
        <v>4.2329165371605901E-3</v>
      </c>
      <c r="AN13" s="14">
        <v>8.6933627333761997E-3</v>
      </c>
      <c r="AO13" s="14">
        <v>0</v>
      </c>
      <c r="AP13" s="14">
        <v>0</v>
      </c>
      <c r="AQ13" s="14"/>
      <c r="AR13" s="14">
        <v>4.4250680720582204E-3</v>
      </c>
      <c r="AS13" s="14">
        <v>2.7101437198901201E-3</v>
      </c>
      <c r="AT13" s="14">
        <v>6.7510258069882296E-3</v>
      </c>
      <c r="AU13" s="14">
        <v>2.7828383897821598E-3</v>
      </c>
      <c r="AV13" s="14">
        <v>5.69501822747098E-3</v>
      </c>
      <c r="AW13" s="14">
        <v>4.1491883739580701E-3</v>
      </c>
      <c r="AX13" s="14"/>
      <c r="AY13" s="14">
        <v>4.8341876735404901E-3</v>
      </c>
      <c r="AZ13" s="14">
        <v>2.0292280501558002E-3</v>
      </c>
      <c r="BA13" s="14">
        <v>0</v>
      </c>
      <c r="BB13" s="14">
        <v>8.5055985355488393E-3</v>
      </c>
      <c r="BC13" s="14">
        <v>0</v>
      </c>
      <c r="BD13" s="14"/>
      <c r="BE13" s="14">
        <v>0</v>
      </c>
      <c r="BF13" s="14">
        <v>0</v>
      </c>
      <c r="BG13" s="14">
        <v>6.9807893660428499E-3</v>
      </c>
      <c r="BH13" s="14">
        <v>0</v>
      </c>
      <c r="BI13" s="14">
        <v>4.74082659579028E-3</v>
      </c>
      <c r="BJ13" s="14">
        <v>0</v>
      </c>
      <c r="BK13" s="14">
        <v>5.65501724015553E-3</v>
      </c>
      <c r="BL13" s="14">
        <v>0</v>
      </c>
      <c r="BM13" s="14">
        <v>0</v>
      </c>
      <c r="BN13" s="14">
        <v>1.08988616273527E-2</v>
      </c>
      <c r="BO13" s="14">
        <v>5.4358681221885596E-3</v>
      </c>
      <c r="BP13" s="14">
        <v>0</v>
      </c>
      <c r="BQ13" s="14">
        <v>0</v>
      </c>
      <c r="BR13" s="14">
        <v>1.7406041299047499E-2</v>
      </c>
      <c r="BS13" s="14">
        <v>0</v>
      </c>
      <c r="BT13" s="14">
        <v>1.11739549956865E-2</v>
      </c>
      <c r="BU13" s="14"/>
      <c r="BV13" s="14">
        <v>4.9725236442684098E-3</v>
      </c>
      <c r="BW13" s="14">
        <v>3.13442246858629E-3</v>
      </c>
      <c r="BX13" s="14"/>
      <c r="BY13" s="14">
        <v>3.8557526563980202E-3</v>
      </c>
      <c r="BZ13" s="14"/>
      <c r="CA13" s="14">
        <v>4.8514796740848597E-3</v>
      </c>
      <c r="CB13" s="14">
        <v>0</v>
      </c>
      <c r="CC13" s="14">
        <v>1.5809531327407901E-3</v>
      </c>
      <c r="CD13" s="14">
        <v>2.04256058562916E-2</v>
      </c>
      <c r="CE13" s="14">
        <v>0</v>
      </c>
    </row>
    <row r="14" spans="2:83" x14ac:dyDescent="0.3">
      <c r="B14" s="15" t="s">
        <v>53</v>
      </c>
      <c r="C14" s="20">
        <v>0.17282279850059101</v>
      </c>
      <c r="D14" s="20">
        <v>0.121306253385947</v>
      </c>
      <c r="E14" s="20">
        <v>0.22150381061094301</v>
      </c>
      <c r="F14" s="20"/>
      <c r="G14" s="20">
        <v>0.163521964779064</v>
      </c>
      <c r="H14" s="20">
        <v>0.12449210297649201</v>
      </c>
      <c r="I14" s="20">
        <v>0.179164155234221</v>
      </c>
      <c r="J14" s="20">
        <v>0.20392020003775599</v>
      </c>
      <c r="K14" s="20">
        <v>0.16178291626746899</v>
      </c>
      <c r="L14" s="20">
        <v>0.19538563162213299</v>
      </c>
      <c r="M14" s="20"/>
      <c r="N14" s="20">
        <v>0.12354413862284599</v>
      </c>
      <c r="O14" s="20">
        <v>0.15957255689354</v>
      </c>
      <c r="P14" s="20">
        <v>0.16062330025622601</v>
      </c>
      <c r="Q14" s="20">
        <v>0.25018007426088001</v>
      </c>
      <c r="R14" s="20"/>
      <c r="S14" s="20">
        <v>0.16931813782438199</v>
      </c>
      <c r="T14" s="20">
        <v>0.18485910098755301</v>
      </c>
      <c r="U14" s="20">
        <v>0.18759678634563401</v>
      </c>
      <c r="V14" s="20">
        <v>0.18557318055372199</v>
      </c>
      <c r="W14" s="20">
        <v>0.17148145037054899</v>
      </c>
      <c r="X14" s="20">
        <v>0.145259301134504</v>
      </c>
      <c r="Y14" s="20">
        <v>0.17279015238013601</v>
      </c>
      <c r="Z14" s="20">
        <v>0.101059657133756</v>
      </c>
      <c r="AA14" s="20">
        <v>0.20534208804873599</v>
      </c>
      <c r="AB14" s="20">
        <v>0.13553336496677801</v>
      </c>
      <c r="AC14" s="20">
        <v>0.17500071341916801</v>
      </c>
      <c r="AD14" s="20">
        <v>0.230168077564741</v>
      </c>
      <c r="AE14" s="20"/>
      <c r="AF14" s="20">
        <v>0.143485589199914</v>
      </c>
      <c r="AG14" s="20">
        <v>0.12800370348963699</v>
      </c>
      <c r="AH14" s="20">
        <v>0.17621920995890999</v>
      </c>
      <c r="AI14" s="20">
        <v>0.19323336012605699</v>
      </c>
      <c r="AJ14" s="20">
        <v>0.31436667912462601</v>
      </c>
      <c r="AK14" s="20"/>
      <c r="AL14" s="20">
        <v>0.147489989268976</v>
      </c>
      <c r="AM14" s="20">
        <v>0.13338703845948599</v>
      </c>
      <c r="AN14" s="20">
        <v>0.18635048943737301</v>
      </c>
      <c r="AO14" s="20">
        <v>0.140873478386429</v>
      </c>
      <c r="AP14" s="20">
        <v>0.15184324840767</v>
      </c>
      <c r="AQ14" s="20"/>
      <c r="AR14" s="20">
        <v>0.112912888462652</v>
      </c>
      <c r="AS14" s="20">
        <v>0.12779578037442699</v>
      </c>
      <c r="AT14" s="20">
        <v>0.12534367135207</v>
      </c>
      <c r="AU14" s="20">
        <v>0.14305539548055099</v>
      </c>
      <c r="AV14" s="20">
        <v>0.15793825255066399</v>
      </c>
      <c r="AW14" s="20">
        <v>0.39079187639167301</v>
      </c>
      <c r="AX14" s="20"/>
      <c r="AY14" s="20">
        <v>0.181398667253098</v>
      </c>
      <c r="AZ14" s="20">
        <v>0.20828721227396199</v>
      </c>
      <c r="BA14" s="20">
        <v>0.145098597118136</v>
      </c>
      <c r="BB14" s="20">
        <v>0.12043706908625899</v>
      </c>
      <c r="BC14" s="20">
        <v>7.6222724252643301E-2</v>
      </c>
      <c r="BD14" s="20"/>
      <c r="BE14" s="20">
        <v>0.19896531517640001</v>
      </c>
      <c r="BF14" s="20">
        <v>0.16416486347176301</v>
      </c>
      <c r="BG14" s="20">
        <v>0.26996393864260099</v>
      </c>
      <c r="BH14" s="20">
        <v>0.18233813570346499</v>
      </c>
      <c r="BI14" s="20">
        <v>0.169426874098312</v>
      </c>
      <c r="BJ14" s="20">
        <v>0.16648649206810001</v>
      </c>
      <c r="BK14" s="20">
        <v>0.25400064101002401</v>
      </c>
      <c r="BL14" s="20">
        <v>0.15998111888783301</v>
      </c>
      <c r="BM14" s="20">
        <v>0.18609576408524101</v>
      </c>
      <c r="BN14" s="20">
        <v>0.15425660499143701</v>
      </c>
      <c r="BO14" s="20">
        <v>0.13075235431099</v>
      </c>
      <c r="BP14" s="20">
        <v>0.103186565464831</v>
      </c>
      <c r="BQ14" s="20">
        <v>0.11317639236801499</v>
      </c>
      <c r="BR14" s="20">
        <v>0.14035291447537701</v>
      </c>
      <c r="BS14" s="20">
        <v>0.12365020741785</v>
      </c>
      <c r="BT14" s="20">
        <v>5.6364994557810501E-2</v>
      </c>
      <c r="BU14" s="20"/>
      <c r="BV14" s="20">
        <v>0.113351752106402</v>
      </c>
      <c r="BW14" s="20">
        <v>0.16314424740128899</v>
      </c>
      <c r="BX14" s="20"/>
      <c r="BY14" s="20">
        <v>0.11275385456326401</v>
      </c>
      <c r="BZ14" s="20"/>
      <c r="CA14" s="20">
        <v>0.22605440051865999</v>
      </c>
      <c r="CB14" s="20">
        <v>0.14255437659442199</v>
      </c>
      <c r="CC14" s="20">
        <v>0.142790300516761</v>
      </c>
      <c r="CD14" s="20">
        <v>9.1082269343551195E-2</v>
      </c>
      <c r="CE14" s="20">
        <v>7.0122551968031799E-2</v>
      </c>
    </row>
    <row r="15" spans="2:83" x14ac:dyDescent="0.3">
      <c r="B15" s="16"/>
    </row>
    <row r="16" spans="2:83" x14ac:dyDescent="0.3">
      <c r="B16" t="s">
        <v>112</v>
      </c>
    </row>
    <row r="17" spans="2:2" x14ac:dyDescent="0.3">
      <c r="B17" t="s">
        <v>113</v>
      </c>
    </row>
    <row r="19" spans="2:2" x14ac:dyDescent="0.3">
      <c r="B19"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L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9" t="s">
        <v>298</v>
      </c>
      <c r="E2" s="26"/>
      <c r="F2" s="26"/>
      <c r="G2" s="26"/>
      <c r="H2" s="26"/>
      <c r="I2" s="26"/>
      <c r="J2" s="26"/>
      <c r="K2" s="26"/>
      <c r="L2" s="26"/>
    </row>
    <row r="6" spans="2:12" ht="49.95" customHeight="1" x14ac:dyDescent="0.3">
      <c r="B6" s="17" t="s">
        <v>14</v>
      </c>
      <c r="C6" s="17" t="s">
        <v>289</v>
      </c>
      <c r="D6" s="17" t="s">
        <v>290</v>
      </c>
      <c r="E6" s="17" t="s">
        <v>291</v>
      </c>
      <c r="F6" s="17" t="s">
        <v>292</v>
      </c>
      <c r="G6" s="17" t="s">
        <v>293</v>
      </c>
      <c r="H6" s="17" t="s">
        <v>294</v>
      </c>
      <c r="I6" s="17" t="s">
        <v>295</v>
      </c>
      <c r="J6" s="17" t="s">
        <v>296</v>
      </c>
      <c r="K6" s="17" t="s">
        <v>297</v>
      </c>
    </row>
    <row r="7" spans="2:12" x14ac:dyDescent="0.3">
      <c r="B7" s="15" t="s">
        <v>211</v>
      </c>
      <c r="C7" s="14">
        <v>0.28779838301863198</v>
      </c>
      <c r="D7" s="14">
        <v>0.31303972914361899</v>
      </c>
      <c r="E7" s="14">
        <v>0.31096907150902497</v>
      </c>
      <c r="F7" s="14">
        <v>6.1501223634680399E-2</v>
      </c>
      <c r="G7" s="14">
        <v>5.8720689359363303E-2</v>
      </c>
      <c r="H7" s="14">
        <v>5.8176138966640902E-2</v>
      </c>
      <c r="I7" s="14">
        <v>5.4324582741240197E-2</v>
      </c>
      <c r="J7" s="14">
        <v>5.0998703920786301E-2</v>
      </c>
      <c r="K7" s="14">
        <v>4.4989486811634199E-2</v>
      </c>
    </row>
    <row r="8" spans="2:12" x14ac:dyDescent="0.3">
      <c r="B8" s="15" t="s">
        <v>236</v>
      </c>
      <c r="C8" s="14">
        <v>0.47703663668223101</v>
      </c>
      <c r="D8" s="14">
        <v>0.45018957172861401</v>
      </c>
      <c r="E8" s="14">
        <v>0.45593743043240398</v>
      </c>
      <c r="F8" s="14">
        <v>0.26077907396806199</v>
      </c>
      <c r="G8" s="14">
        <v>0.20460728392451</v>
      </c>
      <c r="H8" s="14">
        <v>0.206545465231502</v>
      </c>
      <c r="I8" s="14">
        <v>0.200459471645691</v>
      </c>
      <c r="J8" s="14">
        <v>0.13816665341729001</v>
      </c>
      <c r="K8" s="14">
        <v>0.13498896173378899</v>
      </c>
    </row>
    <row r="9" spans="2:12" x14ac:dyDescent="0.3">
      <c r="B9" s="15" t="s">
        <v>237</v>
      </c>
      <c r="C9" s="14">
        <v>0.14918904233642899</v>
      </c>
      <c r="D9" s="14">
        <v>0.146138346246831</v>
      </c>
      <c r="E9" s="14">
        <v>0.142599557057734</v>
      </c>
      <c r="F9" s="14">
        <v>0.32331193088849902</v>
      </c>
      <c r="G9" s="14">
        <v>0.33471233920633697</v>
      </c>
      <c r="H9" s="14">
        <v>0.256246816655744</v>
      </c>
      <c r="I9" s="14">
        <v>0.23969455910658599</v>
      </c>
      <c r="J9" s="14">
        <v>0.17928492208810301</v>
      </c>
      <c r="K9" s="14">
        <v>0.16752432673984899</v>
      </c>
    </row>
    <row r="10" spans="2:12" x14ac:dyDescent="0.3">
      <c r="B10" s="15" t="s">
        <v>238</v>
      </c>
      <c r="C10" s="14">
        <v>2.515855811359E-2</v>
      </c>
      <c r="D10" s="14">
        <v>2.7798227074010601E-2</v>
      </c>
      <c r="E10" s="14">
        <v>2.9228552714374901E-2</v>
      </c>
      <c r="F10" s="14">
        <v>0.180216857329214</v>
      </c>
      <c r="G10" s="14">
        <v>0.19966097908713101</v>
      </c>
      <c r="H10" s="14">
        <v>0.23365283678169199</v>
      </c>
      <c r="I10" s="14">
        <v>0.26845142848042303</v>
      </c>
      <c r="J10" s="14">
        <v>0.25357508477359803</v>
      </c>
      <c r="K10" s="14">
        <v>0.237587821920278</v>
      </c>
    </row>
    <row r="11" spans="2:12" x14ac:dyDescent="0.3">
      <c r="B11" s="15" t="s">
        <v>214</v>
      </c>
      <c r="C11" s="14">
        <v>1.07294684799044E-2</v>
      </c>
      <c r="D11" s="14">
        <v>1.2228377362905401E-2</v>
      </c>
      <c r="E11" s="14">
        <v>1.48366309785441E-2</v>
      </c>
      <c r="F11" s="14">
        <v>9.4669805707570304E-2</v>
      </c>
      <c r="G11" s="14">
        <v>0.10453804356627699</v>
      </c>
      <c r="H11" s="14">
        <v>0.18799683502513501</v>
      </c>
      <c r="I11" s="14">
        <v>0.180106214648829</v>
      </c>
      <c r="J11" s="14">
        <v>0.32051795063242899</v>
      </c>
      <c r="K11" s="14">
        <v>0.35772580109685398</v>
      </c>
    </row>
    <row r="12" spans="2:12" x14ac:dyDescent="0.3">
      <c r="B12" s="15" t="s">
        <v>110</v>
      </c>
      <c r="C12" s="14">
        <v>5.0087911369213298E-2</v>
      </c>
      <c r="D12" s="14">
        <v>5.0605748444020403E-2</v>
      </c>
      <c r="E12" s="14">
        <v>4.6428757307917498E-2</v>
      </c>
      <c r="F12" s="14">
        <v>7.9521108471973301E-2</v>
      </c>
      <c r="G12" s="14">
        <v>9.7760664856382504E-2</v>
      </c>
      <c r="H12" s="14">
        <v>5.73819073392864E-2</v>
      </c>
      <c r="I12" s="14">
        <v>5.6963743377231403E-2</v>
      </c>
      <c r="J12" s="14">
        <v>5.7456685167794203E-2</v>
      </c>
      <c r="K12" s="14">
        <v>5.7183601697595197E-2</v>
      </c>
    </row>
    <row r="13" spans="2:12" x14ac:dyDescent="0.3">
      <c r="B13" s="23" t="s">
        <v>215</v>
      </c>
      <c r="C13" s="21">
        <v>0.76483501970086298</v>
      </c>
      <c r="D13" s="21">
        <v>0.76322930087223195</v>
      </c>
      <c r="E13" s="21">
        <v>0.76690650194142895</v>
      </c>
      <c r="F13" s="21">
        <v>0.32228029760274302</v>
      </c>
      <c r="G13" s="21">
        <v>0.26332797328387297</v>
      </c>
      <c r="H13" s="21">
        <v>0.264721604198143</v>
      </c>
      <c r="I13" s="21">
        <v>0.25478405438693102</v>
      </c>
      <c r="J13" s="21">
        <v>0.18916535733807599</v>
      </c>
      <c r="K13" s="21">
        <v>0.179978448545423</v>
      </c>
    </row>
    <row r="14" spans="2:12" x14ac:dyDescent="0.3">
      <c r="B14" s="23" t="s">
        <v>216</v>
      </c>
      <c r="C14" s="21">
        <v>3.5888026593494403E-2</v>
      </c>
      <c r="D14" s="21">
        <v>4.0026604436915997E-2</v>
      </c>
      <c r="E14" s="21">
        <v>4.4065183692919001E-2</v>
      </c>
      <c r="F14" s="21">
        <v>0.274886663036785</v>
      </c>
      <c r="G14" s="21">
        <v>0.30419902265340798</v>
      </c>
      <c r="H14" s="21">
        <v>0.421649671806827</v>
      </c>
      <c r="I14" s="21">
        <v>0.448557643129251</v>
      </c>
      <c r="J14" s="21">
        <v>0.57409303540602696</v>
      </c>
      <c r="K14" s="21">
        <v>0.59531362301713198</v>
      </c>
    </row>
    <row r="15" spans="2:12" x14ac:dyDescent="0.3">
      <c r="B15" s="23" t="s">
        <v>139</v>
      </c>
      <c r="C15" s="22">
        <v>0.72894699310736799</v>
      </c>
      <c r="D15" s="22">
        <v>0.72320269643531598</v>
      </c>
      <c r="E15" s="22">
        <v>0.72284131824850995</v>
      </c>
      <c r="F15" s="22">
        <v>4.7393634565958E-2</v>
      </c>
      <c r="G15" s="22">
        <v>-4.0871049369534201E-2</v>
      </c>
      <c r="H15" s="22">
        <v>-0.156928067608684</v>
      </c>
      <c r="I15" s="22">
        <v>-0.19377358874232001</v>
      </c>
      <c r="J15" s="22">
        <v>-0.38492767806795097</v>
      </c>
      <c r="K15" s="22">
        <v>-0.41533517447170898</v>
      </c>
    </row>
    <row r="16" spans="2:12" x14ac:dyDescent="0.3">
      <c r="B16" s="16"/>
      <c r="C16" s="16"/>
      <c r="D16" s="16"/>
      <c r="E16" s="16"/>
      <c r="F16" s="16"/>
      <c r="G16" s="16"/>
      <c r="H16" s="16"/>
      <c r="I16" s="16"/>
      <c r="J16" s="16"/>
      <c r="K16" s="16"/>
    </row>
    <row r="17" spans="2:2" x14ac:dyDescent="0.3">
      <c r="B17" t="s">
        <v>112</v>
      </c>
    </row>
    <row r="18" spans="2:2" x14ac:dyDescent="0.3">
      <c r="B18" t="s">
        <v>113</v>
      </c>
    </row>
    <row r="22" spans="2:2" x14ac:dyDescent="0.3">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0.28779838301863198</v>
      </c>
      <c r="D9" s="14">
        <v>0.35382866204696001</v>
      </c>
      <c r="E9" s="14">
        <v>0.22285885940535299</v>
      </c>
      <c r="F9" s="14"/>
      <c r="G9" s="14">
        <v>0.274510794473662</v>
      </c>
      <c r="H9" s="14">
        <v>0.28653869458788001</v>
      </c>
      <c r="I9" s="14">
        <v>0.28960641223707301</v>
      </c>
      <c r="J9" s="14">
        <v>0.295188374146588</v>
      </c>
      <c r="K9" s="14">
        <v>0.298165877983948</v>
      </c>
      <c r="L9" s="14">
        <v>0.28316392512331101</v>
      </c>
      <c r="M9" s="14"/>
      <c r="N9" s="14">
        <v>0.33404526881496699</v>
      </c>
      <c r="O9" s="14">
        <v>0.287382855290998</v>
      </c>
      <c r="P9" s="14">
        <v>0.24951155995844901</v>
      </c>
      <c r="Q9" s="14">
        <v>0.272645511089259</v>
      </c>
      <c r="R9" s="14"/>
      <c r="S9" s="14">
        <v>0.31268559567249998</v>
      </c>
      <c r="T9" s="14">
        <v>0.28779721327771002</v>
      </c>
      <c r="U9" s="14">
        <v>0.23857327100046599</v>
      </c>
      <c r="V9" s="14">
        <v>0.30225194520536502</v>
      </c>
      <c r="W9" s="14">
        <v>0.23393860434105099</v>
      </c>
      <c r="X9" s="14">
        <v>0.249244989572842</v>
      </c>
      <c r="Y9" s="14">
        <v>0.29446689930555803</v>
      </c>
      <c r="Z9" s="14">
        <v>0.27077418680535198</v>
      </c>
      <c r="AA9" s="14">
        <v>0.30168875048249599</v>
      </c>
      <c r="AB9" s="14">
        <v>0.29586391670982598</v>
      </c>
      <c r="AC9" s="14">
        <v>0.38383936005199898</v>
      </c>
      <c r="AD9" s="14">
        <v>0.27007140359015502</v>
      </c>
      <c r="AE9" s="14"/>
      <c r="AF9" s="14">
        <v>0.30874950453702998</v>
      </c>
      <c r="AG9" s="14">
        <v>0.29335623258229898</v>
      </c>
      <c r="AH9" s="14">
        <v>0.31987638153806802</v>
      </c>
      <c r="AI9" s="14">
        <v>0.31154464961440798</v>
      </c>
      <c r="AJ9" s="14">
        <v>0.21548202449607501</v>
      </c>
      <c r="AK9" s="14"/>
      <c r="AL9" s="14">
        <v>0.304268942668807</v>
      </c>
      <c r="AM9" s="14">
        <v>0.28956407118537097</v>
      </c>
      <c r="AN9" s="14">
        <v>0.27812254116714202</v>
      </c>
      <c r="AO9" s="14">
        <v>0.36929173317179598</v>
      </c>
      <c r="AP9" s="14">
        <v>0.29754964354903601</v>
      </c>
      <c r="AQ9" s="14"/>
      <c r="AR9" s="14">
        <v>0.29232703355711198</v>
      </c>
      <c r="AS9" s="14">
        <v>0.30784243974903502</v>
      </c>
      <c r="AT9" s="14">
        <v>0.32181807653032801</v>
      </c>
      <c r="AU9" s="14">
        <v>0.34429373651567402</v>
      </c>
      <c r="AV9" s="14">
        <v>0.24905151081537599</v>
      </c>
      <c r="AW9" s="14">
        <v>0.205976621990764</v>
      </c>
      <c r="AX9" s="14"/>
      <c r="AY9" s="14">
        <v>0.267694707146646</v>
      </c>
      <c r="AZ9" s="14">
        <v>0.27204577731525398</v>
      </c>
      <c r="BA9" s="14">
        <v>0.30344165069531698</v>
      </c>
      <c r="BB9" s="14">
        <v>0.31002768949282999</v>
      </c>
      <c r="BC9" s="14">
        <v>0.39861058136764599</v>
      </c>
      <c r="BD9" s="14"/>
      <c r="BE9" s="14">
        <v>6.5147565576279501E-2</v>
      </c>
      <c r="BF9" s="14">
        <v>0.16363950448960901</v>
      </c>
      <c r="BG9" s="14">
        <v>0.24730253351482001</v>
      </c>
      <c r="BH9" s="14">
        <v>0.247404985828415</v>
      </c>
      <c r="BI9" s="14">
        <v>0.24008258722967901</v>
      </c>
      <c r="BJ9" s="14">
        <v>0.32497204736901403</v>
      </c>
      <c r="BK9" s="14">
        <v>0.25067640070056602</v>
      </c>
      <c r="BL9" s="14">
        <v>0.25534666156337599</v>
      </c>
      <c r="BM9" s="14">
        <v>0.32270453312562902</v>
      </c>
      <c r="BN9" s="14">
        <v>0.312378251489981</v>
      </c>
      <c r="BO9" s="14">
        <v>0.32101036960752299</v>
      </c>
      <c r="BP9" s="14">
        <v>0.30108000151663</v>
      </c>
      <c r="BQ9" s="14">
        <v>0.34275163496699501</v>
      </c>
      <c r="BR9" s="14">
        <v>0.39878135668213699</v>
      </c>
      <c r="BS9" s="14">
        <v>0.40650171591220702</v>
      </c>
      <c r="BT9" s="14">
        <v>0.36870102410776501</v>
      </c>
      <c r="BU9" s="14"/>
      <c r="BV9" s="14">
        <v>0.29731134635848999</v>
      </c>
      <c r="BW9" s="14">
        <v>0.27805750811492802</v>
      </c>
      <c r="BX9" s="14"/>
      <c r="BY9" s="14">
        <v>0.27231031905418301</v>
      </c>
      <c r="BZ9" s="14"/>
      <c r="CA9" s="14">
        <v>0.253652467674161</v>
      </c>
      <c r="CB9" s="14">
        <v>0.27299119024710899</v>
      </c>
      <c r="CC9" s="14">
        <v>0.30617310093399802</v>
      </c>
      <c r="CD9" s="14">
        <v>0.348953322996225</v>
      </c>
      <c r="CE9" s="14">
        <v>0.39454448355703797</v>
      </c>
    </row>
    <row r="10" spans="2:83" x14ac:dyDescent="0.3">
      <c r="B10" s="15" t="s">
        <v>236</v>
      </c>
      <c r="C10" s="14">
        <v>0.47703663668223101</v>
      </c>
      <c r="D10" s="14">
        <v>0.46317350353775499</v>
      </c>
      <c r="E10" s="14">
        <v>0.49057684587663097</v>
      </c>
      <c r="F10" s="14"/>
      <c r="G10" s="14">
        <v>0.387458620362305</v>
      </c>
      <c r="H10" s="14">
        <v>0.48938361173278999</v>
      </c>
      <c r="I10" s="14">
        <v>0.44578813995250199</v>
      </c>
      <c r="J10" s="14">
        <v>0.49530482569108503</v>
      </c>
      <c r="K10" s="14">
        <v>0.46591576506905302</v>
      </c>
      <c r="L10" s="14">
        <v>0.54419010063600604</v>
      </c>
      <c r="M10" s="14"/>
      <c r="N10" s="14">
        <v>0.48173029498539899</v>
      </c>
      <c r="O10" s="14">
        <v>0.47337489671451199</v>
      </c>
      <c r="P10" s="14">
        <v>0.53727367750789501</v>
      </c>
      <c r="Q10" s="14">
        <v>0.423411190117014</v>
      </c>
      <c r="R10" s="14"/>
      <c r="S10" s="14">
        <v>0.44178406130032299</v>
      </c>
      <c r="T10" s="14">
        <v>0.48379231047707599</v>
      </c>
      <c r="U10" s="14">
        <v>0.50400703503303901</v>
      </c>
      <c r="V10" s="14">
        <v>0.46371554586039199</v>
      </c>
      <c r="W10" s="14">
        <v>0.50145784693902096</v>
      </c>
      <c r="X10" s="14">
        <v>0.51339941662990096</v>
      </c>
      <c r="Y10" s="14">
        <v>0.442919862398579</v>
      </c>
      <c r="Z10" s="14">
        <v>0.54461712963888997</v>
      </c>
      <c r="AA10" s="14">
        <v>0.45668272941383298</v>
      </c>
      <c r="AB10" s="14">
        <v>0.494308064306758</v>
      </c>
      <c r="AC10" s="14">
        <v>0.44714676135604597</v>
      </c>
      <c r="AD10" s="14">
        <v>0.48738810147986</v>
      </c>
      <c r="AE10" s="14"/>
      <c r="AF10" s="14">
        <v>0.50989135572543998</v>
      </c>
      <c r="AG10" s="14">
        <v>0.47953617618973998</v>
      </c>
      <c r="AH10" s="14">
        <v>0.48169200536205597</v>
      </c>
      <c r="AI10" s="14">
        <v>0.34928242215232602</v>
      </c>
      <c r="AJ10" s="14">
        <v>0.46870254015754598</v>
      </c>
      <c r="AK10" s="14"/>
      <c r="AL10" s="14">
        <v>0.50321964933794605</v>
      </c>
      <c r="AM10" s="14">
        <v>0.49596450616221199</v>
      </c>
      <c r="AN10" s="14">
        <v>0.51560871074922299</v>
      </c>
      <c r="AO10" s="14">
        <v>0.41123465189562403</v>
      </c>
      <c r="AP10" s="14">
        <v>0.41810554133127797</v>
      </c>
      <c r="AQ10" s="14"/>
      <c r="AR10" s="14">
        <v>0.50176424057342395</v>
      </c>
      <c r="AS10" s="14">
        <v>0.53440693144157403</v>
      </c>
      <c r="AT10" s="14">
        <v>0.45396242203651199</v>
      </c>
      <c r="AU10" s="14">
        <v>0.455111328842767</v>
      </c>
      <c r="AV10" s="14">
        <v>0.452667834106387</v>
      </c>
      <c r="AW10" s="14">
        <v>0.43595108683198702</v>
      </c>
      <c r="AX10" s="14"/>
      <c r="AY10" s="14">
        <v>0.48385615231732099</v>
      </c>
      <c r="AZ10" s="14">
        <v>0.495763734964633</v>
      </c>
      <c r="BA10" s="14">
        <v>0.455410484423664</v>
      </c>
      <c r="BB10" s="14">
        <v>0.484348753177341</v>
      </c>
      <c r="BC10" s="14">
        <v>0.36506712899216698</v>
      </c>
      <c r="BD10" s="14"/>
      <c r="BE10" s="14">
        <v>0.42393544153287799</v>
      </c>
      <c r="BF10" s="14">
        <v>0.41696090345804299</v>
      </c>
      <c r="BG10" s="14">
        <v>0.487055545990006</v>
      </c>
      <c r="BH10" s="14">
        <v>0.4623528156649</v>
      </c>
      <c r="BI10" s="14">
        <v>0.52674992857292702</v>
      </c>
      <c r="BJ10" s="14">
        <v>0.42272494394184101</v>
      </c>
      <c r="BK10" s="14">
        <v>0.45776524520026102</v>
      </c>
      <c r="BL10" s="14">
        <v>0.54134244828762301</v>
      </c>
      <c r="BM10" s="14">
        <v>0.48998639035471098</v>
      </c>
      <c r="BN10" s="14">
        <v>0.49445992670400502</v>
      </c>
      <c r="BO10" s="14">
        <v>0.45838766240741602</v>
      </c>
      <c r="BP10" s="14">
        <v>0.53468667371443002</v>
      </c>
      <c r="BQ10" s="14">
        <v>0.52134984617108404</v>
      </c>
      <c r="BR10" s="14">
        <v>0.37533744833681099</v>
      </c>
      <c r="BS10" s="14">
        <v>0.43034627838508599</v>
      </c>
      <c r="BT10" s="14">
        <v>0.47985067320849301</v>
      </c>
      <c r="BU10" s="14"/>
      <c r="BV10" s="14">
        <v>0.50922768740931001</v>
      </c>
      <c r="BW10" s="14">
        <v>0.47626549868872298</v>
      </c>
      <c r="BX10" s="14"/>
      <c r="BY10" s="14">
        <v>0.50979285386957596</v>
      </c>
      <c r="BZ10" s="14"/>
      <c r="CA10" s="14">
        <v>0.49104739099251699</v>
      </c>
      <c r="CB10" s="14">
        <v>0.52068319197944901</v>
      </c>
      <c r="CC10" s="14">
        <v>0.47028244373101802</v>
      </c>
      <c r="CD10" s="14">
        <v>0.42062429968794302</v>
      </c>
      <c r="CE10" s="14">
        <v>0.35922030978318897</v>
      </c>
    </row>
    <row r="11" spans="2:83" x14ac:dyDescent="0.3">
      <c r="B11" s="15" t="s">
        <v>237</v>
      </c>
      <c r="C11" s="14">
        <v>0.14918904233642899</v>
      </c>
      <c r="D11" s="14">
        <v>0.124927508309366</v>
      </c>
      <c r="E11" s="14">
        <v>0.17317155751683899</v>
      </c>
      <c r="F11" s="14"/>
      <c r="G11" s="14">
        <v>0.196905871619413</v>
      </c>
      <c r="H11" s="14">
        <v>0.14783087414670901</v>
      </c>
      <c r="I11" s="14">
        <v>0.17060443645642601</v>
      </c>
      <c r="J11" s="14">
        <v>0.12718466554588001</v>
      </c>
      <c r="K11" s="14">
        <v>0.15472234563664899</v>
      </c>
      <c r="L11" s="14">
        <v>0.115536618072761</v>
      </c>
      <c r="M11" s="14"/>
      <c r="N11" s="14">
        <v>0.13206237942099</v>
      </c>
      <c r="O11" s="14">
        <v>0.15501181515387699</v>
      </c>
      <c r="P11" s="14">
        <v>0.133602491425691</v>
      </c>
      <c r="Q11" s="14">
        <v>0.17426240959696601</v>
      </c>
      <c r="R11" s="14"/>
      <c r="S11" s="14">
        <v>0.15851928031081799</v>
      </c>
      <c r="T11" s="14">
        <v>0.14625269835670601</v>
      </c>
      <c r="U11" s="14">
        <v>0.16783543160890199</v>
      </c>
      <c r="V11" s="14">
        <v>0.150103032273046</v>
      </c>
      <c r="W11" s="14">
        <v>0.184899298909073</v>
      </c>
      <c r="X11" s="14">
        <v>0.136892626029153</v>
      </c>
      <c r="Y11" s="14">
        <v>0.13364612304868601</v>
      </c>
      <c r="Z11" s="14">
        <v>0.11266859761497899</v>
      </c>
      <c r="AA11" s="14">
        <v>0.14758254706570001</v>
      </c>
      <c r="AB11" s="14">
        <v>0.145862472206088</v>
      </c>
      <c r="AC11" s="14">
        <v>0.122357571296353</v>
      </c>
      <c r="AD11" s="14">
        <v>0.170474716728859</v>
      </c>
      <c r="AE11" s="14"/>
      <c r="AF11" s="14">
        <v>0.13411478004621999</v>
      </c>
      <c r="AG11" s="14">
        <v>0.13634976389786099</v>
      </c>
      <c r="AH11" s="14">
        <v>0.12009169304617399</v>
      </c>
      <c r="AI11" s="14">
        <v>0.27317639009129702</v>
      </c>
      <c r="AJ11" s="14">
        <v>0.17043891583826801</v>
      </c>
      <c r="AK11" s="14"/>
      <c r="AL11" s="14">
        <v>0.14193219867149401</v>
      </c>
      <c r="AM11" s="14">
        <v>0.13234891073310801</v>
      </c>
      <c r="AN11" s="14">
        <v>0.12203830987207499</v>
      </c>
      <c r="AO11" s="14">
        <v>0.14819954384018899</v>
      </c>
      <c r="AP11" s="14">
        <v>0.202241004698405</v>
      </c>
      <c r="AQ11" s="14"/>
      <c r="AR11" s="14">
        <v>0.13290200826217699</v>
      </c>
      <c r="AS11" s="14">
        <v>0.122515895581105</v>
      </c>
      <c r="AT11" s="14">
        <v>0.14438013506695499</v>
      </c>
      <c r="AU11" s="14">
        <v>0.14595587915105299</v>
      </c>
      <c r="AV11" s="14">
        <v>0.19912779032059899</v>
      </c>
      <c r="AW11" s="14">
        <v>0.170058690874033</v>
      </c>
      <c r="AX11" s="14"/>
      <c r="AY11" s="14">
        <v>0.15082536368216001</v>
      </c>
      <c r="AZ11" s="14">
        <v>0.14545374746985701</v>
      </c>
      <c r="BA11" s="14">
        <v>0.15513514164648701</v>
      </c>
      <c r="BB11" s="14">
        <v>0.12364921879489001</v>
      </c>
      <c r="BC11" s="14">
        <v>0.23632228964018701</v>
      </c>
      <c r="BD11" s="14"/>
      <c r="BE11" s="14">
        <v>0.30347345914805801</v>
      </c>
      <c r="BF11" s="14">
        <v>0.27056821630876698</v>
      </c>
      <c r="BG11" s="14">
        <v>0.18542932563404299</v>
      </c>
      <c r="BH11" s="14">
        <v>0.192114495971698</v>
      </c>
      <c r="BI11" s="14">
        <v>0.109778924387887</v>
      </c>
      <c r="BJ11" s="14">
        <v>0.18185641441134001</v>
      </c>
      <c r="BK11" s="14">
        <v>0.19583009980407201</v>
      </c>
      <c r="BL11" s="14">
        <v>0.14057055681125599</v>
      </c>
      <c r="BM11" s="14">
        <v>8.8777639701690003E-2</v>
      </c>
      <c r="BN11" s="14">
        <v>0.129317427774501</v>
      </c>
      <c r="BO11" s="14">
        <v>0.12632994096578301</v>
      </c>
      <c r="BP11" s="14">
        <v>0.126248006884908</v>
      </c>
      <c r="BQ11" s="14">
        <v>6.5457030386094198E-2</v>
      </c>
      <c r="BR11" s="14">
        <v>0.17517986329183699</v>
      </c>
      <c r="BS11" s="14">
        <v>0.12246566196926099</v>
      </c>
      <c r="BT11" s="14">
        <v>0.11193895781704399</v>
      </c>
      <c r="BU11" s="14"/>
      <c r="BV11" s="14">
        <v>0.12080445915893</v>
      </c>
      <c r="BW11" s="14">
        <v>0.149495192126708</v>
      </c>
      <c r="BX11" s="14"/>
      <c r="BY11" s="14">
        <v>0.15769549783248299</v>
      </c>
      <c r="BZ11" s="14"/>
      <c r="CA11" s="14">
        <v>0.15826606917170999</v>
      </c>
      <c r="CB11" s="14">
        <v>0.13212071045635401</v>
      </c>
      <c r="CC11" s="14">
        <v>0.14297050090642599</v>
      </c>
      <c r="CD11" s="14">
        <v>0.18666932780124099</v>
      </c>
      <c r="CE11" s="14">
        <v>0.116405538621177</v>
      </c>
    </row>
    <row r="12" spans="2:83" x14ac:dyDescent="0.3">
      <c r="B12" s="15" t="s">
        <v>238</v>
      </c>
      <c r="C12" s="14">
        <v>2.515855811359E-2</v>
      </c>
      <c r="D12" s="14">
        <v>1.92760042829394E-2</v>
      </c>
      <c r="E12" s="14">
        <v>3.0951862860174002E-2</v>
      </c>
      <c r="F12" s="14"/>
      <c r="G12" s="14">
        <v>5.1517730973616303E-2</v>
      </c>
      <c r="H12" s="14">
        <v>3.0902385821253001E-2</v>
      </c>
      <c r="I12" s="14">
        <v>1.85433494933986E-2</v>
      </c>
      <c r="J12" s="14">
        <v>2.8468770432444002E-2</v>
      </c>
      <c r="K12" s="14">
        <v>1.33605518763806E-2</v>
      </c>
      <c r="L12" s="14">
        <v>1.36542587730317E-2</v>
      </c>
      <c r="M12" s="14"/>
      <c r="N12" s="14">
        <v>1.5809477710842301E-2</v>
      </c>
      <c r="O12" s="14">
        <v>2.1177387151246601E-2</v>
      </c>
      <c r="P12" s="14">
        <v>2.71577363040445E-2</v>
      </c>
      <c r="Q12" s="14">
        <v>3.6143284410903302E-2</v>
      </c>
      <c r="R12" s="14"/>
      <c r="S12" s="14">
        <v>3.5576340568682398E-2</v>
      </c>
      <c r="T12" s="14">
        <v>2.3335978310031199E-2</v>
      </c>
      <c r="U12" s="14">
        <v>3.3137294171606498E-2</v>
      </c>
      <c r="V12" s="14">
        <v>2.7323391412805299E-2</v>
      </c>
      <c r="W12" s="14">
        <v>2.2897028853122899E-2</v>
      </c>
      <c r="X12" s="14">
        <v>1.48546544596765E-2</v>
      </c>
      <c r="Y12" s="14">
        <v>3.09427098284565E-2</v>
      </c>
      <c r="Z12" s="14">
        <v>3.8123204546984202E-2</v>
      </c>
      <c r="AA12" s="14">
        <v>2.6555934218220601E-2</v>
      </c>
      <c r="AB12" s="14">
        <v>1.0583067029596801E-2</v>
      </c>
      <c r="AC12" s="14">
        <v>1.7899305866306E-2</v>
      </c>
      <c r="AD12" s="14">
        <v>1.10788026489913E-2</v>
      </c>
      <c r="AE12" s="14"/>
      <c r="AF12" s="14">
        <v>2.1028570886619202E-2</v>
      </c>
      <c r="AG12" s="14">
        <v>3.3211146956538602E-2</v>
      </c>
      <c r="AH12" s="14">
        <v>1.6144857062401999E-2</v>
      </c>
      <c r="AI12" s="14">
        <v>3.8795600357319701E-2</v>
      </c>
      <c r="AJ12" s="14">
        <v>3.1604129853612502E-2</v>
      </c>
      <c r="AK12" s="14"/>
      <c r="AL12" s="14">
        <v>9.9652130140818699E-3</v>
      </c>
      <c r="AM12" s="14">
        <v>3.2492555332752297E-2</v>
      </c>
      <c r="AN12" s="14">
        <v>2.6232586793203599E-2</v>
      </c>
      <c r="AO12" s="14">
        <v>3.6415338074094798E-2</v>
      </c>
      <c r="AP12" s="14">
        <v>2.7470953933706299E-2</v>
      </c>
      <c r="AQ12" s="14"/>
      <c r="AR12" s="14">
        <v>3.0185839256821199E-2</v>
      </c>
      <c r="AS12" s="14">
        <v>1.31442703569155E-2</v>
      </c>
      <c r="AT12" s="14">
        <v>2.00652887806845E-2</v>
      </c>
      <c r="AU12" s="14">
        <v>2.3290131745550901E-2</v>
      </c>
      <c r="AV12" s="14">
        <v>4.5913069496607201E-2</v>
      </c>
      <c r="AW12" s="14">
        <v>3.2118993094958699E-2</v>
      </c>
      <c r="AX12" s="14"/>
      <c r="AY12" s="14">
        <v>3.1639185437468798E-2</v>
      </c>
      <c r="AZ12" s="14">
        <v>1.64992788347594E-2</v>
      </c>
      <c r="BA12" s="14">
        <v>2.40356806828676E-2</v>
      </c>
      <c r="BB12" s="14">
        <v>3.0521244083268801E-2</v>
      </c>
      <c r="BC12" s="14">
        <v>0</v>
      </c>
      <c r="BD12" s="14"/>
      <c r="BE12" s="14">
        <v>0</v>
      </c>
      <c r="BF12" s="14">
        <v>0</v>
      </c>
      <c r="BG12" s="14">
        <v>3.3211763679687797E-2</v>
      </c>
      <c r="BH12" s="14">
        <v>1.6714617610079901E-2</v>
      </c>
      <c r="BI12" s="14">
        <v>4.1818970058046898E-2</v>
      </c>
      <c r="BJ12" s="14">
        <v>2.3756565047137398E-2</v>
      </c>
      <c r="BK12" s="14">
        <v>2.0856612199422302E-2</v>
      </c>
      <c r="BL12" s="14">
        <v>3.11514220976453E-2</v>
      </c>
      <c r="BM12" s="14">
        <v>2.6252894439606499E-2</v>
      </c>
      <c r="BN12" s="14">
        <v>2.0248251679148701E-2</v>
      </c>
      <c r="BO12" s="14">
        <v>3.7991120902936701E-2</v>
      </c>
      <c r="BP12" s="14">
        <v>0</v>
      </c>
      <c r="BQ12" s="14">
        <v>5.1304780404795997E-2</v>
      </c>
      <c r="BR12" s="14">
        <v>3.3193009417917203E-2</v>
      </c>
      <c r="BS12" s="14">
        <v>0</v>
      </c>
      <c r="BT12" s="14">
        <v>8.7122142737947796E-3</v>
      </c>
      <c r="BU12" s="14"/>
      <c r="BV12" s="14">
        <v>2.8561756231505302E-2</v>
      </c>
      <c r="BW12" s="14">
        <v>3.83307354367294E-2</v>
      </c>
      <c r="BX12" s="14"/>
      <c r="BY12" s="14">
        <v>4.4748842891249398E-2</v>
      </c>
      <c r="BZ12" s="14"/>
      <c r="CA12" s="14">
        <v>2.56311278535395E-2</v>
      </c>
      <c r="CB12" s="14">
        <v>2.30963399310063E-2</v>
      </c>
      <c r="CC12" s="14">
        <v>3.1686675035886298E-2</v>
      </c>
      <c r="CD12" s="14">
        <v>1.0533142558449201E-2</v>
      </c>
      <c r="CE12" s="14">
        <v>0</v>
      </c>
    </row>
    <row r="13" spans="2:83" x14ac:dyDescent="0.3">
      <c r="B13" s="15" t="s">
        <v>214</v>
      </c>
      <c r="C13" s="14">
        <v>1.07294684799044E-2</v>
      </c>
      <c r="D13" s="14">
        <v>1.5929844230543298E-2</v>
      </c>
      <c r="E13" s="14">
        <v>5.6726400634425902E-3</v>
      </c>
      <c r="F13" s="14"/>
      <c r="G13" s="14">
        <v>2.8443408829131499E-2</v>
      </c>
      <c r="H13" s="14">
        <v>2.7091842959548799E-3</v>
      </c>
      <c r="I13" s="14">
        <v>1.50852060770511E-2</v>
      </c>
      <c r="J13" s="14">
        <v>8.0442130304920496E-3</v>
      </c>
      <c r="K13" s="14">
        <v>1.6969013684356601E-2</v>
      </c>
      <c r="L13" s="14">
        <v>0</v>
      </c>
      <c r="M13" s="14"/>
      <c r="N13" s="14">
        <v>1.0391853160962E-2</v>
      </c>
      <c r="O13" s="14">
        <v>1.8005744074840999E-2</v>
      </c>
      <c r="P13" s="14">
        <v>3.2474753841051601E-3</v>
      </c>
      <c r="Q13" s="14">
        <v>1.03514103167475E-2</v>
      </c>
      <c r="R13" s="14"/>
      <c r="S13" s="14">
        <v>1.6089664604713502E-2</v>
      </c>
      <c r="T13" s="14">
        <v>0</v>
      </c>
      <c r="U13" s="14">
        <v>5.01085056697507E-3</v>
      </c>
      <c r="V13" s="14">
        <v>1.32730118833965E-2</v>
      </c>
      <c r="W13" s="14">
        <v>7.7169889356871E-3</v>
      </c>
      <c r="X13" s="14">
        <v>5.9371391312129504E-3</v>
      </c>
      <c r="Y13" s="14">
        <v>1.1360108336846199E-2</v>
      </c>
      <c r="Z13" s="14">
        <v>0</v>
      </c>
      <c r="AA13" s="14">
        <v>2.3065432932387601E-2</v>
      </c>
      <c r="AB13" s="14">
        <v>1.5865323765558E-2</v>
      </c>
      <c r="AC13" s="14">
        <v>9.2525470787036303E-3</v>
      </c>
      <c r="AD13" s="14">
        <v>1.57068305693208E-2</v>
      </c>
      <c r="AE13" s="14"/>
      <c r="AF13" s="14">
        <v>2.15962700895956E-3</v>
      </c>
      <c r="AG13" s="14">
        <v>1.5763511715739399E-2</v>
      </c>
      <c r="AH13" s="14">
        <v>2.63470793325222E-2</v>
      </c>
      <c r="AI13" s="14">
        <v>0</v>
      </c>
      <c r="AJ13" s="14">
        <v>1.6040759883480499E-2</v>
      </c>
      <c r="AK13" s="14"/>
      <c r="AL13" s="14">
        <v>3.5048093674400599E-3</v>
      </c>
      <c r="AM13" s="14">
        <v>1.17105693249107E-2</v>
      </c>
      <c r="AN13" s="14">
        <v>2.4275021674704099E-2</v>
      </c>
      <c r="AO13" s="14">
        <v>0</v>
      </c>
      <c r="AP13" s="14">
        <v>8.4544488750236107E-3</v>
      </c>
      <c r="AQ13" s="14"/>
      <c r="AR13" s="14">
        <v>1.1466016308713901E-2</v>
      </c>
      <c r="AS13" s="14">
        <v>3.83679048470899E-3</v>
      </c>
      <c r="AT13" s="14">
        <v>2.7000001973519601E-2</v>
      </c>
      <c r="AU13" s="14">
        <v>0</v>
      </c>
      <c r="AV13" s="14">
        <v>1.3753769546714799E-2</v>
      </c>
      <c r="AW13" s="14">
        <v>1.39144438228222E-2</v>
      </c>
      <c r="AX13" s="14"/>
      <c r="AY13" s="14">
        <v>7.4242854173720901E-3</v>
      </c>
      <c r="AZ13" s="14">
        <v>9.4263170651553898E-3</v>
      </c>
      <c r="BA13" s="14">
        <v>1.40528367778182E-2</v>
      </c>
      <c r="BB13" s="14">
        <v>1.95063456893537E-2</v>
      </c>
      <c r="BC13" s="14">
        <v>0</v>
      </c>
      <c r="BD13" s="14"/>
      <c r="BE13" s="14">
        <v>0</v>
      </c>
      <c r="BF13" s="14">
        <v>1.8275418722806799E-2</v>
      </c>
      <c r="BG13" s="14">
        <v>6.5967095270558504E-3</v>
      </c>
      <c r="BH13" s="14">
        <v>9.0099243943411109E-3</v>
      </c>
      <c r="BI13" s="14">
        <v>1.22007978061305E-2</v>
      </c>
      <c r="BJ13" s="14">
        <v>4.7417503209747002E-3</v>
      </c>
      <c r="BK13" s="14">
        <v>1.2930555683469E-2</v>
      </c>
      <c r="BL13" s="14">
        <v>5.8454806710379597E-3</v>
      </c>
      <c r="BM13" s="14">
        <v>1.0068284889175501E-2</v>
      </c>
      <c r="BN13" s="14">
        <v>8.7885995226034096E-3</v>
      </c>
      <c r="BO13" s="14">
        <v>1.2036293300523899E-2</v>
      </c>
      <c r="BP13" s="14">
        <v>1.9220715826837501E-2</v>
      </c>
      <c r="BQ13" s="14">
        <v>0</v>
      </c>
      <c r="BR13" s="14">
        <v>1.7508322271297099E-2</v>
      </c>
      <c r="BS13" s="14">
        <v>0</v>
      </c>
      <c r="BT13" s="14">
        <v>3.0797130592903298E-2</v>
      </c>
      <c r="BU13" s="14"/>
      <c r="BV13" s="14">
        <v>8.8607634032691601E-3</v>
      </c>
      <c r="BW13" s="14">
        <v>1.5943215105928998E-2</v>
      </c>
      <c r="BX13" s="14"/>
      <c r="BY13" s="14">
        <v>3.7875126192438301E-3</v>
      </c>
      <c r="BZ13" s="14"/>
      <c r="CA13" s="14">
        <v>1.49577128766836E-2</v>
      </c>
      <c r="CB13" s="14">
        <v>2.7631416335273302E-3</v>
      </c>
      <c r="CC13" s="14">
        <v>8.3054756011252309E-3</v>
      </c>
      <c r="CD13" s="14">
        <v>1.3233179335294601E-2</v>
      </c>
      <c r="CE13" s="14">
        <v>7.2450259238393294E-2</v>
      </c>
    </row>
    <row r="14" spans="2:83" x14ac:dyDescent="0.3">
      <c r="B14" s="15" t="s">
        <v>110</v>
      </c>
      <c r="C14" s="14">
        <v>5.0087911369213298E-2</v>
      </c>
      <c r="D14" s="14">
        <v>2.2864477592436101E-2</v>
      </c>
      <c r="E14" s="14">
        <v>7.6768234277560396E-2</v>
      </c>
      <c r="F14" s="14"/>
      <c r="G14" s="14">
        <v>6.1163573741872403E-2</v>
      </c>
      <c r="H14" s="14">
        <v>4.2635249415412801E-2</v>
      </c>
      <c r="I14" s="14">
        <v>6.03724557835498E-2</v>
      </c>
      <c r="J14" s="14">
        <v>4.5809151153511397E-2</v>
      </c>
      <c r="K14" s="14">
        <v>5.0866445749612701E-2</v>
      </c>
      <c r="L14" s="14">
        <v>4.3455097394890903E-2</v>
      </c>
      <c r="M14" s="14"/>
      <c r="N14" s="14">
        <v>2.5960725906839701E-2</v>
      </c>
      <c r="O14" s="14">
        <v>4.5047301614525699E-2</v>
      </c>
      <c r="P14" s="14">
        <v>4.9207059419815603E-2</v>
      </c>
      <c r="Q14" s="14">
        <v>8.3186194469110894E-2</v>
      </c>
      <c r="R14" s="14"/>
      <c r="S14" s="14">
        <v>3.5345057542963999E-2</v>
      </c>
      <c r="T14" s="14">
        <v>5.8821799578476601E-2</v>
      </c>
      <c r="U14" s="14">
        <v>5.1436117619011297E-2</v>
      </c>
      <c r="V14" s="14">
        <v>4.3333073364995603E-2</v>
      </c>
      <c r="W14" s="14">
        <v>4.9090232022045502E-2</v>
      </c>
      <c r="X14" s="14">
        <v>7.9671174177214796E-2</v>
      </c>
      <c r="Y14" s="14">
        <v>8.6664297081873704E-2</v>
      </c>
      <c r="Z14" s="14">
        <v>3.3816881393795697E-2</v>
      </c>
      <c r="AA14" s="14">
        <v>4.4424605887362301E-2</v>
      </c>
      <c r="AB14" s="14">
        <v>3.7517155982173603E-2</v>
      </c>
      <c r="AC14" s="14">
        <v>1.9504454350592199E-2</v>
      </c>
      <c r="AD14" s="14">
        <v>4.5280144982813103E-2</v>
      </c>
      <c r="AE14" s="14"/>
      <c r="AF14" s="14">
        <v>2.4056161795731501E-2</v>
      </c>
      <c r="AG14" s="14">
        <v>4.17831686578208E-2</v>
      </c>
      <c r="AH14" s="14">
        <v>3.58479836587779E-2</v>
      </c>
      <c r="AI14" s="14">
        <v>2.7200937784649201E-2</v>
      </c>
      <c r="AJ14" s="14">
        <v>9.7731629771018E-2</v>
      </c>
      <c r="AK14" s="14"/>
      <c r="AL14" s="14">
        <v>3.7109186940230597E-2</v>
      </c>
      <c r="AM14" s="14">
        <v>3.7919387261645801E-2</v>
      </c>
      <c r="AN14" s="14">
        <v>3.3722829743653399E-2</v>
      </c>
      <c r="AO14" s="14">
        <v>3.4858733018296402E-2</v>
      </c>
      <c r="AP14" s="14">
        <v>4.6178407612551202E-2</v>
      </c>
      <c r="AQ14" s="14"/>
      <c r="AR14" s="14">
        <v>3.1354862041752002E-2</v>
      </c>
      <c r="AS14" s="14">
        <v>1.8253672386661399E-2</v>
      </c>
      <c r="AT14" s="14">
        <v>3.2774075612000998E-2</v>
      </c>
      <c r="AU14" s="14">
        <v>3.1348923744954897E-2</v>
      </c>
      <c r="AV14" s="14">
        <v>3.9486025714316003E-2</v>
      </c>
      <c r="AW14" s="14">
        <v>0.14198016338543601</v>
      </c>
      <c r="AX14" s="14"/>
      <c r="AY14" s="14">
        <v>5.8560305999030997E-2</v>
      </c>
      <c r="AZ14" s="14">
        <v>6.0811144350340698E-2</v>
      </c>
      <c r="BA14" s="14">
        <v>4.7924205773845298E-2</v>
      </c>
      <c r="BB14" s="14">
        <v>3.1946748762315298E-2</v>
      </c>
      <c r="BC14" s="14">
        <v>0</v>
      </c>
      <c r="BD14" s="14"/>
      <c r="BE14" s="14">
        <v>0.20744353374278501</v>
      </c>
      <c r="BF14" s="14">
        <v>0.13055595702077399</v>
      </c>
      <c r="BG14" s="14">
        <v>4.0404121654387601E-2</v>
      </c>
      <c r="BH14" s="14">
        <v>7.2403160530566293E-2</v>
      </c>
      <c r="BI14" s="14">
        <v>6.93687919453298E-2</v>
      </c>
      <c r="BJ14" s="14">
        <v>4.1948278909693597E-2</v>
      </c>
      <c r="BK14" s="14">
        <v>6.1941086412210099E-2</v>
      </c>
      <c r="BL14" s="14">
        <v>2.57434305690614E-2</v>
      </c>
      <c r="BM14" s="14">
        <v>6.2210257489188098E-2</v>
      </c>
      <c r="BN14" s="14">
        <v>3.4807542829761798E-2</v>
      </c>
      <c r="BO14" s="14">
        <v>4.4244612815816702E-2</v>
      </c>
      <c r="BP14" s="14">
        <v>1.87646020571944E-2</v>
      </c>
      <c r="BQ14" s="14">
        <v>1.9136708071030201E-2</v>
      </c>
      <c r="BR14" s="14">
        <v>0</v>
      </c>
      <c r="BS14" s="14">
        <v>4.0686343733446699E-2</v>
      </c>
      <c r="BT14" s="14">
        <v>0</v>
      </c>
      <c r="BU14" s="14"/>
      <c r="BV14" s="14">
        <v>3.52339874384952E-2</v>
      </c>
      <c r="BW14" s="14">
        <v>4.1907850526982302E-2</v>
      </c>
      <c r="BX14" s="14"/>
      <c r="BY14" s="14">
        <v>1.1664973733265201E-2</v>
      </c>
      <c r="BZ14" s="14"/>
      <c r="CA14" s="14">
        <v>5.6445231431388902E-2</v>
      </c>
      <c r="CB14" s="14">
        <v>4.8345425752554301E-2</v>
      </c>
      <c r="CC14" s="14">
        <v>4.0581803791546599E-2</v>
      </c>
      <c r="CD14" s="14">
        <v>1.9986727620847598E-2</v>
      </c>
      <c r="CE14" s="14">
        <v>5.73794088002035E-2</v>
      </c>
    </row>
    <row r="15" spans="2:83" x14ac:dyDescent="0.3">
      <c r="B15" s="15" t="s">
        <v>215</v>
      </c>
      <c r="C15" s="21">
        <v>0.76483501970086298</v>
      </c>
      <c r="D15" s="21">
        <v>0.81700216558471495</v>
      </c>
      <c r="E15" s="21">
        <v>0.71343570528198397</v>
      </c>
      <c r="F15" s="21"/>
      <c r="G15" s="21">
        <v>0.66196941483596705</v>
      </c>
      <c r="H15" s="21">
        <v>0.77592230632067005</v>
      </c>
      <c r="I15" s="21">
        <v>0.73539455218957495</v>
      </c>
      <c r="J15" s="21">
        <v>0.79049319983767297</v>
      </c>
      <c r="K15" s="21">
        <v>0.76408164305300097</v>
      </c>
      <c r="L15" s="21">
        <v>0.82735402575931705</v>
      </c>
      <c r="M15" s="21"/>
      <c r="N15" s="21">
        <v>0.81577556380036598</v>
      </c>
      <c r="O15" s="21">
        <v>0.76075775200550999</v>
      </c>
      <c r="P15" s="21">
        <v>0.78678523746634299</v>
      </c>
      <c r="Q15" s="21">
        <v>0.69605670120627305</v>
      </c>
      <c r="R15" s="21"/>
      <c r="S15" s="21">
        <v>0.75446965697282198</v>
      </c>
      <c r="T15" s="21">
        <v>0.77158952375478596</v>
      </c>
      <c r="U15" s="21">
        <v>0.742580306033505</v>
      </c>
      <c r="V15" s="21">
        <v>0.76596749106575701</v>
      </c>
      <c r="W15" s="21">
        <v>0.73539645128007203</v>
      </c>
      <c r="X15" s="21">
        <v>0.76264440620274299</v>
      </c>
      <c r="Y15" s="21">
        <v>0.73738676170413697</v>
      </c>
      <c r="Z15" s="21">
        <v>0.81539131644424101</v>
      </c>
      <c r="AA15" s="21">
        <v>0.75837147989632903</v>
      </c>
      <c r="AB15" s="21">
        <v>0.79017198101658404</v>
      </c>
      <c r="AC15" s="21">
        <v>0.83098612140804495</v>
      </c>
      <c r="AD15" s="21">
        <v>0.75745950507001503</v>
      </c>
      <c r="AE15" s="21"/>
      <c r="AF15" s="21">
        <v>0.81864086026246996</v>
      </c>
      <c r="AG15" s="21">
        <v>0.77289240877204002</v>
      </c>
      <c r="AH15" s="21">
        <v>0.801568386900124</v>
      </c>
      <c r="AI15" s="21">
        <v>0.66082707176673505</v>
      </c>
      <c r="AJ15" s="21">
        <v>0.68418456465362099</v>
      </c>
      <c r="AK15" s="21"/>
      <c r="AL15" s="21">
        <v>0.80748859200675305</v>
      </c>
      <c r="AM15" s="21">
        <v>0.78552857734758297</v>
      </c>
      <c r="AN15" s="21">
        <v>0.79373125191636396</v>
      </c>
      <c r="AO15" s="21">
        <v>0.78052638506742</v>
      </c>
      <c r="AP15" s="21">
        <v>0.71565518488031399</v>
      </c>
      <c r="AQ15" s="21"/>
      <c r="AR15" s="21">
        <v>0.79409127413053504</v>
      </c>
      <c r="AS15" s="21">
        <v>0.84224937119061005</v>
      </c>
      <c r="AT15" s="21">
        <v>0.77578049856683995</v>
      </c>
      <c r="AU15" s="21">
        <v>0.79940506535844102</v>
      </c>
      <c r="AV15" s="21">
        <v>0.70171934492176302</v>
      </c>
      <c r="AW15" s="21">
        <v>0.64192770882275096</v>
      </c>
      <c r="AX15" s="21"/>
      <c r="AY15" s="21">
        <v>0.75155085946396805</v>
      </c>
      <c r="AZ15" s="21">
        <v>0.76780951227988703</v>
      </c>
      <c r="BA15" s="21">
        <v>0.75885213511898197</v>
      </c>
      <c r="BB15" s="21">
        <v>0.79437644267017204</v>
      </c>
      <c r="BC15" s="21">
        <v>0.76367771035981302</v>
      </c>
      <c r="BD15" s="21"/>
      <c r="BE15" s="21">
        <v>0.48908300710915698</v>
      </c>
      <c r="BF15" s="21">
        <v>0.580600407947652</v>
      </c>
      <c r="BG15" s="21">
        <v>0.73435807950482501</v>
      </c>
      <c r="BH15" s="21">
        <v>0.70975780149331502</v>
      </c>
      <c r="BI15" s="21">
        <v>0.76683251580260503</v>
      </c>
      <c r="BJ15" s="21">
        <v>0.74769699131085399</v>
      </c>
      <c r="BK15" s="21">
        <v>0.70844164590082603</v>
      </c>
      <c r="BL15" s="21">
        <v>0.79668910985099906</v>
      </c>
      <c r="BM15" s="21">
        <v>0.81269092348034</v>
      </c>
      <c r="BN15" s="21">
        <v>0.80683817819398496</v>
      </c>
      <c r="BO15" s="21">
        <v>0.77939803201493996</v>
      </c>
      <c r="BP15" s="21">
        <v>0.83576667523105996</v>
      </c>
      <c r="BQ15" s="21">
        <v>0.86410148113808005</v>
      </c>
      <c r="BR15" s="21">
        <v>0.77411880501894803</v>
      </c>
      <c r="BS15" s="21">
        <v>0.83684799429729195</v>
      </c>
      <c r="BT15" s="21">
        <v>0.84855169731625801</v>
      </c>
      <c r="BU15" s="21"/>
      <c r="BV15" s="21">
        <v>0.80653903376780001</v>
      </c>
      <c r="BW15" s="21">
        <v>0.75432300680365105</v>
      </c>
      <c r="BX15" s="21"/>
      <c r="BY15" s="21">
        <v>0.78210317292375897</v>
      </c>
      <c r="BZ15" s="21"/>
      <c r="CA15" s="21">
        <v>0.74469985866667798</v>
      </c>
      <c r="CB15" s="21">
        <v>0.79367438222655795</v>
      </c>
      <c r="CC15" s="21">
        <v>0.77645554466501598</v>
      </c>
      <c r="CD15" s="21">
        <v>0.76957762268416696</v>
      </c>
      <c r="CE15" s="21">
        <v>0.75376479334022595</v>
      </c>
    </row>
    <row r="16" spans="2:83" x14ac:dyDescent="0.3">
      <c r="B16" s="15" t="s">
        <v>216</v>
      </c>
      <c r="C16" s="21">
        <v>3.5888026593494403E-2</v>
      </c>
      <c r="D16" s="21">
        <v>3.5205848513482699E-2</v>
      </c>
      <c r="E16" s="21">
        <v>3.6624502923616603E-2</v>
      </c>
      <c r="F16" s="21"/>
      <c r="G16" s="21">
        <v>7.9961139802747799E-2</v>
      </c>
      <c r="H16" s="21">
        <v>3.3611570117207799E-2</v>
      </c>
      <c r="I16" s="21">
        <v>3.3628555570449602E-2</v>
      </c>
      <c r="J16" s="21">
        <v>3.6512983462936098E-2</v>
      </c>
      <c r="K16" s="21">
        <v>3.0329565560737199E-2</v>
      </c>
      <c r="L16" s="21">
        <v>1.36542587730317E-2</v>
      </c>
      <c r="M16" s="21"/>
      <c r="N16" s="21">
        <v>2.62013308718042E-2</v>
      </c>
      <c r="O16" s="21">
        <v>3.9183131226087499E-2</v>
      </c>
      <c r="P16" s="21">
        <v>3.0405211688149601E-2</v>
      </c>
      <c r="Q16" s="21">
        <v>4.6494694727650797E-2</v>
      </c>
      <c r="R16" s="21"/>
      <c r="S16" s="21">
        <v>5.1666005173395903E-2</v>
      </c>
      <c r="T16" s="21">
        <v>2.3335978310031199E-2</v>
      </c>
      <c r="U16" s="21">
        <v>3.8148144738581601E-2</v>
      </c>
      <c r="V16" s="21">
        <v>4.0596403296201802E-2</v>
      </c>
      <c r="W16" s="21">
        <v>3.061401778881E-2</v>
      </c>
      <c r="X16" s="21">
        <v>2.0791793590889399E-2</v>
      </c>
      <c r="Y16" s="21">
        <v>4.2302818165302798E-2</v>
      </c>
      <c r="Z16" s="21">
        <v>3.8123204546984202E-2</v>
      </c>
      <c r="AA16" s="21">
        <v>4.9621367150608199E-2</v>
      </c>
      <c r="AB16" s="21">
        <v>2.6448390795154798E-2</v>
      </c>
      <c r="AC16" s="21">
        <v>2.7151852945009599E-2</v>
      </c>
      <c r="AD16" s="21">
        <v>2.6785633218312101E-2</v>
      </c>
      <c r="AE16" s="21"/>
      <c r="AF16" s="21">
        <v>2.3188197895578699E-2</v>
      </c>
      <c r="AG16" s="21">
        <v>4.8974658672278001E-2</v>
      </c>
      <c r="AH16" s="21">
        <v>4.2491936394924303E-2</v>
      </c>
      <c r="AI16" s="21">
        <v>3.8795600357319701E-2</v>
      </c>
      <c r="AJ16" s="21">
        <v>4.7644889737093001E-2</v>
      </c>
      <c r="AK16" s="21"/>
      <c r="AL16" s="21">
        <v>1.3470022381521901E-2</v>
      </c>
      <c r="AM16" s="21">
        <v>4.4203124657662997E-2</v>
      </c>
      <c r="AN16" s="21">
        <v>5.0507608467907701E-2</v>
      </c>
      <c r="AO16" s="21">
        <v>3.6415338074094798E-2</v>
      </c>
      <c r="AP16" s="21">
        <v>3.5925402808729898E-2</v>
      </c>
      <c r="AQ16" s="21"/>
      <c r="AR16" s="21">
        <v>4.1651855565535099E-2</v>
      </c>
      <c r="AS16" s="21">
        <v>1.6981060841624498E-2</v>
      </c>
      <c r="AT16" s="21">
        <v>4.7065290754204001E-2</v>
      </c>
      <c r="AU16" s="21">
        <v>2.3290131745550901E-2</v>
      </c>
      <c r="AV16" s="21">
        <v>5.9666839043321998E-2</v>
      </c>
      <c r="AW16" s="21">
        <v>4.6033436917780897E-2</v>
      </c>
      <c r="AX16" s="21"/>
      <c r="AY16" s="21">
        <v>3.9063470854840902E-2</v>
      </c>
      <c r="AZ16" s="21">
        <v>2.5925595899914802E-2</v>
      </c>
      <c r="BA16" s="21">
        <v>3.8088517460685901E-2</v>
      </c>
      <c r="BB16" s="21">
        <v>5.0027589772622498E-2</v>
      </c>
      <c r="BC16" s="21">
        <v>0</v>
      </c>
      <c r="BD16" s="21"/>
      <c r="BE16" s="21">
        <v>0</v>
      </c>
      <c r="BF16" s="21">
        <v>1.8275418722806799E-2</v>
      </c>
      <c r="BG16" s="21">
        <v>3.9808473206743598E-2</v>
      </c>
      <c r="BH16" s="21">
        <v>2.5724542004421001E-2</v>
      </c>
      <c r="BI16" s="21">
        <v>5.40197678641774E-2</v>
      </c>
      <c r="BJ16" s="21">
        <v>2.84983153681121E-2</v>
      </c>
      <c r="BK16" s="21">
        <v>3.3787167882891302E-2</v>
      </c>
      <c r="BL16" s="21">
        <v>3.6996902768683199E-2</v>
      </c>
      <c r="BM16" s="21">
        <v>3.63211793287819E-2</v>
      </c>
      <c r="BN16" s="21">
        <v>2.90368512017521E-2</v>
      </c>
      <c r="BO16" s="21">
        <v>5.0027414203460699E-2</v>
      </c>
      <c r="BP16" s="21">
        <v>1.9220715826837501E-2</v>
      </c>
      <c r="BQ16" s="21">
        <v>5.1304780404795997E-2</v>
      </c>
      <c r="BR16" s="21">
        <v>5.0701331689214403E-2</v>
      </c>
      <c r="BS16" s="21">
        <v>0</v>
      </c>
      <c r="BT16" s="21">
        <v>3.9509344866698097E-2</v>
      </c>
      <c r="BU16" s="21"/>
      <c r="BV16" s="21">
        <v>3.7422519634774498E-2</v>
      </c>
      <c r="BW16" s="21">
        <v>5.4273950542658399E-2</v>
      </c>
      <c r="BX16" s="21"/>
      <c r="BY16" s="21">
        <v>4.85363555104932E-2</v>
      </c>
      <c r="BZ16" s="21"/>
      <c r="CA16" s="21">
        <v>4.0588840730223001E-2</v>
      </c>
      <c r="CB16" s="21">
        <v>2.5859481564533601E-2</v>
      </c>
      <c r="CC16" s="21">
        <v>3.99921506370116E-2</v>
      </c>
      <c r="CD16" s="21">
        <v>2.3766321893743701E-2</v>
      </c>
      <c r="CE16" s="21">
        <v>7.2450259238393294E-2</v>
      </c>
    </row>
    <row r="17" spans="2:83" x14ac:dyDescent="0.3">
      <c r="B17" s="15" t="s">
        <v>139</v>
      </c>
      <c r="C17" s="22">
        <v>0.72894699310736799</v>
      </c>
      <c r="D17" s="22">
        <v>0.78179631707123198</v>
      </c>
      <c r="E17" s="22">
        <v>0.676811202358368</v>
      </c>
      <c r="F17" s="22"/>
      <c r="G17" s="22">
        <v>0.58200827503321895</v>
      </c>
      <c r="H17" s="22">
        <v>0.742310736203462</v>
      </c>
      <c r="I17" s="22">
        <v>0.70176599661912498</v>
      </c>
      <c r="J17" s="22">
        <v>0.753980216374737</v>
      </c>
      <c r="K17" s="22">
        <v>0.73375207749226401</v>
      </c>
      <c r="L17" s="22">
        <v>0.81369976698628499</v>
      </c>
      <c r="M17" s="22"/>
      <c r="N17" s="22">
        <v>0.78957423292856199</v>
      </c>
      <c r="O17" s="22">
        <v>0.72157462077942203</v>
      </c>
      <c r="P17" s="22">
        <v>0.75638002577819397</v>
      </c>
      <c r="Q17" s="22">
        <v>0.64956200647862194</v>
      </c>
      <c r="R17" s="22"/>
      <c r="S17" s="22">
        <v>0.70280365179942605</v>
      </c>
      <c r="T17" s="22">
        <v>0.74825354544475497</v>
      </c>
      <c r="U17" s="22">
        <v>0.70443216129492403</v>
      </c>
      <c r="V17" s="22">
        <v>0.72537108776955495</v>
      </c>
      <c r="W17" s="22">
        <v>0.70478243349126202</v>
      </c>
      <c r="X17" s="22">
        <v>0.74185261261185298</v>
      </c>
      <c r="Y17" s="22">
        <v>0.69508394353883496</v>
      </c>
      <c r="Z17" s="22">
        <v>0.77726811189725697</v>
      </c>
      <c r="AA17" s="22">
        <v>0.70875011274572097</v>
      </c>
      <c r="AB17" s="22">
        <v>0.76372359022142899</v>
      </c>
      <c r="AC17" s="22">
        <v>0.80383426846303596</v>
      </c>
      <c r="AD17" s="22">
        <v>0.73067387185170296</v>
      </c>
      <c r="AE17" s="22"/>
      <c r="AF17" s="22">
        <v>0.79545266236689105</v>
      </c>
      <c r="AG17" s="22">
        <v>0.723917750099762</v>
      </c>
      <c r="AH17" s="22">
        <v>0.75907645050520001</v>
      </c>
      <c r="AI17" s="22">
        <v>0.62203147140941495</v>
      </c>
      <c r="AJ17" s="22">
        <v>0.63653967491652796</v>
      </c>
      <c r="AK17" s="22"/>
      <c r="AL17" s="22">
        <v>0.79401856962523198</v>
      </c>
      <c r="AM17" s="22">
        <v>0.74132545268992001</v>
      </c>
      <c r="AN17" s="22">
        <v>0.74322364344845704</v>
      </c>
      <c r="AO17" s="22">
        <v>0.74411104699332498</v>
      </c>
      <c r="AP17" s="22">
        <v>0.67972978207158397</v>
      </c>
      <c r="AQ17" s="22"/>
      <c r="AR17" s="22">
        <v>0.75243941856499996</v>
      </c>
      <c r="AS17" s="22">
        <v>0.82526831034898496</v>
      </c>
      <c r="AT17" s="22">
        <v>0.72871520781263599</v>
      </c>
      <c r="AU17" s="22">
        <v>0.77611493361288997</v>
      </c>
      <c r="AV17" s="22">
        <v>0.64205250587844098</v>
      </c>
      <c r="AW17" s="22">
        <v>0.59589427190497002</v>
      </c>
      <c r="AX17" s="22"/>
      <c r="AY17" s="22">
        <v>0.71248738860912697</v>
      </c>
      <c r="AZ17" s="22">
        <v>0.74188391637997197</v>
      </c>
      <c r="BA17" s="22">
        <v>0.720763617658296</v>
      </c>
      <c r="BB17" s="22">
        <v>0.74434885289754904</v>
      </c>
      <c r="BC17" s="22">
        <v>0.76367771035981302</v>
      </c>
      <c r="BD17" s="22"/>
      <c r="BE17" s="22">
        <v>0.48908300710915698</v>
      </c>
      <c r="BF17" s="22">
        <v>0.56232498922484497</v>
      </c>
      <c r="BG17" s="22">
        <v>0.69454960629808205</v>
      </c>
      <c r="BH17" s="22">
        <v>0.68403325948889404</v>
      </c>
      <c r="BI17" s="22">
        <v>0.71281274793842797</v>
      </c>
      <c r="BJ17" s="22">
        <v>0.71919867594274201</v>
      </c>
      <c r="BK17" s="22">
        <v>0.67465447801793499</v>
      </c>
      <c r="BL17" s="22">
        <v>0.759692207082316</v>
      </c>
      <c r="BM17" s="22">
        <v>0.77636974415155802</v>
      </c>
      <c r="BN17" s="22">
        <v>0.77780132699223303</v>
      </c>
      <c r="BO17" s="22">
        <v>0.72937061781147905</v>
      </c>
      <c r="BP17" s="22">
        <v>0.81654595940422203</v>
      </c>
      <c r="BQ17" s="22">
        <v>0.81279670073328403</v>
      </c>
      <c r="BR17" s="22">
        <v>0.72341747332973405</v>
      </c>
      <c r="BS17" s="22">
        <v>0.83684799429729195</v>
      </c>
      <c r="BT17" s="22">
        <v>0.80904235244956002</v>
      </c>
      <c r="BU17" s="22"/>
      <c r="BV17" s="22">
        <v>0.76911651413302495</v>
      </c>
      <c r="BW17" s="22">
        <v>0.70004905626099301</v>
      </c>
      <c r="BX17" s="22"/>
      <c r="BY17" s="22">
        <v>0.73356681741326601</v>
      </c>
      <c r="BZ17" s="22"/>
      <c r="CA17" s="22">
        <v>0.70411101793645503</v>
      </c>
      <c r="CB17" s="22">
        <v>0.76781490066202396</v>
      </c>
      <c r="CC17" s="22">
        <v>0.73646339402800498</v>
      </c>
      <c r="CD17" s="22">
        <v>0.74581130079042401</v>
      </c>
      <c r="CE17" s="22">
        <v>0.68131453410183296</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0.31096907150902497</v>
      </c>
      <c r="D9" s="14">
        <v>0.38406570837861898</v>
      </c>
      <c r="E9" s="14">
        <v>0.239175090315561</v>
      </c>
      <c r="F9" s="14"/>
      <c r="G9" s="14">
        <v>0.270527650246839</v>
      </c>
      <c r="H9" s="14">
        <v>0.35020236440020902</v>
      </c>
      <c r="I9" s="14">
        <v>0.29124286492537699</v>
      </c>
      <c r="J9" s="14">
        <v>0.28258196911844902</v>
      </c>
      <c r="K9" s="14">
        <v>0.33284263791212099</v>
      </c>
      <c r="L9" s="14">
        <v>0.33007269617916402</v>
      </c>
      <c r="M9" s="14"/>
      <c r="N9" s="14">
        <v>0.36186580539378999</v>
      </c>
      <c r="O9" s="14">
        <v>0.30064062509625</v>
      </c>
      <c r="P9" s="14">
        <v>0.29487772267676798</v>
      </c>
      <c r="Q9" s="14">
        <v>0.28209612771954601</v>
      </c>
      <c r="R9" s="14"/>
      <c r="S9" s="14">
        <v>0.357545864148065</v>
      </c>
      <c r="T9" s="14">
        <v>0.32551954494277502</v>
      </c>
      <c r="U9" s="14">
        <v>0.30161941833181199</v>
      </c>
      <c r="V9" s="14">
        <v>0.29028417520372102</v>
      </c>
      <c r="W9" s="14">
        <v>0.25622158638118903</v>
      </c>
      <c r="X9" s="14">
        <v>0.30613435426930602</v>
      </c>
      <c r="Y9" s="14">
        <v>0.26390435573927901</v>
      </c>
      <c r="Z9" s="14">
        <v>0.29190211859417597</v>
      </c>
      <c r="AA9" s="14">
        <v>0.31151113955625598</v>
      </c>
      <c r="AB9" s="14">
        <v>0.33992667635908902</v>
      </c>
      <c r="AC9" s="14">
        <v>0.35765444191786899</v>
      </c>
      <c r="AD9" s="14">
        <v>0.24342791904152999</v>
      </c>
      <c r="AE9" s="14"/>
      <c r="AF9" s="14">
        <v>0.34950489946959601</v>
      </c>
      <c r="AG9" s="14">
        <v>0.32891908122385</v>
      </c>
      <c r="AH9" s="14">
        <v>0.27675951505884999</v>
      </c>
      <c r="AI9" s="14">
        <v>0.40011207100728702</v>
      </c>
      <c r="AJ9" s="14">
        <v>0.20809402901159499</v>
      </c>
      <c r="AK9" s="14"/>
      <c r="AL9" s="14">
        <v>0.32239012696154601</v>
      </c>
      <c r="AM9" s="14">
        <v>0.32866767304072297</v>
      </c>
      <c r="AN9" s="14">
        <v>0.282580799913069</v>
      </c>
      <c r="AO9" s="14">
        <v>0.37830636439405602</v>
      </c>
      <c r="AP9" s="14">
        <v>0.31641980179443202</v>
      </c>
      <c r="AQ9" s="14"/>
      <c r="AR9" s="14">
        <v>0.34613764209118802</v>
      </c>
      <c r="AS9" s="14">
        <v>0.30940236691496398</v>
      </c>
      <c r="AT9" s="14">
        <v>0.32436489110175398</v>
      </c>
      <c r="AU9" s="14">
        <v>0.37033946024650499</v>
      </c>
      <c r="AV9" s="14">
        <v>0.27958764915335299</v>
      </c>
      <c r="AW9" s="14">
        <v>0.22169411790648599</v>
      </c>
      <c r="AX9" s="14"/>
      <c r="AY9" s="14">
        <v>0.30802031607423203</v>
      </c>
      <c r="AZ9" s="14">
        <v>0.301747342091291</v>
      </c>
      <c r="BA9" s="14">
        <v>0.31951215837004598</v>
      </c>
      <c r="BB9" s="14">
        <v>0.31682667045392299</v>
      </c>
      <c r="BC9" s="14">
        <v>0.46351390041830998</v>
      </c>
      <c r="BD9" s="14"/>
      <c r="BE9" s="14">
        <v>6.5147565576279501E-2</v>
      </c>
      <c r="BF9" s="14">
        <v>0.23646332003026699</v>
      </c>
      <c r="BG9" s="14">
        <v>0.25503634021800298</v>
      </c>
      <c r="BH9" s="14">
        <v>0.28708375177261403</v>
      </c>
      <c r="BI9" s="14">
        <v>0.289444542337496</v>
      </c>
      <c r="BJ9" s="14">
        <v>0.30733121655881002</v>
      </c>
      <c r="BK9" s="14">
        <v>0.28891355357739201</v>
      </c>
      <c r="BL9" s="14">
        <v>0.26369831869090599</v>
      </c>
      <c r="BM9" s="14">
        <v>0.31745701941069798</v>
      </c>
      <c r="BN9" s="14">
        <v>0.362985073946408</v>
      </c>
      <c r="BO9" s="14">
        <v>0.33208528134853499</v>
      </c>
      <c r="BP9" s="14">
        <v>0.29902704572234101</v>
      </c>
      <c r="BQ9" s="14">
        <v>0.346654282910278</v>
      </c>
      <c r="BR9" s="14">
        <v>0.52545523655733095</v>
      </c>
      <c r="BS9" s="14">
        <v>0.40778872950581602</v>
      </c>
      <c r="BT9" s="14">
        <v>0.41622845106691098</v>
      </c>
      <c r="BU9" s="14"/>
      <c r="BV9" s="14">
        <v>0.34872930776293198</v>
      </c>
      <c r="BW9" s="14">
        <v>0.298871330446845</v>
      </c>
      <c r="BX9" s="14"/>
      <c r="BY9" s="14">
        <v>0.33905151143247902</v>
      </c>
      <c r="BZ9" s="14"/>
      <c r="CA9" s="14">
        <v>0.28103178782390598</v>
      </c>
      <c r="CB9" s="14">
        <v>0.28080027327903601</v>
      </c>
      <c r="CC9" s="14">
        <v>0.323629995638407</v>
      </c>
      <c r="CD9" s="14">
        <v>0.36966708553284799</v>
      </c>
      <c r="CE9" s="14">
        <v>0.55037253629209604</v>
      </c>
    </row>
    <row r="10" spans="2:83" x14ac:dyDescent="0.3">
      <c r="B10" s="15" t="s">
        <v>236</v>
      </c>
      <c r="C10" s="14">
        <v>0.45593743043240398</v>
      </c>
      <c r="D10" s="14">
        <v>0.42643665630973798</v>
      </c>
      <c r="E10" s="14">
        <v>0.48470552199459299</v>
      </c>
      <c r="F10" s="14"/>
      <c r="G10" s="14">
        <v>0.40637914846099499</v>
      </c>
      <c r="H10" s="14">
        <v>0.40454246460499699</v>
      </c>
      <c r="I10" s="14">
        <v>0.41362197152100399</v>
      </c>
      <c r="J10" s="14">
        <v>0.51532467695971995</v>
      </c>
      <c r="K10" s="14">
        <v>0.44705509034827101</v>
      </c>
      <c r="L10" s="14">
        <v>0.52260829121030605</v>
      </c>
      <c r="M10" s="14"/>
      <c r="N10" s="14">
        <v>0.44276266342297999</v>
      </c>
      <c r="O10" s="14">
        <v>0.47504779088134902</v>
      </c>
      <c r="P10" s="14">
        <v>0.48282391591041102</v>
      </c>
      <c r="Q10" s="14">
        <v>0.42875053277359598</v>
      </c>
      <c r="R10" s="14"/>
      <c r="S10" s="14">
        <v>0.39838896616077202</v>
      </c>
      <c r="T10" s="14">
        <v>0.41611597935647299</v>
      </c>
      <c r="U10" s="14">
        <v>0.47267671991831101</v>
      </c>
      <c r="V10" s="14">
        <v>0.46787566636026101</v>
      </c>
      <c r="W10" s="14">
        <v>0.50740485410332303</v>
      </c>
      <c r="X10" s="14">
        <v>0.46330755512589999</v>
      </c>
      <c r="Y10" s="14">
        <v>0.48599439425300001</v>
      </c>
      <c r="Z10" s="14">
        <v>0.496643014086671</v>
      </c>
      <c r="AA10" s="14">
        <v>0.42994792488789302</v>
      </c>
      <c r="AB10" s="14">
        <v>0.47015104325095203</v>
      </c>
      <c r="AC10" s="14">
        <v>0.49902455758014602</v>
      </c>
      <c r="AD10" s="14">
        <v>0.52126697994500704</v>
      </c>
      <c r="AE10" s="14"/>
      <c r="AF10" s="14">
        <v>0.49543958806928001</v>
      </c>
      <c r="AG10" s="14">
        <v>0.435363488785873</v>
      </c>
      <c r="AH10" s="14">
        <v>0.44832920035964402</v>
      </c>
      <c r="AI10" s="14">
        <v>0.24136350353967601</v>
      </c>
      <c r="AJ10" s="14">
        <v>0.47886558538504398</v>
      </c>
      <c r="AK10" s="14"/>
      <c r="AL10" s="14">
        <v>0.50092036075753898</v>
      </c>
      <c r="AM10" s="14">
        <v>0.46076517618601898</v>
      </c>
      <c r="AN10" s="14">
        <v>0.45679637671523399</v>
      </c>
      <c r="AO10" s="14">
        <v>0.42543120167575799</v>
      </c>
      <c r="AP10" s="14">
        <v>0.40328140283670599</v>
      </c>
      <c r="AQ10" s="14"/>
      <c r="AR10" s="14">
        <v>0.45520165467017298</v>
      </c>
      <c r="AS10" s="14">
        <v>0.51364207226607606</v>
      </c>
      <c r="AT10" s="14">
        <v>0.43446427783317199</v>
      </c>
      <c r="AU10" s="14">
        <v>0.43407082517052797</v>
      </c>
      <c r="AV10" s="14">
        <v>0.42142529697909897</v>
      </c>
      <c r="AW10" s="14">
        <v>0.46414575869777303</v>
      </c>
      <c r="AX10" s="14"/>
      <c r="AY10" s="14">
        <v>0.44732635493936201</v>
      </c>
      <c r="AZ10" s="14">
        <v>0.43081441267256099</v>
      </c>
      <c r="BA10" s="14">
        <v>0.45058658830477</v>
      </c>
      <c r="BB10" s="14">
        <v>0.47353292040622702</v>
      </c>
      <c r="BC10" s="14">
        <v>0.377089391993635</v>
      </c>
      <c r="BD10" s="14"/>
      <c r="BE10" s="14">
        <v>0.51352037817774798</v>
      </c>
      <c r="BF10" s="14">
        <v>0.36190739564896601</v>
      </c>
      <c r="BG10" s="14">
        <v>0.51990291683349699</v>
      </c>
      <c r="BH10" s="14">
        <v>0.42618436239205099</v>
      </c>
      <c r="BI10" s="14">
        <v>0.44638264315089698</v>
      </c>
      <c r="BJ10" s="14">
        <v>0.45914758760223201</v>
      </c>
      <c r="BK10" s="14">
        <v>0.40655511675828199</v>
      </c>
      <c r="BL10" s="14">
        <v>0.50947210698366097</v>
      </c>
      <c r="BM10" s="14">
        <v>0.51628372804038702</v>
      </c>
      <c r="BN10" s="14">
        <v>0.44978129501034297</v>
      </c>
      <c r="BO10" s="14">
        <v>0.419131896208703</v>
      </c>
      <c r="BP10" s="14">
        <v>0.55494323513433197</v>
      </c>
      <c r="BQ10" s="14">
        <v>0.541078245364915</v>
      </c>
      <c r="BR10" s="14">
        <v>0.284116036436732</v>
      </c>
      <c r="BS10" s="14">
        <v>0.38601855939347302</v>
      </c>
      <c r="BT10" s="14">
        <v>0.40519898381305203</v>
      </c>
      <c r="BU10" s="14"/>
      <c r="BV10" s="14">
        <v>0.45620299309189799</v>
      </c>
      <c r="BW10" s="14">
        <v>0.46754111305909601</v>
      </c>
      <c r="BX10" s="14"/>
      <c r="BY10" s="14">
        <v>0.44272986909412199</v>
      </c>
      <c r="BZ10" s="14"/>
      <c r="CA10" s="14">
        <v>0.46790923133541101</v>
      </c>
      <c r="CB10" s="14">
        <v>0.50009298320975004</v>
      </c>
      <c r="CC10" s="14">
        <v>0.45502409145613498</v>
      </c>
      <c r="CD10" s="14">
        <v>0.41632069147072298</v>
      </c>
      <c r="CE10" s="14">
        <v>0.28384508725748397</v>
      </c>
    </row>
    <row r="11" spans="2:83" x14ac:dyDescent="0.3">
      <c r="B11" s="15" t="s">
        <v>237</v>
      </c>
      <c r="C11" s="14">
        <v>0.142599557057734</v>
      </c>
      <c r="D11" s="14">
        <v>0.124594312363167</v>
      </c>
      <c r="E11" s="14">
        <v>0.16046024637730399</v>
      </c>
      <c r="F11" s="14"/>
      <c r="G11" s="14">
        <v>0.196989712183743</v>
      </c>
      <c r="H11" s="14">
        <v>0.15475013676466301</v>
      </c>
      <c r="I11" s="14">
        <v>0.17456097836206699</v>
      </c>
      <c r="J11" s="14">
        <v>0.118937353262673</v>
      </c>
      <c r="K11" s="14">
        <v>0.13194094938017301</v>
      </c>
      <c r="L11" s="14">
        <v>9.7227952913437096E-2</v>
      </c>
      <c r="M11" s="14"/>
      <c r="N11" s="14">
        <v>0.12674410379658599</v>
      </c>
      <c r="O11" s="14">
        <v>0.13660967421242501</v>
      </c>
      <c r="P11" s="14">
        <v>0.14219746940925601</v>
      </c>
      <c r="Q11" s="14">
        <v>0.16315146078038001</v>
      </c>
      <c r="R11" s="14"/>
      <c r="S11" s="14">
        <v>0.157116800588392</v>
      </c>
      <c r="T11" s="14">
        <v>0.14649557234861099</v>
      </c>
      <c r="U11" s="14">
        <v>0.14897992068586899</v>
      </c>
      <c r="V11" s="14">
        <v>0.15789208531396401</v>
      </c>
      <c r="W11" s="14">
        <v>0.136306951938343</v>
      </c>
      <c r="X11" s="14">
        <v>0.122403350452725</v>
      </c>
      <c r="Y11" s="14">
        <v>0.13629965349755699</v>
      </c>
      <c r="Z11" s="14">
        <v>0.11913103626722001</v>
      </c>
      <c r="AA11" s="14">
        <v>0.16883174583563901</v>
      </c>
      <c r="AB11" s="14">
        <v>0.10715984697926</v>
      </c>
      <c r="AC11" s="14">
        <v>0.11514213406285</v>
      </c>
      <c r="AD11" s="14">
        <v>0.17431812546132899</v>
      </c>
      <c r="AE11" s="14"/>
      <c r="AF11" s="14">
        <v>0.104100601835449</v>
      </c>
      <c r="AG11" s="14">
        <v>0.143734213870917</v>
      </c>
      <c r="AH11" s="14">
        <v>0.17351940156281101</v>
      </c>
      <c r="AI11" s="14">
        <v>0.33132348766838798</v>
      </c>
      <c r="AJ11" s="14">
        <v>0.15511476517822201</v>
      </c>
      <c r="AK11" s="14"/>
      <c r="AL11" s="14">
        <v>0.110548366048954</v>
      </c>
      <c r="AM11" s="14">
        <v>0.128983084464144</v>
      </c>
      <c r="AN11" s="14">
        <v>0.170269881937922</v>
      </c>
      <c r="AO11" s="14">
        <v>0.14434945348980299</v>
      </c>
      <c r="AP11" s="14">
        <v>0.22532802530076801</v>
      </c>
      <c r="AQ11" s="14"/>
      <c r="AR11" s="14">
        <v>0.122245552635006</v>
      </c>
      <c r="AS11" s="14">
        <v>0.112053120605586</v>
      </c>
      <c r="AT11" s="14">
        <v>0.16859679738612501</v>
      </c>
      <c r="AU11" s="14">
        <v>0.141684650673229</v>
      </c>
      <c r="AV11" s="14">
        <v>0.18583356964101799</v>
      </c>
      <c r="AW11" s="14">
        <v>0.17285860621078</v>
      </c>
      <c r="AX11" s="14"/>
      <c r="AY11" s="14">
        <v>0.15011876911066599</v>
      </c>
      <c r="AZ11" s="14">
        <v>0.16073840309048701</v>
      </c>
      <c r="BA11" s="14">
        <v>0.145943550346846</v>
      </c>
      <c r="BB11" s="14">
        <v>0.12820173902120099</v>
      </c>
      <c r="BC11" s="14">
        <v>8.7973504716775203E-2</v>
      </c>
      <c r="BD11" s="14"/>
      <c r="BE11" s="14">
        <v>0.131238897283247</v>
      </c>
      <c r="BF11" s="14">
        <v>0.16780263059300601</v>
      </c>
      <c r="BG11" s="14">
        <v>0.13996919776490899</v>
      </c>
      <c r="BH11" s="14">
        <v>0.20439731786646501</v>
      </c>
      <c r="BI11" s="14">
        <v>0.148041136071459</v>
      </c>
      <c r="BJ11" s="14">
        <v>0.15305612396843299</v>
      </c>
      <c r="BK11" s="14">
        <v>0.20917623573958499</v>
      </c>
      <c r="BL11" s="14">
        <v>0.15594878314442401</v>
      </c>
      <c r="BM11" s="14">
        <v>6.2233535133971001E-2</v>
      </c>
      <c r="BN11" s="14">
        <v>0.135800150130059</v>
      </c>
      <c r="BO11" s="14">
        <v>0.15602858457004301</v>
      </c>
      <c r="BP11" s="14">
        <v>9.84606425203534E-2</v>
      </c>
      <c r="BQ11" s="14">
        <v>6.7247606357455803E-2</v>
      </c>
      <c r="BR11" s="14">
        <v>0.13952895292824299</v>
      </c>
      <c r="BS11" s="14">
        <v>0.12376409500930401</v>
      </c>
      <c r="BT11" s="14">
        <v>8.3776732878165797E-2</v>
      </c>
      <c r="BU11" s="14"/>
      <c r="BV11" s="14">
        <v>0.115793919285504</v>
      </c>
      <c r="BW11" s="14">
        <v>0.14857216031123599</v>
      </c>
      <c r="BX11" s="14"/>
      <c r="BY11" s="14">
        <v>0.14781847948947199</v>
      </c>
      <c r="BZ11" s="14"/>
      <c r="CA11" s="14">
        <v>0.162572023303344</v>
      </c>
      <c r="CB11" s="14">
        <v>0.13109717542706101</v>
      </c>
      <c r="CC11" s="14">
        <v>0.13660464289413901</v>
      </c>
      <c r="CD11" s="14">
        <v>0.127430296693475</v>
      </c>
      <c r="CE11" s="14">
        <v>9.9470672691689493E-2</v>
      </c>
    </row>
    <row r="12" spans="2:83" x14ac:dyDescent="0.3">
      <c r="B12" s="15" t="s">
        <v>238</v>
      </c>
      <c r="C12" s="14">
        <v>2.9228552714374901E-2</v>
      </c>
      <c r="D12" s="14">
        <v>2.8232990280158899E-2</v>
      </c>
      <c r="E12" s="14">
        <v>3.02579729514173E-2</v>
      </c>
      <c r="F12" s="14"/>
      <c r="G12" s="14">
        <v>3.5914655380944002E-2</v>
      </c>
      <c r="H12" s="14">
        <v>4.1713733989183703E-2</v>
      </c>
      <c r="I12" s="14">
        <v>3.7145988627692202E-2</v>
      </c>
      <c r="J12" s="14">
        <v>3.3181827020479497E-2</v>
      </c>
      <c r="K12" s="14">
        <v>3.03338288544008E-2</v>
      </c>
      <c r="L12" s="14">
        <v>4.2590756167491901E-3</v>
      </c>
      <c r="M12" s="14"/>
      <c r="N12" s="14">
        <v>3.0145619520251001E-2</v>
      </c>
      <c r="O12" s="14">
        <v>3.0435187199096499E-2</v>
      </c>
      <c r="P12" s="14">
        <v>2.5024383474617402E-2</v>
      </c>
      <c r="Q12" s="14">
        <v>2.92585417435899E-2</v>
      </c>
      <c r="R12" s="14"/>
      <c r="S12" s="14">
        <v>4.4291536216050899E-2</v>
      </c>
      <c r="T12" s="14">
        <v>3.5856237783903899E-2</v>
      </c>
      <c r="U12" s="14">
        <v>2.5234312663372199E-2</v>
      </c>
      <c r="V12" s="14">
        <v>3.3524176050026798E-2</v>
      </c>
      <c r="W12" s="14">
        <v>2.0436022335674198E-2</v>
      </c>
      <c r="X12" s="14">
        <v>1.7219537695549101E-2</v>
      </c>
      <c r="Y12" s="14">
        <v>1.8179726223805801E-2</v>
      </c>
      <c r="Z12" s="14">
        <v>4.6631206378678701E-2</v>
      </c>
      <c r="AA12" s="14">
        <v>2.6386723918381299E-2</v>
      </c>
      <c r="AB12" s="14">
        <v>3.5615297869492697E-2</v>
      </c>
      <c r="AC12" s="14">
        <v>1.8354546034281299E-2</v>
      </c>
      <c r="AD12" s="14">
        <v>0</v>
      </c>
      <c r="AE12" s="14"/>
      <c r="AF12" s="14">
        <v>2.6650208829761199E-2</v>
      </c>
      <c r="AG12" s="14">
        <v>3.9601724703458602E-2</v>
      </c>
      <c r="AH12" s="14">
        <v>3.9388737073194603E-2</v>
      </c>
      <c r="AI12" s="14">
        <v>0</v>
      </c>
      <c r="AJ12" s="14">
        <v>2.3320914531949899E-2</v>
      </c>
      <c r="AK12" s="14"/>
      <c r="AL12" s="14">
        <v>2.2817724973306801E-2</v>
      </c>
      <c r="AM12" s="14">
        <v>3.92344110355227E-2</v>
      </c>
      <c r="AN12" s="14">
        <v>2.5746566006591101E-2</v>
      </c>
      <c r="AO12" s="14">
        <v>1.84173295198405E-2</v>
      </c>
      <c r="AP12" s="14">
        <v>2.71161029338058E-2</v>
      </c>
      <c r="AQ12" s="14"/>
      <c r="AR12" s="14">
        <v>3.7776151471596298E-2</v>
      </c>
      <c r="AS12" s="14">
        <v>3.3694216905751501E-2</v>
      </c>
      <c r="AT12" s="14">
        <v>1.99940732812743E-2</v>
      </c>
      <c r="AU12" s="14">
        <v>2.1262999807941201E-2</v>
      </c>
      <c r="AV12" s="14">
        <v>4.9673821724370001E-2</v>
      </c>
      <c r="AW12" s="14">
        <v>9.1459501111578693E-3</v>
      </c>
      <c r="AX12" s="14"/>
      <c r="AY12" s="14">
        <v>3.26159517664079E-2</v>
      </c>
      <c r="AZ12" s="14">
        <v>2.5737660951147798E-2</v>
      </c>
      <c r="BA12" s="14">
        <v>2.82894027186214E-2</v>
      </c>
      <c r="BB12" s="14">
        <v>3.3405776552038802E-2</v>
      </c>
      <c r="BC12" s="14">
        <v>2.1704358976719601E-2</v>
      </c>
      <c r="BD12" s="14"/>
      <c r="BE12" s="14">
        <v>8.2649625219940501E-2</v>
      </c>
      <c r="BF12" s="14">
        <v>4.9747236811848602E-2</v>
      </c>
      <c r="BG12" s="14">
        <v>2.7075721383404101E-2</v>
      </c>
      <c r="BH12" s="14">
        <v>2.5961840746753E-2</v>
      </c>
      <c r="BI12" s="14">
        <v>4.24064916558567E-2</v>
      </c>
      <c r="BJ12" s="14">
        <v>3.0269588498427799E-2</v>
      </c>
      <c r="BK12" s="14">
        <v>1.0446327075735101E-2</v>
      </c>
      <c r="BL12" s="14">
        <v>3.2392419872324503E-2</v>
      </c>
      <c r="BM12" s="14">
        <v>4.8585712997481101E-2</v>
      </c>
      <c r="BN12" s="14">
        <v>2.7122452112776502E-2</v>
      </c>
      <c r="BO12" s="14">
        <v>2.43180176326496E-2</v>
      </c>
      <c r="BP12" s="14">
        <v>1.15692760584984E-2</v>
      </c>
      <c r="BQ12" s="14">
        <v>3.5594093944244003E-2</v>
      </c>
      <c r="BR12" s="14">
        <v>3.3391451806397902E-2</v>
      </c>
      <c r="BS12" s="14">
        <v>0</v>
      </c>
      <c r="BT12" s="14">
        <v>5.2649568542907102E-2</v>
      </c>
      <c r="BU12" s="14"/>
      <c r="BV12" s="14">
        <v>4.0106872825776102E-2</v>
      </c>
      <c r="BW12" s="14">
        <v>3.7938595875770101E-2</v>
      </c>
      <c r="BX12" s="14"/>
      <c r="BY12" s="14">
        <v>5.0393057390204297E-2</v>
      </c>
      <c r="BZ12" s="14"/>
      <c r="CA12" s="14">
        <v>2.68367398528069E-2</v>
      </c>
      <c r="CB12" s="14">
        <v>3.0695257809488299E-2</v>
      </c>
      <c r="CC12" s="14">
        <v>3.1194172838379799E-2</v>
      </c>
      <c r="CD12" s="14">
        <v>4.0013660780476197E-2</v>
      </c>
      <c r="CE12" s="14">
        <v>2.3352335624150001E-2</v>
      </c>
    </row>
    <row r="13" spans="2:83" x14ac:dyDescent="0.3">
      <c r="B13" s="15" t="s">
        <v>214</v>
      </c>
      <c r="C13" s="14">
        <v>1.48366309785441E-2</v>
      </c>
      <c r="D13" s="14">
        <v>1.4551446545598999E-2</v>
      </c>
      <c r="E13" s="14">
        <v>1.51441886037265E-2</v>
      </c>
      <c r="F13" s="14"/>
      <c r="G13" s="14">
        <v>2.6934094777870701E-2</v>
      </c>
      <c r="H13" s="14">
        <v>1.2080169276042401E-2</v>
      </c>
      <c r="I13" s="14">
        <v>1.91541145238085E-2</v>
      </c>
      <c r="J13" s="14">
        <v>1.11123601806937E-2</v>
      </c>
      <c r="K13" s="14">
        <v>2.0450878617628201E-2</v>
      </c>
      <c r="L13" s="14">
        <v>4.8290429712827404E-3</v>
      </c>
      <c r="M13" s="14"/>
      <c r="N13" s="14">
        <v>1.27778717400899E-2</v>
      </c>
      <c r="O13" s="14">
        <v>1.6439327991312098E-2</v>
      </c>
      <c r="P13" s="14">
        <v>1.6252450610008001E-2</v>
      </c>
      <c r="Q13" s="14">
        <v>1.44721187126083E-2</v>
      </c>
      <c r="R13" s="14"/>
      <c r="S13" s="14">
        <v>1.5376134164682901E-2</v>
      </c>
      <c r="T13" s="14">
        <v>2.46663873161907E-2</v>
      </c>
      <c r="U13" s="14">
        <v>5.01085056697507E-3</v>
      </c>
      <c r="V13" s="14">
        <v>1.10041284202701E-2</v>
      </c>
      <c r="W13" s="14">
        <v>2.33678977079252E-2</v>
      </c>
      <c r="X13" s="14">
        <v>2.9438270707862702E-2</v>
      </c>
      <c r="Y13" s="14">
        <v>5.6655766589635099E-3</v>
      </c>
      <c r="Z13" s="14">
        <v>0</v>
      </c>
      <c r="AA13" s="14">
        <v>1.28921635835105E-2</v>
      </c>
      <c r="AB13" s="14">
        <v>1.61372751804967E-2</v>
      </c>
      <c r="AC13" s="14">
        <v>0</v>
      </c>
      <c r="AD13" s="14">
        <v>1.57068305693208E-2</v>
      </c>
      <c r="AE13" s="14"/>
      <c r="AF13" s="14">
        <v>3.0247577726656501E-3</v>
      </c>
      <c r="AG13" s="14">
        <v>1.92959914734879E-2</v>
      </c>
      <c r="AH13" s="14">
        <v>3.3262367565300301E-2</v>
      </c>
      <c r="AI13" s="14">
        <v>0</v>
      </c>
      <c r="AJ13" s="14">
        <v>2.41921405766235E-2</v>
      </c>
      <c r="AK13" s="14"/>
      <c r="AL13" s="14">
        <v>1.06730730439234E-2</v>
      </c>
      <c r="AM13" s="14">
        <v>1.31159260781386E-2</v>
      </c>
      <c r="AN13" s="14">
        <v>2.4630953277605502E-2</v>
      </c>
      <c r="AO13" s="14">
        <v>7.8011771099116304E-3</v>
      </c>
      <c r="AP13" s="14">
        <v>1.7720272419302199E-2</v>
      </c>
      <c r="AQ13" s="14"/>
      <c r="AR13" s="14">
        <v>1.6711862653141001E-2</v>
      </c>
      <c r="AS13" s="14">
        <v>8.6608812632366604E-3</v>
      </c>
      <c r="AT13" s="14">
        <v>2.0277986141716199E-2</v>
      </c>
      <c r="AU13" s="14">
        <v>7.0056946243469602E-3</v>
      </c>
      <c r="AV13" s="14">
        <v>2.2345448619457399E-2</v>
      </c>
      <c r="AW13" s="14">
        <v>8.9331935260661202E-3</v>
      </c>
      <c r="AX13" s="14"/>
      <c r="AY13" s="14">
        <v>4.3249550698965704E-3</v>
      </c>
      <c r="AZ13" s="14">
        <v>2.0954864119345499E-2</v>
      </c>
      <c r="BA13" s="14">
        <v>1.3890601802634701E-2</v>
      </c>
      <c r="BB13" s="14">
        <v>2.3185240567673699E-2</v>
      </c>
      <c r="BC13" s="14">
        <v>2.6856576070008398E-2</v>
      </c>
      <c r="BD13" s="14"/>
      <c r="BE13" s="14">
        <v>0</v>
      </c>
      <c r="BF13" s="14">
        <v>6.9863809529061002E-2</v>
      </c>
      <c r="BG13" s="14">
        <v>1.5550275641671199E-2</v>
      </c>
      <c r="BH13" s="14">
        <v>0</v>
      </c>
      <c r="BI13" s="14">
        <v>4.8565865432209001E-3</v>
      </c>
      <c r="BJ13" s="14">
        <v>1.0143359034169601E-2</v>
      </c>
      <c r="BK13" s="14">
        <v>2.82461440925755E-2</v>
      </c>
      <c r="BL13" s="14">
        <v>1.9428205730413099E-2</v>
      </c>
      <c r="BM13" s="14">
        <v>1.0068284889175501E-2</v>
      </c>
      <c r="BN13" s="14">
        <v>0</v>
      </c>
      <c r="BO13" s="14">
        <v>1.15807522387861E-2</v>
      </c>
      <c r="BP13" s="14">
        <v>2.6547469735868499E-2</v>
      </c>
      <c r="BQ13" s="14">
        <v>0</v>
      </c>
      <c r="BR13" s="14">
        <v>0</v>
      </c>
      <c r="BS13" s="14">
        <v>4.1742272357960998E-2</v>
      </c>
      <c r="BT13" s="14">
        <v>3.38412065844583E-2</v>
      </c>
      <c r="BU13" s="14"/>
      <c r="BV13" s="14">
        <v>1.45270138578065E-2</v>
      </c>
      <c r="BW13" s="14">
        <v>1.1020122047449499E-2</v>
      </c>
      <c r="BX13" s="14"/>
      <c r="BY13" s="14">
        <v>3.8117425017888998E-3</v>
      </c>
      <c r="BZ13" s="14"/>
      <c r="CA13" s="14">
        <v>9.7609945691481508E-3</v>
      </c>
      <c r="CB13" s="14">
        <v>1.5840182192388499E-2</v>
      </c>
      <c r="CC13" s="14">
        <v>1.3207141142760399E-2</v>
      </c>
      <c r="CD13" s="14">
        <v>2.6463181613874801E-2</v>
      </c>
      <c r="CE13" s="14">
        <v>4.2959368134580303E-2</v>
      </c>
    </row>
    <row r="14" spans="2:83" x14ac:dyDescent="0.3">
      <c r="B14" s="15" t="s">
        <v>110</v>
      </c>
      <c r="C14" s="14">
        <v>4.6428757307917498E-2</v>
      </c>
      <c r="D14" s="14">
        <v>2.2118886122718801E-2</v>
      </c>
      <c r="E14" s="14">
        <v>7.0256979757399196E-2</v>
      </c>
      <c r="F14" s="14"/>
      <c r="G14" s="14">
        <v>6.3254738949609507E-2</v>
      </c>
      <c r="H14" s="14">
        <v>3.6711130964904498E-2</v>
      </c>
      <c r="I14" s="14">
        <v>6.4274082040052305E-2</v>
      </c>
      <c r="J14" s="14">
        <v>3.8861813457984701E-2</v>
      </c>
      <c r="K14" s="14">
        <v>3.7376614887405499E-2</v>
      </c>
      <c r="L14" s="14">
        <v>4.1002941109060401E-2</v>
      </c>
      <c r="M14" s="14"/>
      <c r="N14" s="14">
        <v>2.5703936126303301E-2</v>
      </c>
      <c r="O14" s="14">
        <v>4.0827394619567997E-2</v>
      </c>
      <c r="P14" s="14">
        <v>3.88240579189396E-2</v>
      </c>
      <c r="Q14" s="14">
        <v>8.2271218270280597E-2</v>
      </c>
      <c r="R14" s="14"/>
      <c r="S14" s="14">
        <v>2.7280698722037901E-2</v>
      </c>
      <c r="T14" s="14">
        <v>5.1346278252047198E-2</v>
      </c>
      <c r="U14" s="14">
        <v>4.6478777833661097E-2</v>
      </c>
      <c r="V14" s="14">
        <v>3.94197686517576E-2</v>
      </c>
      <c r="W14" s="14">
        <v>5.6262687533545103E-2</v>
      </c>
      <c r="X14" s="14">
        <v>6.1496931748656801E-2</v>
      </c>
      <c r="Y14" s="14">
        <v>8.9956293627395004E-2</v>
      </c>
      <c r="Z14" s="14">
        <v>4.56926246732553E-2</v>
      </c>
      <c r="AA14" s="14">
        <v>5.0430302218320497E-2</v>
      </c>
      <c r="AB14" s="14">
        <v>3.10098603607094E-2</v>
      </c>
      <c r="AC14" s="14">
        <v>9.8243204048542292E-3</v>
      </c>
      <c r="AD14" s="14">
        <v>4.5280144982813103E-2</v>
      </c>
      <c r="AE14" s="14"/>
      <c r="AF14" s="14">
        <v>2.1279944023247999E-2</v>
      </c>
      <c r="AG14" s="14">
        <v>3.3085499942413499E-2</v>
      </c>
      <c r="AH14" s="14">
        <v>2.8740778380200002E-2</v>
      </c>
      <c r="AI14" s="14">
        <v>2.7200937784649201E-2</v>
      </c>
      <c r="AJ14" s="14">
        <v>0.110412565316566</v>
      </c>
      <c r="AK14" s="14"/>
      <c r="AL14" s="14">
        <v>3.2650348214731902E-2</v>
      </c>
      <c r="AM14" s="14">
        <v>2.92337291954529E-2</v>
      </c>
      <c r="AN14" s="14">
        <v>3.9975422149578103E-2</v>
      </c>
      <c r="AO14" s="14">
        <v>2.56944738106307E-2</v>
      </c>
      <c r="AP14" s="14">
        <v>1.0134394714985701E-2</v>
      </c>
      <c r="AQ14" s="14"/>
      <c r="AR14" s="14">
        <v>2.1927136478895999E-2</v>
      </c>
      <c r="AS14" s="14">
        <v>2.25473420443866E-2</v>
      </c>
      <c r="AT14" s="14">
        <v>3.2301974255959501E-2</v>
      </c>
      <c r="AU14" s="14">
        <v>2.5636369477449999E-2</v>
      </c>
      <c r="AV14" s="14">
        <v>4.11342138827029E-2</v>
      </c>
      <c r="AW14" s="14">
        <v>0.123222373547737</v>
      </c>
      <c r="AX14" s="14"/>
      <c r="AY14" s="14">
        <v>5.75936530394364E-2</v>
      </c>
      <c r="AZ14" s="14">
        <v>6.00073170751683E-2</v>
      </c>
      <c r="BA14" s="14">
        <v>4.1777698457081403E-2</v>
      </c>
      <c r="BB14" s="14">
        <v>2.4847652998936098E-2</v>
      </c>
      <c r="BC14" s="14">
        <v>2.2862267824551599E-2</v>
      </c>
      <c r="BD14" s="14"/>
      <c r="BE14" s="14">
        <v>0.20744353374278501</v>
      </c>
      <c r="BF14" s="14">
        <v>0.11421560738685101</v>
      </c>
      <c r="BG14" s="14">
        <v>4.2465548158516601E-2</v>
      </c>
      <c r="BH14" s="14">
        <v>5.6372727222116802E-2</v>
      </c>
      <c r="BI14" s="14">
        <v>6.8868600241070096E-2</v>
      </c>
      <c r="BJ14" s="14">
        <v>4.0052124337927798E-2</v>
      </c>
      <c r="BK14" s="14">
        <v>5.6662622756430303E-2</v>
      </c>
      <c r="BL14" s="14">
        <v>1.90601655782708E-2</v>
      </c>
      <c r="BM14" s="14">
        <v>4.5371719528287599E-2</v>
      </c>
      <c r="BN14" s="14">
        <v>2.4311028800413401E-2</v>
      </c>
      <c r="BO14" s="14">
        <v>5.6855468001283702E-2</v>
      </c>
      <c r="BP14" s="14">
        <v>9.4523308286072506E-3</v>
      </c>
      <c r="BQ14" s="14">
        <v>9.4257714231069604E-3</v>
      </c>
      <c r="BR14" s="14">
        <v>1.7508322271297099E-2</v>
      </c>
      <c r="BS14" s="14">
        <v>4.0686343733446699E-2</v>
      </c>
      <c r="BT14" s="14">
        <v>8.3050571145063205E-3</v>
      </c>
      <c r="BU14" s="14"/>
      <c r="BV14" s="14">
        <v>2.4639893176083099E-2</v>
      </c>
      <c r="BW14" s="14">
        <v>3.6056678259603799E-2</v>
      </c>
      <c r="BX14" s="14"/>
      <c r="BY14" s="14">
        <v>1.61953400919338E-2</v>
      </c>
      <c r="BZ14" s="14"/>
      <c r="CA14" s="14">
        <v>5.1889223115383999E-2</v>
      </c>
      <c r="CB14" s="14">
        <v>4.1474128082276303E-2</v>
      </c>
      <c r="CC14" s="14">
        <v>4.0339956030178099E-2</v>
      </c>
      <c r="CD14" s="14">
        <v>2.0105083908603098E-2</v>
      </c>
      <c r="CE14" s="14">
        <v>0</v>
      </c>
    </row>
    <row r="15" spans="2:83" x14ac:dyDescent="0.3">
      <c r="B15" s="15" t="s">
        <v>215</v>
      </c>
      <c r="C15" s="21">
        <v>0.76690650194142895</v>
      </c>
      <c r="D15" s="21">
        <v>0.81050236468835701</v>
      </c>
      <c r="E15" s="21">
        <v>0.72388061231015299</v>
      </c>
      <c r="F15" s="21"/>
      <c r="G15" s="21">
        <v>0.67690679870783299</v>
      </c>
      <c r="H15" s="21">
        <v>0.75474482900520601</v>
      </c>
      <c r="I15" s="21">
        <v>0.70486483644637998</v>
      </c>
      <c r="J15" s="21">
        <v>0.79790664607816897</v>
      </c>
      <c r="K15" s="21">
        <v>0.77989772826039305</v>
      </c>
      <c r="L15" s="21">
        <v>0.85268098738947096</v>
      </c>
      <c r="M15" s="21"/>
      <c r="N15" s="21">
        <v>0.80462846881676997</v>
      </c>
      <c r="O15" s="21">
        <v>0.77568841597759897</v>
      </c>
      <c r="P15" s="21">
        <v>0.777701638587179</v>
      </c>
      <c r="Q15" s="21">
        <v>0.71084666049314205</v>
      </c>
      <c r="R15" s="21"/>
      <c r="S15" s="21">
        <v>0.75593483030883601</v>
      </c>
      <c r="T15" s="21">
        <v>0.74163552429924695</v>
      </c>
      <c r="U15" s="21">
        <v>0.774296138250123</v>
      </c>
      <c r="V15" s="21">
        <v>0.75815984156398197</v>
      </c>
      <c r="W15" s="21">
        <v>0.763626440484513</v>
      </c>
      <c r="X15" s="21">
        <v>0.76944190939520696</v>
      </c>
      <c r="Y15" s="21">
        <v>0.74989874999227901</v>
      </c>
      <c r="Z15" s="21">
        <v>0.78854513268084603</v>
      </c>
      <c r="AA15" s="21">
        <v>0.741459064444149</v>
      </c>
      <c r="AB15" s="21">
        <v>0.81007771961004105</v>
      </c>
      <c r="AC15" s="21">
        <v>0.85667899949801496</v>
      </c>
      <c r="AD15" s="21">
        <v>0.76469489898653698</v>
      </c>
      <c r="AE15" s="21"/>
      <c r="AF15" s="21">
        <v>0.84494448753887597</v>
      </c>
      <c r="AG15" s="21">
        <v>0.76428257000972299</v>
      </c>
      <c r="AH15" s="21">
        <v>0.72508871541849396</v>
      </c>
      <c r="AI15" s="21">
        <v>0.64147557454696302</v>
      </c>
      <c r="AJ15" s="21">
        <v>0.686959614396639</v>
      </c>
      <c r="AK15" s="21"/>
      <c r="AL15" s="21">
        <v>0.82331048771908399</v>
      </c>
      <c r="AM15" s="21">
        <v>0.78943284922674195</v>
      </c>
      <c r="AN15" s="21">
        <v>0.73937717662830305</v>
      </c>
      <c r="AO15" s="21">
        <v>0.80373756606981495</v>
      </c>
      <c r="AP15" s="21">
        <v>0.71970120463113896</v>
      </c>
      <c r="AQ15" s="21"/>
      <c r="AR15" s="21">
        <v>0.80133929676136095</v>
      </c>
      <c r="AS15" s="21">
        <v>0.82304443918103898</v>
      </c>
      <c r="AT15" s="21">
        <v>0.75882916893492602</v>
      </c>
      <c r="AU15" s="21">
        <v>0.80441028541703297</v>
      </c>
      <c r="AV15" s="21">
        <v>0.70101294613245202</v>
      </c>
      <c r="AW15" s="21">
        <v>0.68583987660425905</v>
      </c>
      <c r="AX15" s="21"/>
      <c r="AY15" s="21">
        <v>0.75534667101359398</v>
      </c>
      <c r="AZ15" s="21">
        <v>0.73256175476385199</v>
      </c>
      <c r="BA15" s="21">
        <v>0.77009874667481604</v>
      </c>
      <c r="BB15" s="21">
        <v>0.79035959086015095</v>
      </c>
      <c r="BC15" s="21">
        <v>0.84060329241194498</v>
      </c>
      <c r="BD15" s="21"/>
      <c r="BE15" s="21">
        <v>0.57866794375402797</v>
      </c>
      <c r="BF15" s="21">
        <v>0.59837071567923295</v>
      </c>
      <c r="BG15" s="21">
        <v>0.77493925705149902</v>
      </c>
      <c r="BH15" s="21">
        <v>0.71326811416466496</v>
      </c>
      <c r="BI15" s="21">
        <v>0.73582718548839399</v>
      </c>
      <c r="BJ15" s="21">
        <v>0.76647880416104197</v>
      </c>
      <c r="BK15" s="21">
        <v>0.69546867033567406</v>
      </c>
      <c r="BL15" s="21">
        <v>0.77317042567456695</v>
      </c>
      <c r="BM15" s="21">
        <v>0.83374074745108495</v>
      </c>
      <c r="BN15" s="21">
        <v>0.81276636895675103</v>
      </c>
      <c r="BO15" s="21">
        <v>0.75121717755723805</v>
      </c>
      <c r="BP15" s="21">
        <v>0.85397028085667304</v>
      </c>
      <c r="BQ15" s="21">
        <v>0.887732528275193</v>
      </c>
      <c r="BR15" s="21">
        <v>0.80957127299406195</v>
      </c>
      <c r="BS15" s="21">
        <v>0.79380728889928798</v>
      </c>
      <c r="BT15" s="21">
        <v>0.82142743487996195</v>
      </c>
      <c r="BU15" s="21"/>
      <c r="BV15" s="21">
        <v>0.80493230085483103</v>
      </c>
      <c r="BW15" s="21">
        <v>0.76641244350594095</v>
      </c>
      <c r="BX15" s="21"/>
      <c r="BY15" s="21">
        <v>0.78178138052660096</v>
      </c>
      <c r="BZ15" s="21"/>
      <c r="CA15" s="21">
        <v>0.74894101915931699</v>
      </c>
      <c r="CB15" s="21">
        <v>0.78089325648878505</v>
      </c>
      <c r="CC15" s="21">
        <v>0.77865408709454198</v>
      </c>
      <c r="CD15" s="21">
        <v>0.78598777700357103</v>
      </c>
      <c r="CE15" s="21">
        <v>0.83421762354957996</v>
      </c>
    </row>
    <row r="16" spans="2:83" x14ac:dyDescent="0.3">
      <c r="B16" s="15" t="s">
        <v>216</v>
      </c>
      <c r="C16" s="21">
        <v>4.4065183692919001E-2</v>
      </c>
      <c r="D16" s="21">
        <v>4.2784436825757902E-2</v>
      </c>
      <c r="E16" s="21">
        <v>4.5402161555143802E-2</v>
      </c>
      <c r="F16" s="21"/>
      <c r="G16" s="21">
        <v>6.2848750158814706E-2</v>
      </c>
      <c r="H16" s="21">
        <v>5.3793903265226102E-2</v>
      </c>
      <c r="I16" s="21">
        <v>5.6300103151500698E-2</v>
      </c>
      <c r="J16" s="21">
        <v>4.4294187201173202E-2</v>
      </c>
      <c r="K16" s="21">
        <v>5.0784707472028998E-2</v>
      </c>
      <c r="L16" s="21">
        <v>9.0881185880319296E-3</v>
      </c>
      <c r="M16" s="21"/>
      <c r="N16" s="21">
        <v>4.2923491260340903E-2</v>
      </c>
      <c r="O16" s="21">
        <v>4.6874515190408597E-2</v>
      </c>
      <c r="P16" s="21">
        <v>4.1276834084625402E-2</v>
      </c>
      <c r="Q16" s="21">
        <v>4.3730660456198202E-2</v>
      </c>
      <c r="R16" s="21"/>
      <c r="S16" s="21">
        <v>5.9667670380733798E-2</v>
      </c>
      <c r="T16" s="21">
        <v>6.0522625100094499E-2</v>
      </c>
      <c r="U16" s="21">
        <v>3.0245163230347299E-2</v>
      </c>
      <c r="V16" s="21">
        <v>4.4528304470296903E-2</v>
      </c>
      <c r="W16" s="21">
        <v>4.3803920043599502E-2</v>
      </c>
      <c r="X16" s="21">
        <v>4.6657808403411799E-2</v>
      </c>
      <c r="Y16" s="21">
        <v>2.3845302882769301E-2</v>
      </c>
      <c r="Z16" s="21">
        <v>4.6631206378678701E-2</v>
      </c>
      <c r="AA16" s="21">
        <v>3.9278887501891797E-2</v>
      </c>
      <c r="AB16" s="21">
        <v>5.1752573049989398E-2</v>
      </c>
      <c r="AC16" s="21">
        <v>1.8354546034281299E-2</v>
      </c>
      <c r="AD16" s="21">
        <v>1.57068305693208E-2</v>
      </c>
      <c r="AE16" s="21"/>
      <c r="AF16" s="21">
        <v>2.9674966602426901E-2</v>
      </c>
      <c r="AG16" s="21">
        <v>5.8897716176946502E-2</v>
      </c>
      <c r="AH16" s="21">
        <v>7.2651104638494904E-2</v>
      </c>
      <c r="AI16" s="21">
        <v>0</v>
      </c>
      <c r="AJ16" s="21">
        <v>4.7513055108573399E-2</v>
      </c>
      <c r="AK16" s="21"/>
      <c r="AL16" s="21">
        <v>3.3490798017230199E-2</v>
      </c>
      <c r="AM16" s="21">
        <v>5.2350337113661299E-2</v>
      </c>
      <c r="AN16" s="21">
        <v>5.0377519284196599E-2</v>
      </c>
      <c r="AO16" s="21">
        <v>2.62185066297521E-2</v>
      </c>
      <c r="AP16" s="21">
        <v>4.4836375353107999E-2</v>
      </c>
      <c r="AQ16" s="21"/>
      <c r="AR16" s="21">
        <v>5.4488014124737298E-2</v>
      </c>
      <c r="AS16" s="21">
        <v>4.2355098168988102E-2</v>
      </c>
      <c r="AT16" s="21">
        <v>4.0272059422990399E-2</v>
      </c>
      <c r="AU16" s="21">
        <v>2.8268694432288199E-2</v>
      </c>
      <c r="AV16" s="21">
        <v>7.2019270343827393E-2</v>
      </c>
      <c r="AW16" s="21">
        <v>1.8079143637224002E-2</v>
      </c>
      <c r="AX16" s="21"/>
      <c r="AY16" s="21">
        <v>3.6940906836304403E-2</v>
      </c>
      <c r="AZ16" s="21">
        <v>4.6692525070493297E-2</v>
      </c>
      <c r="BA16" s="21">
        <v>4.2180004521256101E-2</v>
      </c>
      <c r="BB16" s="21">
        <v>5.65910171197124E-2</v>
      </c>
      <c r="BC16" s="21">
        <v>4.8560935046728003E-2</v>
      </c>
      <c r="BD16" s="21"/>
      <c r="BE16" s="21">
        <v>8.2649625219940501E-2</v>
      </c>
      <c r="BF16" s="21">
        <v>0.11961104634090999</v>
      </c>
      <c r="BG16" s="21">
        <v>4.2625997025075302E-2</v>
      </c>
      <c r="BH16" s="21">
        <v>2.5961840746753E-2</v>
      </c>
      <c r="BI16" s="21">
        <v>4.7263078199077602E-2</v>
      </c>
      <c r="BJ16" s="21">
        <v>4.0412947532597401E-2</v>
      </c>
      <c r="BK16" s="21">
        <v>3.8692471168310601E-2</v>
      </c>
      <c r="BL16" s="21">
        <v>5.1820625602737598E-2</v>
      </c>
      <c r="BM16" s="21">
        <v>5.8653997886656602E-2</v>
      </c>
      <c r="BN16" s="21">
        <v>2.7122452112776502E-2</v>
      </c>
      <c r="BO16" s="21">
        <v>3.5898769871435698E-2</v>
      </c>
      <c r="BP16" s="21">
        <v>3.8116745794366802E-2</v>
      </c>
      <c r="BQ16" s="21">
        <v>3.5594093944244003E-2</v>
      </c>
      <c r="BR16" s="21">
        <v>3.3391451806397902E-2</v>
      </c>
      <c r="BS16" s="21">
        <v>4.1742272357960998E-2</v>
      </c>
      <c r="BT16" s="21">
        <v>8.6490775127365499E-2</v>
      </c>
      <c r="BU16" s="21"/>
      <c r="BV16" s="21">
        <v>5.46338866835826E-2</v>
      </c>
      <c r="BW16" s="21">
        <v>4.8958717923219597E-2</v>
      </c>
      <c r="BX16" s="21"/>
      <c r="BY16" s="21">
        <v>5.4204799891993199E-2</v>
      </c>
      <c r="BZ16" s="21"/>
      <c r="CA16" s="21">
        <v>3.6597734421954999E-2</v>
      </c>
      <c r="CB16" s="21">
        <v>4.6535440001876899E-2</v>
      </c>
      <c r="CC16" s="21">
        <v>4.4401313981140299E-2</v>
      </c>
      <c r="CD16" s="21">
        <v>6.6476842394350893E-2</v>
      </c>
      <c r="CE16" s="21">
        <v>6.63117037587303E-2</v>
      </c>
    </row>
    <row r="17" spans="2:83" x14ac:dyDescent="0.3">
      <c r="B17" s="15" t="s">
        <v>139</v>
      </c>
      <c r="C17" s="22">
        <v>0.72284131824850995</v>
      </c>
      <c r="D17" s="22">
        <v>0.76771792786259896</v>
      </c>
      <c r="E17" s="22">
        <v>0.67847845075500901</v>
      </c>
      <c r="F17" s="22"/>
      <c r="G17" s="22">
        <v>0.61405804854901802</v>
      </c>
      <c r="H17" s="22">
        <v>0.70095092573997997</v>
      </c>
      <c r="I17" s="22">
        <v>0.64856473329487996</v>
      </c>
      <c r="J17" s="22">
        <v>0.75361245887699602</v>
      </c>
      <c r="K17" s="22">
        <v>0.72911302078836404</v>
      </c>
      <c r="L17" s="22">
        <v>0.84359286880143902</v>
      </c>
      <c r="M17" s="22"/>
      <c r="N17" s="22">
        <v>0.76170497755642896</v>
      </c>
      <c r="O17" s="22">
        <v>0.72881390078718999</v>
      </c>
      <c r="P17" s="22">
        <v>0.73642480450255399</v>
      </c>
      <c r="Q17" s="22">
        <v>0.66711600003694305</v>
      </c>
      <c r="R17" s="22"/>
      <c r="S17" s="22">
        <v>0.69626715992810295</v>
      </c>
      <c r="T17" s="22">
        <v>0.68111289919915297</v>
      </c>
      <c r="U17" s="22">
        <v>0.74405097501977502</v>
      </c>
      <c r="V17" s="22">
        <v>0.71363153709368499</v>
      </c>
      <c r="W17" s="22">
        <v>0.71982252044091299</v>
      </c>
      <c r="X17" s="22">
        <v>0.72278410099179502</v>
      </c>
      <c r="Y17" s="22">
        <v>0.72605344710951003</v>
      </c>
      <c r="Z17" s="22">
        <v>0.74191392630216801</v>
      </c>
      <c r="AA17" s="22">
        <v>0.70218017694225698</v>
      </c>
      <c r="AB17" s="22">
        <v>0.75832514656005201</v>
      </c>
      <c r="AC17" s="22">
        <v>0.83832445346373297</v>
      </c>
      <c r="AD17" s="22">
        <v>0.74898806841721699</v>
      </c>
      <c r="AE17" s="22"/>
      <c r="AF17" s="22">
        <v>0.815269520936449</v>
      </c>
      <c r="AG17" s="22">
        <v>0.70538485383277605</v>
      </c>
      <c r="AH17" s="22">
        <v>0.65243761077999896</v>
      </c>
      <c r="AI17" s="22">
        <v>0.64147557454696302</v>
      </c>
      <c r="AJ17" s="22">
        <v>0.63944655928806504</v>
      </c>
      <c r="AK17" s="22"/>
      <c r="AL17" s="22">
        <v>0.78981968970185401</v>
      </c>
      <c r="AM17" s="22">
        <v>0.73708251211308096</v>
      </c>
      <c r="AN17" s="22">
        <v>0.68899965734410595</v>
      </c>
      <c r="AO17" s="22">
        <v>0.77751905944006205</v>
      </c>
      <c r="AP17" s="22">
        <v>0.67486482927803104</v>
      </c>
      <c r="AQ17" s="22"/>
      <c r="AR17" s="22">
        <v>0.74685128263662404</v>
      </c>
      <c r="AS17" s="22">
        <v>0.78068934101205101</v>
      </c>
      <c r="AT17" s="22">
        <v>0.71855710951193497</v>
      </c>
      <c r="AU17" s="22">
        <v>0.776141590984745</v>
      </c>
      <c r="AV17" s="22">
        <v>0.62899367578862397</v>
      </c>
      <c r="AW17" s="22">
        <v>0.66776073296703498</v>
      </c>
      <c r="AX17" s="22"/>
      <c r="AY17" s="22">
        <v>0.71840576417728896</v>
      </c>
      <c r="AZ17" s="22">
        <v>0.68586922969335795</v>
      </c>
      <c r="BA17" s="22">
        <v>0.72791874215356001</v>
      </c>
      <c r="BB17" s="22">
        <v>0.73376857374043802</v>
      </c>
      <c r="BC17" s="22">
        <v>0.792042357365217</v>
      </c>
      <c r="BD17" s="22"/>
      <c r="BE17" s="22">
        <v>0.49601831853408701</v>
      </c>
      <c r="BF17" s="22">
        <v>0.47875966933832298</v>
      </c>
      <c r="BG17" s="22">
        <v>0.73231326002642405</v>
      </c>
      <c r="BH17" s="22">
        <v>0.68730627341791195</v>
      </c>
      <c r="BI17" s="22">
        <v>0.68856410728931605</v>
      </c>
      <c r="BJ17" s="22">
        <v>0.72606585662844503</v>
      </c>
      <c r="BK17" s="22">
        <v>0.65677619916736296</v>
      </c>
      <c r="BL17" s="22">
        <v>0.72134980007183003</v>
      </c>
      <c r="BM17" s="22">
        <v>0.77508674956442802</v>
      </c>
      <c r="BN17" s="22">
        <v>0.78564391684397406</v>
      </c>
      <c r="BO17" s="22">
        <v>0.71531840768580202</v>
      </c>
      <c r="BP17" s="22">
        <v>0.81585353506230596</v>
      </c>
      <c r="BQ17" s="22">
        <v>0.85213843433094905</v>
      </c>
      <c r="BR17" s="22">
        <v>0.77617982118766404</v>
      </c>
      <c r="BS17" s="22">
        <v>0.75206501654132696</v>
      </c>
      <c r="BT17" s="22">
        <v>0.73493665975259703</v>
      </c>
      <c r="BU17" s="22"/>
      <c r="BV17" s="22">
        <v>0.75029841417124798</v>
      </c>
      <c r="BW17" s="22">
        <v>0.71745372558272102</v>
      </c>
      <c r="BX17" s="22"/>
      <c r="BY17" s="22">
        <v>0.72757658063460795</v>
      </c>
      <c r="BZ17" s="22"/>
      <c r="CA17" s="22">
        <v>0.71234328473736197</v>
      </c>
      <c r="CB17" s="22">
        <v>0.73435781648690901</v>
      </c>
      <c r="CC17" s="22">
        <v>0.73425277311340198</v>
      </c>
      <c r="CD17" s="22">
        <v>0.71951093460922</v>
      </c>
      <c r="CE17" s="22">
        <v>0.76790591979084999</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0.31303972914361899</v>
      </c>
      <c r="D9" s="14">
        <v>0.39211191472613499</v>
      </c>
      <c r="E9" s="14">
        <v>0.235415029801197</v>
      </c>
      <c r="F9" s="14"/>
      <c r="G9" s="14">
        <v>0.24188277798788799</v>
      </c>
      <c r="H9" s="14">
        <v>0.30681886675172598</v>
      </c>
      <c r="I9" s="14">
        <v>0.302449480208762</v>
      </c>
      <c r="J9" s="14">
        <v>0.30999843865234</v>
      </c>
      <c r="K9" s="14">
        <v>0.32932268033423601</v>
      </c>
      <c r="L9" s="14">
        <v>0.36526863337914001</v>
      </c>
      <c r="M9" s="14"/>
      <c r="N9" s="14">
        <v>0.35394596051806898</v>
      </c>
      <c r="O9" s="14">
        <v>0.29630683225291399</v>
      </c>
      <c r="P9" s="14">
        <v>0.29220969456106599</v>
      </c>
      <c r="Q9" s="14">
        <v>0.30578756437139698</v>
      </c>
      <c r="R9" s="14"/>
      <c r="S9" s="14">
        <v>0.32337517467133597</v>
      </c>
      <c r="T9" s="14">
        <v>0.32792604286037602</v>
      </c>
      <c r="U9" s="14">
        <v>0.310836746024031</v>
      </c>
      <c r="V9" s="14">
        <v>0.278205219947259</v>
      </c>
      <c r="W9" s="14">
        <v>0.25978081165577699</v>
      </c>
      <c r="X9" s="14">
        <v>0.32695048794315701</v>
      </c>
      <c r="Y9" s="14">
        <v>0.34969266702567497</v>
      </c>
      <c r="Z9" s="14">
        <v>0.239794082194832</v>
      </c>
      <c r="AA9" s="14">
        <v>0.29112074596741899</v>
      </c>
      <c r="AB9" s="14">
        <v>0.33991960206634297</v>
      </c>
      <c r="AC9" s="14">
        <v>0.38551044314803701</v>
      </c>
      <c r="AD9" s="14">
        <v>0.27237804488172301</v>
      </c>
      <c r="AE9" s="14"/>
      <c r="AF9" s="14">
        <v>0.36108727150881598</v>
      </c>
      <c r="AG9" s="14">
        <v>0.33198480604534902</v>
      </c>
      <c r="AH9" s="14">
        <v>0.32019077537188501</v>
      </c>
      <c r="AI9" s="14">
        <v>0.33753252537733303</v>
      </c>
      <c r="AJ9" s="14">
        <v>0.19411348418011101</v>
      </c>
      <c r="AK9" s="14"/>
      <c r="AL9" s="14">
        <v>0.365511028165795</v>
      </c>
      <c r="AM9" s="14">
        <v>0.306344530832662</v>
      </c>
      <c r="AN9" s="14">
        <v>0.30400193444756002</v>
      </c>
      <c r="AO9" s="14">
        <v>0.40080544453668798</v>
      </c>
      <c r="AP9" s="14">
        <v>0.31847728990538898</v>
      </c>
      <c r="AQ9" s="14"/>
      <c r="AR9" s="14">
        <v>0.32816470664069403</v>
      </c>
      <c r="AS9" s="14">
        <v>0.34640033626223499</v>
      </c>
      <c r="AT9" s="14">
        <v>0.29398880786718601</v>
      </c>
      <c r="AU9" s="14">
        <v>0.37898234295453598</v>
      </c>
      <c r="AV9" s="14">
        <v>0.26273634752088898</v>
      </c>
      <c r="AW9" s="14">
        <v>0.23534860599339599</v>
      </c>
      <c r="AX9" s="14"/>
      <c r="AY9" s="14">
        <v>0.31709234838897399</v>
      </c>
      <c r="AZ9" s="14">
        <v>0.28251826063963997</v>
      </c>
      <c r="BA9" s="14">
        <v>0.30852575097263202</v>
      </c>
      <c r="BB9" s="14">
        <v>0.32316506551828</v>
      </c>
      <c r="BC9" s="14">
        <v>0.49500219502759601</v>
      </c>
      <c r="BD9" s="14"/>
      <c r="BE9" s="14">
        <v>0</v>
      </c>
      <c r="BF9" s="14">
        <v>0.27165725215570102</v>
      </c>
      <c r="BG9" s="14">
        <v>0.26427829004293202</v>
      </c>
      <c r="BH9" s="14">
        <v>0.30900889912858198</v>
      </c>
      <c r="BI9" s="14">
        <v>0.31002170926774297</v>
      </c>
      <c r="BJ9" s="14">
        <v>0.341523759188192</v>
      </c>
      <c r="BK9" s="14">
        <v>0.25503320077991098</v>
      </c>
      <c r="BL9" s="14">
        <v>0.31860833743614297</v>
      </c>
      <c r="BM9" s="14">
        <v>0.33606821151897198</v>
      </c>
      <c r="BN9" s="14">
        <v>0.34873409596065502</v>
      </c>
      <c r="BO9" s="14">
        <v>0.30288930594089902</v>
      </c>
      <c r="BP9" s="14">
        <v>0.35768637109439899</v>
      </c>
      <c r="BQ9" s="14">
        <v>0.38426415007928999</v>
      </c>
      <c r="BR9" s="14">
        <v>0.39245377276355398</v>
      </c>
      <c r="BS9" s="14">
        <v>0.45495697932849899</v>
      </c>
      <c r="BT9" s="14">
        <v>0.30701144012112302</v>
      </c>
      <c r="BU9" s="14"/>
      <c r="BV9" s="14">
        <v>0.32934158075664299</v>
      </c>
      <c r="BW9" s="14">
        <v>0.272188392129526</v>
      </c>
      <c r="BX9" s="14"/>
      <c r="BY9" s="14">
        <v>0.306302783438958</v>
      </c>
      <c r="BZ9" s="14"/>
      <c r="CA9" s="14">
        <v>0.29259503683639598</v>
      </c>
      <c r="CB9" s="14">
        <v>0.31266815078089799</v>
      </c>
      <c r="CC9" s="14">
        <v>0.32550442089868498</v>
      </c>
      <c r="CD9" s="14">
        <v>0.30160293984423803</v>
      </c>
      <c r="CE9" s="14">
        <v>0.49026694574575802</v>
      </c>
    </row>
    <row r="10" spans="2:83" x14ac:dyDescent="0.3">
      <c r="B10" s="15" t="s">
        <v>236</v>
      </c>
      <c r="C10" s="14">
        <v>0.45018957172861401</v>
      </c>
      <c r="D10" s="14">
        <v>0.428258476183353</v>
      </c>
      <c r="E10" s="14">
        <v>0.47155503892332601</v>
      </c>
      <c r="F10" s="14"/>
      <c r="G10" s="14">
        <v>0.409933851829</v>
      </c>
      <c r="H10" s="14">
        <v>0.43737949471953902</v>
      </c>
      <c r="I10" s="14">
        <v>0.412673967605656</v>
      </c>
      <c r="J10" s="14">
        <v>0.45014932319926299</v>
      </c>
      <c r="K10" s="14">
        <v>0.46286480237822297</v>
      </c>
      <c r="L10" s="14">
        <v>0.50915334545038504</v>
      </c>
      <c r="M10" s="14"/>
      <c r="N10" s="14">
        <v>0.43589325570306597</v>
      </c>
      <c r="O10" s="14">
        <v>0.45506275168854099</v>
      </c>
      <c r="P10" s="14">
        <v>0.50253213140025599</v>
      </c>
      <c r="Q10" s="14">
        <v>0.41451915665349498</v>
      </c>
      <c r="R10" s="14"/>
      <c r="S10" s="14">
        <v>0.39951200894713501</v>
      </c>
      <c r="T10" s="14">
        <v>0.43411452966945002</v>
      </c>
      <c r="U10" s="14">
        <v>0.49526699730406198</v>
      </c>
      <c r="V10" s="14">
        <v>0.46095638360371899</v>
      </c>
      <c r="W10" s="14">
        <v>0.49777123427522302</v>
      </c>
      <c r="X10" s="14">
        <v>0.43682102861418898</v>
      </c>
      <c r="Y10" s="14">
        <v>0.44722139792376803</v>
      </c>
      <c r="Z10" s="14">
        <v>0.52030926132274302</v>
      </c>
      <c r="AA10" s="14">
        <v>0.43933801862405703</v>
      </c>
      <c r="AB10" s="14">
        <v>0.46574642772698199</v>
      </c>
      <c r="AC10" s="14">
        <v>0.46465987701383998</v>
      </c>
      <c r="AD10" s="14">
        <v>0.417197412027425</v>
      </c>
      <c r="AE10" s="14"/>
      <c r="AF10" s="14">
        <v>0.47988607125710098</v>
      </c>
      <c r="AG10" s="14">
        <v>0.427845677862153</v>
      </c>
      <c r="AH10" s="14">
        <v>0.46746332473788799</v>
      </c>
      <c r="AI10" s="14">
        <v>0.29872755175972299</v>
      </c>
      <c r="AJ10" s="14">
        <v>0.481293887376462</v>
      </c>
      <c r="AK10" s="14"/>
      <c r="AL10" s="14">
        <v>0.46616555247290697</v>
      </c>
      <c r="AM10" s="14">
        <v>0.47375670724968599</v>
      </c>
      <c r="AN10" s="14">
        <v>0.47672378820698202</v>
      </c>
      <c r="AO10" s="14">
        <v>0.36582956945899903</v>
      </c>
      <c r="AP10" s="14">
        <v>0.43068535664834401</v>
      </c>
      <c r="AQ10" s="14"/>
      <c r="AR10" s="14">
        <v>0.450189609463364</v>
      </c>
      <c r="AS10" s="14">
        <v>0.49363287306104697</v>
      </c>
      <c r="AT10" s="14">
        <v>0.479557156101517</v>
      </c>
      <c r="AU10" s="14">
        <v>0.39290084891388299</v>
      </c>
      <c r="AV10" s="14">
        <v>0.42716404210361197</v>
      </c>
      <c r="AW10" s="14">
        <v>0.470862014846951</v>
      </c>
      <c r="AX10" s="14"/>
      <c r="AY10" s="14">
        <v>0.44777503814976699</v>
      </c>
      <c r="AZ10" s="14">
        <v>0.47173268447301298</v>
      </c>
      <c r="BA10" s="14">
        <v>0.43041572328714001</v>
      </c>
      <c r="BB10" s="14">
        <v>0.46021392477743001</v>
      </c>
      <c r="BC10" s="14">
        <v>0.34257018856878402</v>
      </c>
      <c r="BD10" s="14"/>
      <c r="BE10" s="14">
        <v>0.41782230601347897</v>
      </c>
      <c r="BF10" s="14">
        <v>0.40018850989562399</v>
      </c>
      <c r="BG10" s="14">
        <v>0.50038082015727803</v>
      </c>
      <c r="BH10" s="14">
        <v>0.42779396891440602</v>
      </c>
      <c r="BI10" s="14">
        <v>0.494453135371069</v>
      </c>
      <c r="BJ10" s="14">
        <v>0.42739465130606802</v>
      </c>
      <c r="BK10" s="14">
        <v>0.42022750157347699</v>
      </c>
      <c r="BL10" s="14">
        <v>0.470204859647187</v>
      </c>
      <c r="BM10" s="14">
        <v>0.46250177501607098</v>
      </c>
      <c r="BN10" s="14">
        <v>0.43482320531743202</v>
      </c>
      <c r="BO10" s="14">
        <v>0.43473817342501803</v>
      </c>
      <c r="BP10" s="14">
        <v>0.49824926322636498</v>
      </c>
      <c r="BQ10" s="14">
        <v>0.47526185562027101</v>
      </c>
      <c r="BR10" s="14">
        <v>0.40256855717383899</v>
      </c>
      <c r="BS10" s="14">
        <v>0.33850125118487201</v>
      </c>
      <c r="BT10" s="14">
        <v>0.48518387856891199</v>
      </c>
      <c r="BU10" s="14"/>
      <c r="BV10" s="14">
        <v>0.45685466604249297</v>
      </c>
      <c r="BW10" s="14">
        <v>0.49886029513366797</v>
      </c>
      <c r="BX10" s="14"/>
      <c r="BY10" s="14">
        <v>0.49254654775948598</v>
      </c>
      <c r="BZ10" s="14"/>
      <c r="CA10" s="14">
        <v>0.47335318479869898</v>
      </c>
      <c r="CB10" s="14">
        <v>0.47139311205845402</v>
      </c>
      <c r="CC10" s="14">
        <v>0.449775830241047</v>
      </c>
      <c r="CD10" s="14">
        <v>0.39676590926348798</v>
      </c>
      <c r="CE10" s="14">
        <v>0.330921277616054</v>
      </c>
    </row>
    <row r="11" spans="2:83" x14ac:dyDescent="0.3">
      <c r="B11" s="15" t="s">
        <v>237</v>
      </c>
      <c r="C11" s="14">
        <v>0.146138346246831</v>
      </c>
      <c r="D11" s="14">
        <v>0.12263190159853</v>
      </c>
      <c r="E11" s="14">
        <v>0.169377578480713</v>
      </c>
      <c r="F11" s="14"/>
      <c r="G11" s="14">
        <v>0.22267344752667201</v>
      </c>
      <c r="H11" s="14">
        <v>0.16415420631779801</v>
      </c>
      <c r="I11" s="14">
        <v>0.18087977364834801</v>
      </c>
      <c r="J11" s="14">
        <v>0.152503909403576</v>
      </c>
      <c r="K11" s="14">
        <v>0.113886527319996</v>
      </c>
      <c r="L11" s="14">
        <v>6.9221328974407498E-2</v>
      </c>
      <c r="M11" s="14"/>
      <c r="N11" s="14">
        <v>0.14219787102711001</v>
      </c>
      <c r="O11" s="14">
        <v>0.14746182454735399</v>
      </c>
      <c r="P11" s="14">
        <v>0.14282198576782601</v>
      </c>
      <c r="Q11" s="14">
        <v>0.15288665420571801</v>
      </c>
      <c r="R11" s="14"/>
      <c r="S11" s="14">
        <v>0.178507103146678</v>
      </c>
      <c r="T11" s="14">
        <v>0.14391487146291099</v>
      </c>
      <c r="U11" s="14">
        <v>0.12249236602321401</v>
      </c>
      <c r="V11" s="14">
        <v>0.157749725612194</v>
      </c>
      <c r="W11" s="14">
        <v>0.15498225171496599</v>
      </c>
      <c r="X11" s="14">
        <v>0.114479998990465</v>
      </c>
      <c r="Y11" s="14">
        <v>0.122777133397543</v>
      </c>
      <c r="Z11" s="14">
        <v>0.12891452503216699</v>
      </c>
      <c r="AA11" s="14">
        <v>0.164556648921384</v>
      </c>
      <c r="AB11" s="14">
        <v>0.11867194051074299</v>
      </c>
      <c r="AC11" s="14">
        <v>0.130325225487531</v>
      </c>
      <c r="AD11" s="14">
        <v>0.232988227544598</v>
      </c>
      <c r="AE11" s="14"/>
      <c r="AF11" s="14">
        <v>0.11363417791486501</v>
      </c>
      <c r="AG11" s="14">
        <v>0.14993540083204701</v>
      </c>
      <c r="AH11" s="14">
        <v>0.117269489913369</v>
      </c>
      <c r="AI11" s="14">
        <v>0.197174564942452</v>
      </c>
      <c r="AJ11" s="14">
        <v>0.153829549131554</v>
      </c>
      <c r="AK11" s="14"/>
      <c r="AL11" s="14">
        <v>0.111706374044371</v>
      </c>
      <c r="AM11" s="14">
        <v>0.13239429108890699</v>
      </c>
      <c r="AN11" s="14">
        <v>0.15015071558298801</v>
      </c>
      <c r="AO11" s="14">
        <v>0.16283278036197199</v>
      </c>
      <c r="AP11" s="14">
        <v>0.196608557479832</v>
      </c>
      <c r="AQ11" s="14"/>
      <c r="AR11" s="14">
        <v>0.133482562775946</v>
      </c>
      <c r="AS11" s="14">
        <v>0.108964286602245</v>
      </c>
      <c r="AT11" s="14">
        <v>0.16691807682194401</v>
      </c>
      <c r="AU11" s="14">
        <v>0.15017128265971599</v>
      </c>
      <c r="AV11" s="14">
        <v>0.19771430791957301</v>
      </c>
      <c r="AW11" s="14">
        <v>0.15219134530645101</v>
      </c>
      <c r="AX11" s="14"/>
      <c r="AY11" s="14">
        <v>0.13552318925512399</v>
      </c>
      <c r="AZ11" s="14">
        <v>0.153888006635617</v>
      </c>
      <c r="BA11" s="14">
        <v>0.16455994460929799</v>
      </c>
      <c r="BB11" s="14">
        <v>0.13708279544570601</v>
      </c>
      <c r="BC11" s="14">
        <v>8.4390278054556594E-2</v>
      </c>
      <c r="BD11" s="14"/>
      <c r="BE11" s="14">
        <v>0.45271652838656601</v>
      </c>
      <c r="BF11" s="14">
        <v>0.178739521941958</v>
      </c>
      <c r="BG11" s="14">
        <v>0.14351792334866501</v>
      </c>
      <c r="BH11" s="14">
        <v>0.17399768381486999</v>
      </c>
      <c r="BI11" s="14">
        <v>8.0734118644828698E-2</v>
      </c>
      <c r="BJ11" s="14">
        <v>0.16642560202814599</v>
      </c>
      <c r="BK11" s="14">
        <v>0.18153901275818701</v>
      </c>
      <c r="BL11" s="14">
        <v>0.14720287046070599</v>
      </c>
      <c r="BM11" s="14">
        <v>0.107163794027706</v>
      </c>
      <c r="BN11" s="14">
        <v>0.14339826402250999</v>
      </c>
      <c r="BO11" s="14">
        <v>0.16165308746529899</v>
      </c>
      <c r="BP11" s="14">
        <v>9.8238896939410097E-2</v>
      </c>
      <c r="BQ11" s="14">
        <v>8.0134008268807899E-2</v>
      </c>
      <c r="BR11" s="14">
        <v>0.169997131343576</v>
      </c>
      <c r="BS11" s="14">
        <v>0.14801931537098101</v>
      </c>
      <c r="BT11" s="14">
        <v>0.140842334049715</v>
      </c>
      <c r="BU11" s="14"/>
      <c r="BV11" s="14">
        <v>0.12693633329232801</v>
      </c>
      <c r="BW11" s="14">
        <v>0.140500668391737</v>
      </c>
      <c r="BX11" s="14"/>
      <c r="BY11" s="14">
        <v>0.15254124274924799</v>
      </c>
      <c r="BZ11" s="14"/>
      <c r="CA11" s="14">
        <v>0.152262899202563</v>
      </c>
      <c r="CB11" s="14">
        <v>0.121278139469861</v>
      </c>
      <c r="CC11" s="14">
        <v>0.13687448165548</v>
      </c>
      <c r="CD11" s="14">
        <v>0.240471232942646</v>
      </c>
      <c r="CE11" s="14">
        <v>8.7674238161384796E-2</v>
      </c>
    </row>
    <row r="12" spans="2:83" x14ac:dyDescent="0.3">
      <c r="B12" s="15" t="s">
        <v>238</v>
      </c>
      <c r="C12" s="14">
        <v>2.7798227074010601E-2</v>
      </c>
      <c r="D12" s="14">
        <v>2.3488978579187501E-2</v>
      </c>
      <c r="E12" s="14">
        <v>3.20604658402329E-2</v>
      </c>
      <c r="F12" s="14"/>
      <c r="G12" s="14">
        <v>4.6868408785822498E-2</v>
      </c>
      <c r="H12" s="14">
        <v>3.7081276176149702E-2</v>
      </c>
      <c r="I12" s="14">
        <v>2.3999376752533299E-2</v>
      </c>
      <c r="J12" s="14">
        <v>3.3543972256821798E-2</v>
      </c>
      <c r="K12" s="14">
        <v>2.7240930320196501E-2</v>
      </c>
      <c r="L12" s="14">
        <v>6.4019536786569702E-3</v>
      </c>
      <c r="M12" s="14"/>
      <c r="N12" s="14">
        <v>2.3344869345544701E-2</v>
      </c>
      <c r="O12" s="14">
        <v>3.84018745502651E-2</v>
      </c>
      <c r="P12" s="14">
        <v>1.4244183582231E-2</v>
      </c>
      <c r="Q12" s="14">
        <v>3.2047779032416401E-2</v>
      </c>
      <c r="R12" s="14"/>
      <c r="S12" s="14">
        <v>4.82586830382776E-2</v>
      </c>
      <c r="T12" s="14">
        <v>2.7206471899305799E-2</v>
      </c>
      <c r="U12" s="14">
        <v>1.24032916249811E-2</v>
      </c>
      <c r="V12" s="14">
        <v>3.9149774728440501E-2</v>
      </c>
      <c r="W12" s="14">
        <v>3.8235749659366401E-2</v>
      </c>
      <c r="X12" s="14">
        <v>1.89212256951964E-2</v>
      </c>
      <c r="Y12" s="14">
        <v>5.6655766589635099E-3</v>
      </c>
      <c r="Z12" s="14">
        <v>6.6734250195450498E-2</v>
      </c>
      <c r="AA12" s="14">
        <v>2.6903607558856801E-2</v>
      </c>
      <c r="AB12" s="14">
        <v>2.2470850084502898E-2</v>
      </c>
      <c r="AC12" s="14">
        <v>0</v>
      </c>
      <c r="AD12" s="14">
        <v>1.64493399941192E-2</v>
      </c>
      <c r="AE12" s="14"/>
      <c r="AF12" s="14">
        <v>1.57152609900152E-2</v>
      </c>
      <c r="AG12" s="14">
        <v>2.7181251863597301E-2</v>
      </c>
      <c r="AH12" s="14">
        <v>3.82531641908758E-2</v>
      </c>
      <c r="AI12" s="14">
        <v>0.13936442013584399</v>
      </c>
      <c r="AJ12" s="14">
        <v>4.7742681986181597E-2</v>
      </c>
      <c r="AK12" s="14"/>
      <c r="AL12" s="14">
        <v>1.50170225125126E-2</v>
      </c>
      <c r="AM12" s="14">
        <v>3.08388179367825E-2</v>
      </c>
      <c r="AN12" s="14">
        <v>1.10032742049599E-2</v>
      </c>
      <c r="AO12" s="14">
        <v>3.5673472624045098E-2</v>
      </c>
      <c r="AP12" s="14">
        <v>2.6004715221848499E-2</v>
      </c>
      <c r="AQ12" s="14"/>
      <c r="AR12" s="14">
        <v>3.6325388417736498E-2</v>
      </c>
      <c r="AS12" s="14">
        <v>2.5193363526708298E-2</v>
      </c>
      <c r="AT12" s="14">
        <v>1.7807318688713901E-2</v>
      </c>
      <c r="AU12" s="14">
        <v>3.7995074292658998E-2</v>
      </c>
      <c r="AV12" s="14">
        <v>3.0817212305752399E-2</v>
      </c>
      <c r="AW12" s="14">
        <v>8.77539432000248E-3</v>
      </c>
      <c r="AX12" s="14"/>
      <c r="AY12" s="14">
        <v>3.4800903902915403E-2</v>
      </c>
      <c r="AZ12" s="14">
        <v>2.1443542459452701E-2</v>
      </c>
      <c r="BA12" s="14">
        <v>2.7774691381226999E-2</v>
      </c>
      <c r="BB12" s="14">
        <v>2.7355114889509698E-2</v>
      </c>
      <c r="BC12" s="14">
        <v>6.0379929926567502E-2</v>
      </c>
      <c r="BD12" s="14"/>
      <c r="BE12" s="14">
        <v>0</v>
      </c>
      <c r="BF12" s="14">
        <v>1.54467748650728E-2</v>
      </c>
      <c r="BG12" s="14">
        <v>2.7013955972300899E-2</v>
      </c>
      <c r="BH12" s="14">
        <v>1.6796287611575301E-2</v>
      </c>
      <c r="BI12" s="14">
        <v>2.35541171577121E-2</v>
      </c>
      <c r="BJ12" s="14">
        <v>1.36357237188543E-2</v>
      </c>
      <c r="BK12" s="14">
        <v>4.7768105267197498E-2</v>
      </c>
      <c r="BL12" s="14">
        <v>3.7818372401187399E-2</v>
      </c>
      <c r="BM12" s="14">
        <v>2.06750542983762E-2</v>
      </c>
      <c r="BN12" s="14">
        <v>3.9098833806966903E-2</v>
      </c>
      <c r="BO12" s="14">
        <v>4.2820043705530997E-2</v>
      </c>
      <c r="BP12" s="14">
        <v>0</v>
      </c>
      <c r="BQ12" s="14">
        <v>4.4874275500432999E-2</v>
      </c>
      <c r="BR12" s="14">
        <v>0</v>
      </c>
      <c r="BS12" s="14">
        <v>0</v>
      </c>
      <c r="BT12" s="14">
        <v>5.23924186500958E-2</v>
      </c>
      <c r="BU12" s="14"/>
      <c r="BV12" s="14">
        <v>2.86164851591061E-2</v>
      </c>
      <c r="BW12" s="14">
        <v>3.4139515497980798E-2</v>
      </c>
      <c r="BX12" s="14"/>
      <c r="BY12" s="14">
        <v>2.3809802288700801E-2</v>
      </c>
      <c r="BZ12" s="14"/>
      <c r="CA12" s="14">
        <v>2.2928131501604901E-2</v>
      </c>
      <c r="CB12" s="14">
        <v>4.35328114728614E-2</v>
      </c>
      <c r="CC12" s="14">
        <v>2.5498880660153701E-2</v>
      </c>
      <c r="CD12" s="14">
        <v>2.78336147196903E-2</v>
      </c>
      <c r="CE12" s="14">
        <v>3.4855278669634199E-2</v>
      </c>
    </row>
    <row r="13" spans="2:83" x14ac:dyDescent="0.3">
      <c r="B13" s="15" t="s">
        <v>214</v>
      </c>
      <c r="C13" s="14">
        <v>1.2228377362905401E-2</v>
      </c>
      <c r="D13" s="14">
        <v>9.3999625194268605E-3</v>
      </c>
      <c r="E13" s="14">
        <v>1.50141383960941E-2</v>
      </c>
      <c r="F13" s="14"/>
      <c r="G13" s="14">
        <v>2.0879391857099298E-2</v>
      </c>
      <c r="H13" s="14">
        <v>1.5020641559541701E-2</v>
      </c>
      <c r="I13" s="14">
        <v>9.5109063796440293E-3</v>
      </c>
      <c r="J13" s="14">
        <v>5.7379720890170603E-3</v>
      </c>
      <c r="K13" s="14">
        <v>1.6876089072333102E-2</v>
      </c>
      <c r="L13" s="14">
        <v>8.5773090029293807E-3</v>
      </c>
      <c r="M13" s="14"/>
      <c r="N13" s="14">
        <v>1.21986598057434E-2</v>
      </c>
      <c r="O13" s="14">
        <v>1.6543403525034101E-2</v>
      </c>
      <c r="P13" s="14">
        <v>9.8334993524756692E-3</v>
      </c>
      <c r="Q13" s="14">
        <v>8.1400048356685198E-3</v>
      </c>
      <c r="R13" s="14"/>
      <c r="S13" s="14">
        <v>1.1340246261308E-2</v>
      </c>
      <c r="T13" s="14">
        <v>7.7891973507619302E-3</v>
      </c>
      <c r="U13" s="14">
        <v>6.3500854829987904E-3</v>
      </c>
      <c r="V13" s="14">
        <v>1.2925176225040899E-2</v>
      </c>
      <c r="W13" s="14">
        <v>0</v>
      </c>
      <c r="X13" s="14">
        <v>2.3132059384280101E-2</v>
      </c>
      <c r="Y13" s="14">
        <v>0</v>
      </c>
      <c r="Z13" s="14">
        <v>1.0430999861011699E-2</v>
      </c>
      <c r="AA13" s="14">
        <v>2.7597557439421501E-2</v>
      </c>
      <c r="AB13" s="14">
        <v>2.1591120412511201E-2</v>
      </c>
      <c r="AC13" s="14">
        <v>0</v>
      </c>
      <c r="AD13" s="14">
        <v>1.57068305693208E-2</v>
      </c>
      <c r="AE13" s="14"/>
      <c r="AF13" s="14">
        <v>5.2667292014643404E-3</v>
      </c>
      <c r="AG13" s="14">
        <v>1.7792276667347999E-2</v>
      </c>
      <c r="AH13" s="14">
        <v>1.4404592018590401E-2</v>
      </c>
      <c r="AI13" s="14">
        <v>0</v>
      </c>
      <c r="AJ13" s="14">
        <v>1.1752930705969901E-2</v>
      </c>
      <c r="AK13" s="14"/>
      <c r="AL13" s="14">
        <v>7.8073383549109301E-3</v>
      </c>
      <c r="AM13" s="14">
        <v>1.7108815642925601E-2</v>
      </c>
      <c r="AN13" s="14">
        <v>1.9277801451342599E-2</v>
      </c>
      <c r="AO13" s="14">
        <v>0</v>
      </c>
      <c r="AP13" s="14">
        <v>0</v>
      </c>
      <c r="AQ13" s="14"/>
      <c r="AR13" s="14">
        <v>1.64479229358372E-2</v>
      </c>
      <c r="AS13" s="14">
        <v>2.6184680653537598E-3</v>
      </c>
      <c r="AT13" s="14">
        <v>1.0306473158894301E-2</v>
      </c>
      <c r="AU13" s="14">
        <v>8.6296255013848903E-3</v>
      </c>
      <c r="AV13" s="14">
        <v>2.7882334779336999E-2</v>
      </c>
      <c r="AW13" s="14">
        <v>8.8921872315584592E-3</v>
      </c>
      <c r="AX13" s="14"/>
      <c r="AY13" s="14">
        <v>6.9226807540382299E-3</v>
      </c>
      <c r="AZ13" s="14">
        <v>1.3743117121723001E-2</v>
      </c>
      <c r="BA13" s="14">
        <v>1.6720673823221299E-2</v>
      </c>
      <c r="BB13" s="14">
        <v>1.33191107882584E-2</v>
      </c>
      <c r="BC13" s="14">
        <v>1.7657408422496201E-2</v>
      </c>
      <c r="BD13" s="14"/>
      <c r="BE13" s="14">
        <v>6.3827843749476906E-2</v>
      </c>
      <c r="BF13" s="14">
        <v>1.9752333754793901E-2</v>
      </c>
      <c r="BG13" s="14">
        <v>1.4787011987025801E-2</v>
      </c>
      <c r="BH13" s="14">
        <v>0</v>
      </c>
      <c r="BI13" s="14">
        <v>0</v>
      </c>
      <c r="BJ13" s="14">
        <v>1.1322639307949699E-2</v>
      </c>
      <c r="BK13" s="14">
        <v>3.2344125062994E-2</v>
      </c>
      <c r="BL13" s="14">
        <v>7.0407054801651303E-3</v>
      </c>
      <c r="BM13" s="14">
        <v>1.0068284889175501E-2</v>
      </c>
      <c r="BN13" s="14">
        <v>9.6345720920227706E-3</v>
      </c>
      <c r="BO13" s="14">
        <v>6.4673277116671802E-3</v>
      </c>
      <c r="BP13" s="14">
        <v>1.78574989847297E-2</v>
      </c>
      <c r="BQ13" s="14">
        <v>0</v>
      </c>
      <c r="BR13" s="14">
        <v>3.4980538719031097E-2</v>
      </c>
      <c r="BS13" s="14">
        <v>1.7836110382201099E-2</v>
      </c>
      <c r="BT13" s="14">
        <v>1.45699286101541E-2</v>
      </c>
      <c r="BU13" s="14"/>
      <c r="BV13" s="14">
        <v>1.8482808482427102E-2</v>
      </c>
      <c r="BW13" s="14">
        <v>1.5068106501611099E-2</v>
      </c>
      <c r="BX13" s="14"/>
      <c r="BY13" s="14">
        <v>8.1018095218035793E-3</v>
      </c>
      <c r="BZ13" s="14"/>
      <c r="CA13" s="14">
        <v>4.87373478750783E-3</v>
      </c>
      <c r="CB13" s="14">
        <v>1.0616012421628801E-2</v>
      </c>
      <c r="CC13" s="14">
        <v>1.87562552336814E-2</v>
      </c>
      <c r="CD13" s="14">
        <v>6.27860950069665E-3</v>
      </c>
      <c r="CE13" s="14">
        <v>2.3352335624150001E-2</v>
      </c>
    </row>
    <row r="14" spans="2:83" x14ac:dyDescent="0.3">
      <c r="B14" s="15" t="s">
        <v>110</v>
      </c>
      <c r="C14" s="14">
        <v>5.0605748444020403E-2</v>
      </c>
      <c r="D14" s="14">
        <v>2.4108766393367499E-2</v>
      </c>
      <c r="E14" s="14">
        <v>7.6577748558436506E-2</v>
      </c>
      <c r="F14" s="14"/>
      <c r="G14" s="14">
        <v>5.7762122013517901E-2</v>
      </c>
      <c r="H14" s="14">
        <v>3.9545514475245701E-2</v>
      </c>
      <c r="I14" s="14">
        <v>7.0486495405056998E-2</v>
      </c>
      <c r="J14" s="14">
        <v>4.8066384398981601E-2</v>
      </c>
      <c r="K14" s="14">
        <v>4.9808970575015397E-2</v>
      </c>
      <c r="L14" s="14">
        <v>4.1377429514481201E-2</v>
      </c>
      <c r="M14" s="14"/>
      <c r="N14" s="14">
        <v>3.2419383600466201E-2</v>
      </c>
      <c r="O14" s="14">
        <v>4.6223313435892102E-2</v>
      </c>
      <c r="P14" s="14">
        <v>3.8358505336145599E-2</v>
      </c>
      <c r="Q14" s="14">
        <v>8.6618840901305005E-2</v>
      </c>
      <c r="R14" s="14"/>
      <c r="S14" s="14">
        <v>3.9006783935264903E-2</v>
      </c>
      <c r="T14" s="14">
        <v>5.9048886757195801E-2</v>
      </c>
      <c r="U14" s="14">
        <v>5.2650513540713199E-2</v>
      </c>
      <c r="V14" s="14">
        <v>5.1013719883346E-2</v>
      </c>
      <c r="W14" s="14">
        <v>4.9229952694667803E-2</v>
      </c>
      <c r="X14" s="14">
        <v>7.9695199372712397E-2</v>
      </c>
      <c r="Y14" s="14">
        <v>7.4643224994050697E-2</v>
      </c>
      <c r="Z14" s="14">
        <v>3.3816881393795697E-2</v>
      </c>
      <c r="AA14" s="14">
        <v>5.0483421488862097E-2</v>
      </c>
      <c r="AB14" s="14">
        <v>3.16000591989175E-2</v>
      </c>
      <c r="AC14" s="14">
        <v>1.9504454350592199E-2</v>
      </c>
      <c r="AD14" s="14">
        <v>4.5280144982813103E-2</v>
      </c>
      <c r="AE14" s="14"/>
      <c r="AF14" s="14">
        <v>2.4410489127737699E-2</v>
      </c>
      <c r="AG14" s="14">
        <v>4.5260586729505801E-2</v>
      </c>
      <c r="AH14" s="14">
        <v>4.2418653767392102E-2</v>
      </c>
      <c r="AI14" s="14">
        <v>2.7200937784649201E-2</v>
      </c>
      <c r="AJ14" s="14">
        <v>0.11126746661972201</v>
      </c>
      <c r="AK14" s="14"/>
      <c r="AL14" s="14">
        <v>3.3792684449503597E-2</v>
      </c>
      <c r="AM14" s="14">
        <v>3.9556837249037899E-2</v>
      </c>
      <c r="AN14" s="14">
        <v>3.8842486106167702E-2</v>
      </c>
      <c r="AO14" s="14">
        <v>3.4858733018296402E-2</v>
      </c>
      <c r="AP14" s="14">
        <v>2.8224080744585999E-2</v>
      </c>
      <c r="AQ14" s="14"/>
      <c r="AR14" s="14">
        <v>3.5389809766422697E-2</v>
      </c>
      <c r="AS14" s="14">
        <v>2.3190672482410999E-2</v>
      </c>
      <c r="AT14" s="14">
        <v>3.14221673617451E-2</v>
      </c>
      <c r="AU14" s="14">
        <v>3.1320825677820997E-2</v>
      </c>
      <c r="AV14" s="14">
        <v>5.3685755370836502E-2</v>
      </c>
      <c r="AW14" s="14">
        <v>0.123930452301641</v>
      </c>
      <c r="AX14" s="14"/>
      <c r="AY14" s="14">
        <v>5.7885839549181202E-2</v>
      </c>
      <c r="AZ14" s="14">
        <v>5.6674388670554597E-2</v>
      </c>
      <c r="BA14" s="14">
        <v>5.2003215926482403E-2</v>
      </c>
      <c r="BB14" s="14">
        <v>3.88639885808163E-2</v>
      </c>
      <c r="BC14" s="14">
        <v>0</v>
      </c>
      <c r="BD14" s="14"/>
      <c r="BE14" s="14">
        <v>6.5633321850478196E-2</v>
      </c>
      <c r="BF14" s="14">
        <v>0.11421560738685101</v>
      </c>
      <c r="BG14" s="14">
        <v>5.0021998491798898E-2</v>
      </c>
      <c r="BH14" s="14">
        <v>7.2403160530566293E-2</v>
      </c>
      <c r="BI14" s="14">
        <v>9.1236919558647503E-2</v>
      </c>
      <c r="BJ14" s="14">
        <v>3.9697624450789698E-2</v>
      </c>
      <c r="BK14" s="14">
        <v>6.3088054558234102E-2</v>
      </c>
      <c r="BL14" s="14">
        <v>1.9124854574612202E-2</v>
      </c>
      <c r="BM14" s="14">
        <v>6.3522880249699307E-2</v>
      </c>
      <c r="BN14" s="14">
        <v>2.4311028800413401E-2</v>
      </c>
      <c r="BO14" s="14">
        <v>5.14320617515861E-2</v>
      </c>
      <c r="BP14" s="14">
        <v>2.7967969755095901E-2</v>
      </c>
      <c r="BQ14" s="14">
        <v>1.54657105311976E-2</v>
      </c>
      <c r="BR14" s="14">
        <v>0</v>
      </c>
      <c r="BS14" s="14">
        <v>4.0686343733446699E-2</v>
      </c>
      <c r="BT14" s="14">
        <v>0</v>
      </c>
      <c r="BU14" s="14"/>
      <c r="BV14" s="14">
        <v>3.9768126267003698E-2</v>
      </c>
      <c r="BW14" s="14">
        <v>3.9243022345476601E-2</v>
      </c>
      <c r="BX14" s="14"/>
      <c r="BY14" s="14">
        <v>1.66978142418037E-2</v>
      </c>
      <c r="BZ14" s="14"/>
      <c r="CA14" s="14">
        <v>5.3987012873228997E-2</v>
      </c>
      <c r="CB14" s="14">
        <v>4.0511773796296197E-2</v>
      </c>
      <c r="CC14" s="14">
        <v>4.3590131310952802E-2</v>
      </c>
      <c r="CD14" s="14">
        <v>2.70476937292406E-2</v>
      </c>
      <c r="CE14" s="14">
        <v>3.2929924183019502E-2</v>
      </c>
    </row>
    <row r="15" spans="2:83" x14ac:dyDescent="0.3">
      <c r="B15" s="15" t="s">
        <v>215</v>
      </c>
      <c r="C15" s="21">
        <v>0.76322930087223195</v>
      </c>
      <c r="D15" s="21">
        <v>0.82037039090948805</v>
      </c>
      <c r="E15" s="21">
        <v>0.70697006872452295</v>
      </c>
      <c r="F15" s="21"/>
      <c r="G15" s="21">
        <v>0.65181662981688804</v>
      </c>
      <c r="H15" s="21">
        <v>0.74419836147126495</v>
      </c>
      <c r="I15" s="21">
        <v>0.71512344781441795</v>
      </c>
      <c r="J15" s="21">
        <v>0.76014776185160404</v>
      </c>
      <c r="K15" s="21">
        <v>0.79218748271245898</v>
      </c>
      <c r="L15" s="21">
        <v>0.87442197882952499</v>
      </c>
      <c r="M15" s="21"/>
      <c r="N15" s="21">
        <v>0.78983921622113495</v>
      </c>
      <c r="O15" s="21">
        <v>0.75136958394145503</v>
      </c>
      <c r="P15" s="21">
        <v>0.79474182596132203</v>
      </c>
      <c r="Q15" s="21">
        <v>0.72030672102489202</v>
      </c>
      <c r="R15" s="21"/>
      <c r="S15" s="21">
        <v>0.72288718361847104</v>
      </c>
      <c r="T15" s="21">
        <v>0.76204057252982604</v>
      </c>
      <c r="U15" s="21">
        <v>0.80610374332809298</v>
      </c>
      <c r="V15" s="21">
        <v>0.73916160355097904</v>
      </c>
      <c r="W15" s="21">
        <v>0.75755204593100001</v>
      </c>
      <c r="X15" s="21">
        <v>0.76377151655734599</v>
      </c>
      <c r="Y15" s="21">
        <v>0.79691406494944295</v>
      </c>
      <c r="Z15" s="21">
        <v>0.76010334351757503</v>
      </c>
      <c r="AA15" s="21">
        <v>0.73045876459147496</v>
      </c>
      <c r="AB15" s="21">
        <v>0.80566602979332502</v>
      </c>
      <c r="AC15" s="21">
        <v>0.85017032016187699</v>
      </c>
      <c r="AD15" s="21">
        <v>0.68957545690914801</v>
      </c>
      <c r="AE15" s="21"/>
      <c r="AF15" s="21">
        <v>0.84097334276591695</v>
      </c>
      <c r="AG15" s="21">
        <v>0.75983048390750196</v>
      </c>
      <c r="AH15" s="21">
        <v>0.78765410010977199</v>
      </c>
      <c r="AI15" s="21">
        <v>0.63626007713705601</v>
      </c>
      <c r="AJ15" s="21">
        <v>0.67540737155657204</v>
      </c>
      <c r="AK15" s="21"/>
      <c r="AL15" s="21">
        <v>0.83167658063870198</v>
      </c>
      <c r="AM15" s="21">
        <v>0.78010123808234799</v>
      </c>
      <c r="AN15" s="21">
        <v>0.78072572265454199</v>
      </c>
      <c r="AO15" s="21">
        <v>0.76663501399568601</v>
      </c>
      <c r="AP15" s="21">
        <v>0.74916264655373299</v>
      </c>
      <c r="AQ15" s="21"/>
      <c r="AR15" s="21">
        <v>0.77835431610405803</v>
      </c>
      <c r="AS15" s="21">
        <v>0.84003320932328196</v>
      </c>
      <c r="AT15" s="21">
        <v>0.77354596396870301</v>
      </c>
      <c r="AU15" s="21">
        <v>0.77188319186841903</v>
      </c>
      <c r="AV15" s="21">
        <v>0.68990038962450095</v>
      </c>
      <c r="AW15" s="21">
        <v>0.70621062084034703</v>
      </c>
      <c r="AX15" s="21"/>
      <c r="AY15" s="21">
        <v>0.76486738653874098</v>
      </c>
      <c r="AZ15" s="21">
        <v>0.754250945112653</v>
      </c>
      <c r="BA15" s="21">
        <v>0.73894147425977097</v>
      </c>
      <c r="BB15" s="21">
        <v>0.78337899029571001</v>
      </c>
      <c r="BC15" s="21">
        <v>0.83757238359637998</v>
      </c>
      <c r="BD15" s="21"/>
      <c r="BE15" s="21">
        <v>0.41782230601347897</v>
      </c>
      <c r="BF15" s="21">
        <v>0.67184576205132396</v>
      </c>
      <c r="BG15" s="21">
        <v>0.76465911020021005</v>
      </c>
      <c r="BH15" s="21">
        <v>0.736802868042988</v>
      </c>
      <c r="BI15" s="21">
        <v>0.80447484463881203</v>
      </c>
      <c r="BJ15" s="21">
        <v>0.76891841049426002</v>
      </c>
      <c r="BK15" s="21">
        <v>0.67526070235338798</v>
      </c>
      <c r="BL15" s="21">
        <v>0.78881319708332998</v>
      </c>
      <c r="BM15" s="21">
        <v>0.79856998653504296</v>
      </c>
      <c r="BN15" s="21">
        <v>0.78355730127808698</v>
      </c>
      <c r="BO15" s="21">
        <v>0.73762747936591699</v>
      </c>
      <c r="BP15" s="21">
        <v>0.85593563432076403</v>
      </c>
      <c r="BQ15" s="21">
        <v>0.85952600569956195</v>
      </c>
      <c r="BR15" s="21">
        <v>0.79502232993739397</v>
      </c>
      <c r="BS15" s="21">
        <v>0.79345823051337105</v>
      </c>
      <c r="BT15" s="21">
        <v>0.79219531869003501</v>
      </c>
      <c r="BU15" s="21"/>
      <c r="BV15" s="21">
        <v>0.78619624679913502</v>
      </c>
      <c r="BW15" s="21">
        <v>0.77104868726319498</v>
      </c>
      <c r="BX15" s="21"/>
      <c r="BY15" s="21">
        <v>0.79884933119844304</v>
      </c>
      <c r="BZ15" s="21"/>
      <c r="CA15" s="21">
        <v>0.76594822163509502</v>
      </c>
      <c r="CB15" s="21">
        <v>0.78406126283935196</v>
      </c>
      <c r="CC15" s="21">
        <v>0.77528025113973198</v>
      </c>
      <c r="CD15" s="21">
        <v>0.69836884910772701</v>
      </c>
      <c r="CE15" s="21">
        <v>0.82118822336181196</v>
      </c>
    </row>
    <row r="16" spans="2:83" x14ac:dyDescent="0.3">
      <c r="B16" s="15" t="s">
        <v>216</v>
      </c>
      <c r="C16" s="21">
        <v>4.0026604436915997E-2</v>
      </c>
      <c r="D16" s="21">
        <v>3.2888941098614399E-2</v>
      </c>
      <c r="E16" s="21">
        <v>4.7074604236326999E-2</v>
      </c>
      <c r="F16" s="21"/>
      <c r="G16" s="21">
        <v>6.7747800642921796E-2</v>
      </c>
      <c r="H16" s="21">
        <v>5.2101917735691401E-2</v>
      </c>
      <c r="I16" s="21">
        <v>3.3510283132177299E-2</v>
      </c>
      <c r="J16" s="21">
        <v>3.9281944345838801E-2</v>
      </c>
      <c r="K16" s="21">
        <v>4.4117019392529599E-2</v>
      </c>
      <c r="L16" s="21">
        <v>1.49792626815863E-2</v>
      </c>
      <c r="M16" s="21"/>
      <c r="N16" s="21">
        <v>3.5543529151288E-2</v>
      </c>
      <c r="O16" s="21">
        <v>5.4945278075299198E-2</v>
      </c>
      <c r="P16" s="21">
        <v>2.40776829347066E-2</v>
      </c>
      <c r="Q16" s="21">
        <v>4.0187783868084997E-2</v>
      </c>
      <c r="R16" s="21"/>
      <c r="S16" s="21">
        <v>5.9598929299585698E-2</v>
      </c>
      <c r="T16" s="21">
        <v>3.4995669250067703E-2</v>
      </c>
      <c r="U16" s="21">
        <v>1.8753377107979901E-2</v>
      </c>
      <c r="V16" s="21">
        <v>5.20749509534814E-2</v>
      </c>
      <c r="W16" s="21">
        <v>3.8235749659366401E-2</v>
      </c>
      <c r="X16" s="21">
        <v>4.2053285079476498E-2</v>
      </c>
      <c r="Y16" s="21">
        <v>5.6655766589635099E-3</v>
      </c>
      <c r="Z16" s="21">
        <v>7.7165250056462201E-2</v>
      </c>
      <c r="AA16" s="21">
        <v>5.4501164998278298E-2</v>
      </c>
      <c r="AB16" s="21">
        <v>4.4061970497014102E-2</v>
      </c>
      <c r="AC16" s="21">
        <v>0</v>
      </c>
      <c r="AD16" s="21">
        <v>3.2156170563440098E-2</v>
      </c>
      <c r="AE16" s="21"/>
      <c r="AF16" s="21">
        <v>2.0981990191479501E-2</v>
      </c>
      <c r="AG16" s="21">
        <v>4.49735285309453E-2</v>
      </c>
      <c r="AH16" s="21">
        <v>5.2657756209466201E-2</v>
      </c>
      <c r="AI16" s="21">
        <v>0.13936442013584399</v>
      </c>
      <c r="AJ16" s="21">
        <v>5.9495612692151499E-2</v>
      </c>
      <c r="AK16" s="21"/>
      <c r="AL16" s="21">
        <v>2.28243608674236E-2</v>
      </c>
      <c r="AM16" s="21">
        <v>4.7947633579708097E-2</v>
      </c>
      <c r="AN16" s="21">
        <v>3.02810756563025E-2</v>
      </c>
      <c r="AO16" s="21">
        <v>3.5673472624045098E-2</v>
      </c>
      <c r="AP16" s="21">
        <v>2.6004715221848499E-2</v>
      </c>
      <c r="AQ16" s="21"/>
      <c r="AR16" s="21">
        <v>5.2773311353573701E-2</v>
      </c>
      <c r="AS16" s="21">
        <v>2.7811831592061999E-2</v>
      </c>
      <c r="AT16" s="21">
        <v>2.8113791847608201E-2</v>
      </c>
      <c r="AU16" s="21">
        <v>4.6624699794043899E-2</v>
      </c>
      <c r="AV16" s="21">
        <v>5.8699547085089399E-2</v>
      </c>
      <c r="AW16" s="21">
        <v>1.7667581551560899E-2</v>
      </c>
      <c r="AX16" s="21"/>
      <c r="AY16" s="21">
        <v>4.1723584656953597E-2</v>
      </c>
      <c r="AZ16" s="21">
        <v>3.5186659581175603E-2</v>
      </c>
      <c r="BA16" s="21">
        <v>4.4495365204448301E-2</v>
      </c>
      <c r="BB16" s="21">
        <v>4.06742256777681E-2</v>
      </c>
      <c r="BC16" s="21">
        <v>7.8037338349063706E-2</v>
      </c>
      <c r="BD16" s="21"/>
      <c r="BE16" s="21">
        <v>6.3827843749476906E-2</v>
      </c>
      <c r="BF16" s="21">
        <v>3.5199108619866699E-2</v>
      </c>
      <c r="BG16" s="21">
        <v>4.1800967959326703E-2</v>
      </c>
      <c r="BH16" s="21">
        <v>1.6796287611575301E-2</v>
      </c>
      <c r="BI16" s="21">
        <v>2.35541171577121E-2</v>
      </c>
      <c r="BJ16" s="21">
        <v>2.4958363026804001E-2</v>
      </c>
      <c r="BK16" s="21">
        <v>8.0112230330191506E-2</v>
      </c>
      <c r="BL16" s="21">
        <v>4.4859077881352599E-2</v>
      </c>
      <c r="BM16" s="21">
        <v>3.0743339187551701E-2</v>
      </c>
      <c r="BN16" s="21">
        <v>4.8733405898989703E-2</v>
      </c>
      <c r="BO16" s="21">
        <v>4.9287371417198203E-2</v>
      </c>
      <c r="BP16" s="21">
        <v>1.78574989847297E-2</v>
      </c>
      <c r="BQ16" s="21">
        <v>4.4874275500432999E-2</v>
      </c>
      <c r="BR16" s="21">
        <v>3.4980538719031097E-2</v>
      </c>
      <c r="BS16" s="21">
        <v>1.7836110382201099E-2</v>
      </c>
      <c r="BT16" s="21">
        <v>6.6962347260249896E-2</v>
      </c>
      <c r="BU16" s="21"/>
      <c r="BV16" s="21">
        <v>4.7099293641533299E-2</v>
      </c>
      <c r="BW16" s="21">
        <v>4.9207621999591902E-2</v>
      </c>
      <c r="BX16" s="21"/>
      <c r="BY16" s="21">
        <v>3.1911611810504399E-2</v>
      </c>
      <c r="BZ16" s="21"/>
      <c r="CA16" s="21">
        <v>2.7801866289112701E-2</v>
      </c>
      <c r="CB16" s="21">
        <v>5.4148823894490203E-2</v>
      </c>
      <c r="CC16" s="21">
        <v>4.4255135893835097E-2</v>
      </c>
      <c r="CD16" s="21">
        <v>3.4112224220386997E-2</v>
      </c>
      <c r="CE16" s="21">
        <v>5.8207614293784203E-2</v>
      </c>
    </row>
    <row r="17" spans="2:83" x14ac:dyDescent="0.3">
      <c r="B17" s="15" t="s">
        <v>139</v>
      </c>
      <c r="C17" s="22">
        <v>0.72320269643531598</v>
      </c>
      <c r="D17" s="22">
        <v>0.78748144981087398</v>
      </c>
      <c r="E17" s="22">
        <v>0.65989546448819603</v>
      </c>
      <c r="F17" s="22"/>
      <c r="G17" s="22">
        <v>0.58406882917396596</v>
      </c>
      <c r="H17" s="22">
        <v>0.692096443735574</v>
      </c>
      <c r="I17" s="22">
        <v>0.68161316468223998</v>
      </c>
      <c r="J17" s="22">
        <v>0.72086581750576495</v>
      </c>
      <c r="K17" s="22">
        <v>0.74807046331992999</v>
      </c>
      <c r="L17" s="22">
        <v>0.85944271614793899</v>
      </c>
      <c r="M17" s="22"/>
      <c r="N17" s="22">
        <v>0.75429568706984695</v>
      </c>
      <c r="O17" s="22">
        <v>0.696424305866156</v>
      </c>
      <c r="P17" s="22">
        <v>0.77066414302661501</v>
      </c>
      <c r="Q17" s="22">
        <v>0.68011893715680705</v>
      </c>
      <c r="R17" s="22"/>
      <c r="S17" s="22">
        <v>0.66328825431888605</v>
      </c>
      <c r="T17" s="22">
        <v>0.72704490327975801</v>
      </c>
      <c r="U17" s="22">
        <v>0.78735036622011301</v>
      </c>
      <c r="V17" s="22">
        <v>0.68708665259749802</v>
      </c>
      <c r="W17" s="22">
        <v>0.71931629627163396</v>
      </c>
      <c r="X17" s="22">
        <v>0.72171823147786995</v>
      </c>
      <c r="Y17" s="22">
        <v>0.79124848829048</v>
      </c>
      <c r="Z17" s="22">
        <v>0.68293809346111201</v>
      </c>
      <c r="AA17" s="22">
        <v>0.67595759959319701</v>
      </c>
      <c r="AB17" s="22">
        <v>0.76160405929631103</v>
      </c>
      <c r="AC17" s="22">
        <v>0.85017032016187699</v>
      </c>
      <c r="AD17" s="22">
        <v>0.65741928634570801</v>
      </c>
      <c r="AE17" s="22"/>
      <c r="AF17" s="22">
        <v>0.819991352574438</v>
      </c>
      <c r="AG17" s="22">
        <v>0.71485695537655702</v>
      </c>
      <c r="AH17" s="22">
        <v>0.73499634390030599</v>
      </c>
      <c r="AI17" s="22">
        <v>0.49689565700121202</v>
      </c>
      <c r="AJ17" s="22">
        <v>0.61591175886442096</v>
      </c>
      <c r="AK17" s="22"/>
      <c r="AL17" s="22">
        <v>0.80885221977127897</v>
      </c>
      <c r="AM17" s="22">
        <v>0.732153604502639</v>
      </c>
      <c r="AN17" s="22">
        <v>0.75044464699823898</v>
      </c>
      <c r="AO17" s="22">
        <v>0.73096154137164104</v>
      </c>
      <c r="AP17" s="22">
        <v>0.723157931331885</v>
      </c>
      <c r="AQ17" s="22"/>
      <c r="AR17" s="22">
        <v>0.72558100475048404</v>
      </c>
      <c r="AS17" s="22">
        <v>0.81222137773122005</v>
      </c>
      <c r="AT17" s="22">
        <v>0.74543217212109503</v>
      </c>
      <c r="AU17" s="22">
        <v>0.72525849207437498</v>
      </c>
      <c r="AV17" s="22">
        <v>0.631200842539411</v>
      </c>
      <c r="AW17" s="22">
        <v>0.68854303928878702</v>
      </c>
      <c r="AX17" s="22"/>
      <c r="AY17" s="22">
        <v>0.72314380188178695</v>
      </c>
      <c r="AZ17" s="22">
        <v>0.71906428553147705</v>
      </c>
      <c r="BA17" s="22">
        <v>0.694446109055323</v>
      </c>
      <c r="BB17" s="22">
        <v>0.74270476461794199</v>
      </c>
      <c r="BC17" s="22">
        <v>0.75953504524731597</v>
      </c>
      <c r="BD17" s="22"/>
      <c r="BE17" s="22">
        <v>0.353994462264002</v>
      </c>
      <c r="BF17" s="22">
        <v>0.63664665343145799</v>
      </c>
      <c r="BG17" s="22">
        <v>0.72285814224088296</v>
      </c>
      <c r="BH17" s="22">
        <v>0.72000658043141297</v>
      </c>
      <c r="BI17" s="22">
        <v>0.78092072748109997</v>
      </c>
      <c r="BJ17" s="22">
        <v>0.74396004746745603</v>
      </c>
      <c r="BK17" s="22">
        <v>0.59514847202319598</v>
      </c>
      <c r="BL17" s="22">
        <v>0.74395411920197696</v>
      </c>
      <c r="BM17" s="22">
        <v>0.76782664734749095</v>
      </c>
      <c r="BN17" s="22">
        <v>0.73482389537909798</v>
      </c>
      <c r="BO17" s="22">
        <v>0.68834010794871903</v>
      </c>
      <c r="BP17" s="22">
        <v>0.83807813533603503</v>
      </c>
      <c r="BQ17" s="22">
        <v>0.81465173019912895</v>
      </c>
      <c r="BR17" s="22">
        <v>0.76004179121836202</v>
      </c>
      <c r="BS17" s="22">
        <v>0.77562212013117005</v>
      </c>
      <c r="BT17" s="22">
        <v>0.72523297142978504</v>
      </c>
      <c r="BU17" s="22"/>
      <c r="BV17" s="22">
        <v>0.73909695315760204</v>
      </c>
      <c r="BW17" s="22">
        <v>0.72184106526360303</v>
      </c>
      <c r="BX17" s="22"/>
      <c r="BY17" s="22">
        <v>0.76693771938793898</v>
      </c>
      <c r="BZ17" s="22"/>
      <c r="CA17" s="22">
        <v>0.73814635534598205</v>
      </c>
      <c r="CB17" s="22">
        <v>0.72991243894486202</v>
      </c>
      <c r="CC17" s="22">
        <v>0.73102511524589697</v>
      </c>
      <c r="CD17" s="22">
        <v>0.66425662488734005</v>
      </c>
      <c r="CE17" s="22">
        <v>0.762980609068027</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5.8720689359363303E-2</v>
      </c>
      <c r="D9" s="14">
        <v>7.9323291931544901E-2</v>
      </c>
      <c r="E9" s="14">
        <v>3.8718576455790903E-2</v>
      </c>
      <c r="F9" s="14"/>
      <c r="G9" s="14">
        <v>0.12494117602322501</v>
      </c>
      <c r="H9" s="14">
        <v>8.8288087470895907E-2</v>
      </c>
      <c r="I9" s="14">
        <v>6.9860611542839096E-2</v>
      </c>
      <c r="J9" s="14">
        <v>4.3072773684284103E-2</v>
      </c>
      <c r="K9" s="14">
        <v>1.64575305097386E-2</v>
      </c>
      <c r="L9" s="14">
        <v>2.2965557666823299E-2</v>
      </c>
      <c r="M9" s="14"/>
      <c r="N9" s="14">
        <v>8.7711907074842194E-2</v>
      </c>
      <c r="O9" s="14">
        <v>5.2772285574729502E-2</v>
      </c>
      <c r="P9" s="14">
        <v>4.2687305863794697E-2</v>
      </c>
      <c r="Q9" s="14">
        <v>4.9027866022948903E-2</v>
      </c>
      <c r="R9" s="14"/>
      <c r="S9" s="14">
        <v>7.1179280554399205E-2</v>
      </c>
      <c r="T9" s="14">
        <v>5.7903233030308997E-2</v>
      </c>
      <c r="U9" s="14">
        <v>5.1006715405222898E-2</v>
      </c>
      <c r="V9" s="14">
        <v>6.8615199209007896E-2</v>
      </c>
      <c r="W9" s="14">
        <v>3.7933968101692299E-2</v>
      </c>
      <c r="X9" s="14">
        <v>5.2926997759248397E-2</v>
      </c>
      <c r="Y9" s="14">
        <v>4.8756224911143703E-2</v>
      </c>
      <c r="Z9" s="14">
        <v>9.5519970227278803E-2</v>
      </c>
      <c r="AA9" s="14">
        <v>6.65107938633408E-2</v>
      </c>
      <c r="AB9" s="14">
        <v>4.3888394141057302E-2</v>
      </c>
      <c r="AC9" s="14">
        <v>6.5200214581764199E-2</v>
      </c>
      <c r="AD9" s="14">
        <v>4.32394936635489E-2</v>
      </c>
      <c r="AE9" s="14"/>
      <c r="AF9" s="14">
        <v>5.14506212263744E-2</v>
      </c>
      <c r="AG9" s="14">
        <v>9.6751235934899094E-2</v>
      </c>
      <c r="AH9" s="14">
        <v>4.2773426958125797E-2</v>
      </c>
      <c r="AI9" s="14">
        <v>0</v>
      </c>
      <c r="AJ9" s="14">
        <v>2.3078211748554501E-2</v>
      </c>
      <c r="AK9" s="14"/>
      <c r="AL9" s="14">
        <v>5.8036117242538002E-2</v>
      </c>
      <c r="AM9" s="14">
        <v>9.2279748361212999E-2</v>
      </c>
      <c r="AN9" s="14">
        <v>3.4468412870465898E-2</v>
      </c>
      <c r="AO9" s="14">
        <v>3.9419992650231897E-2</v>
      </c>
      <c r="AP9" s="14">
        <v>4.1393733380045997E-2</v>
      </c>
      <c r="AQ9" s="14"/>
      <c r="AR9" s="14">
        <v>0.10489142005943899</v>
      </c>
      <c r="AS9" s="14">
        <v>6.1260538368855401E-2</v>
      </c>
      <c r="AT9" s="14">
        <v>3.4558636238823597E-2</v>
      </c>
      <c r="AU9" s="14">
        <v>4.7356063902111299E-2</v>
      </c>
      <c r="AV9" s="14">
        <v>5.5887459826383899E-2</v>
      </c>
      <c r="AW9" s="14">
        <v>1.7285762622193501E-2</v>
      </c>
      <c r="AX9" s="14"/>
      <c r="AY9" s="14">
        <v>2.1395997174576499E-2</v>
      </c>
      <c r="AZ9" s="14">
        <v>4.9446389080852297E-2</v>
      </c>
      <c r="BA9" s="14">
        <v>7.9053096313706397E-2</v>
      </c>
      <c r="BB9" s="14">
        <v>9.0377066337924999E-2</v>
      </c>
      <c r="BC9" s="14">
        <v>0.20287604198888401</v>
      </c>
      <c r="BD9" s="14"/>
      <c r="BE9" s="14">
        <v>9.7017793991071299E-2</v>
      </c>
      <c r="BF9" s="14">
        <v>5.7231465409510102E-2</v>
      </c>
      <c r="BG9" s="14">
        <v>4.0835641128404501E-2</v>
      </c>
      <c r="BH9" s="14">
        <v>6.5062193890783507E-2</v>
      </c>
      <c r="BI9" s="14">
        <v>4.5649055596E-2</v>
      </c>
      <c r="BJ9" s="14">
        <v>5.1667356333313402E-2</v>
      </c>
      <c r="BK9" s="14">
        <v>4.3700229903816903E-2</v>
      </c>
      <c r="BL9" s="14">
        <v>4.1164626451183503E-2</v>
      </c>
      <c r="BM9" s="14">
        <v>4.8421466880138098E-2</v>
      </c>
      <c r="BN9" s="14">
        <v>5.9024835926330101E-2</v>
      </c>
      <c r="BO9" s="14">
        <v>5.1053931183544801E-2</v>
      </c>
      <c r="BP9" s="14">
        <v>4.4868689993542502E-2</v>
      </c>
      <c r="BQ9" s="14">
        <v>8.7136492771877294E-2</v>
      </c>
      <c r="BR9" s="14">
        <v>9.38412265627417E-2</v>
      </c>
      <c r="BS9" s="14">
        <v>0.130110346838924</v>
      </c>
      <c r="BT9" s="14">
        <v>0.14834639765402399</v>
      </c>
      <c r="BU9" s="14"/>
      <c r="BV9" s="14">
        <v>0.109069987864389</v>
      </c>
      <c r="BW9" s="14">
        <v>6.7342212841436405E-2</v>
      </c>
      <c r="BX9" s="14"/>
      <c r="BY9" s="14">
        <v>0.150231664591959</v>
      </c>
      <c r="BZ9" s="14"/>
      <c r="CA9" s="14">
        <v>3.3236939358422299E-2</v>
      </c>
      <c r="CB9" s="14">
        <v>2.8457708864073498E-2</v>
      </c>
      <c r="CC9" s="14">
        <v>5.9189585885871802E-2</v>
      </c>
      <c r="CD9" s="14">
        <v>0.14085412591601801</v>
      </c>
      <c r="CE9" s="14">
        <v>0.41585447879229098</v>
      </c>
    </row>
    <row r="10" spans="2:83" x14ac:dyDescent="0.3">
      <c r="B10" s="15" t="s">
        <v>236</v>
      </c>
      <c r="C10" s="14">
        <v>0.20460728392451</v>
      </c>
      <c r="D10" s="14">
        <v>0.23308915319631299</v>
      </c>
      <c r="E10" s="14">
        <v>0.17719757480551901</v>
      </c>
      <c r="F10" s="14"/>
      <c r="G10" s="14">
        <v>0.24918358150731101</v>
      </c>
      <c r="H10" s="14">
        <v>0.29001514794514299</v>
      </c>
      <c r="I10" s="14">
        <v>0.22738370145903</v>
      </c>
      <c r="J10" s="14">
        <v>0.18876992443609</v>
      </c>
      <c r="K10" s="14">
        <v>0.15507496713291199</v>
      </c>
      <c r="L10" s="14">
        <v>0.13328224256207399</v>
      </c>
      <c r="M10" s="14"/>
      <c r="N10" s="14">
        <v>0.243024729551989</v>
      </c>
      <c r="O10" s="14">
        <v>0.20660753673478399</v>
      </c>
      <c r="P10" s="14">
        <v>0.20387387993677</v>
      </c>
      <c r="Q10" s="14">
        <v>0.16625431610879299</v>
      </c>
      <c r="R10" s="14"/>
      <c r="S10" s="14">
        <v>0.209496933877791</v>
      </c>
      <c r="T10" s="14">
        <v>0.19193452574353501</v>
      </c>
      <c r="U10" s="14">
        <v>0.17327984681945699</v>
      </c>
      <c r="V10" s="14">
        <v>0.23289873513921</v>
      </c>
      <c r="W10" s="14">
        <v>0.19296709835924999</v>
      </c>
      <c r="X10" s="14">
        <v>0.188447635041749</v>
      </c>
      <c r="Y10" s="14">
        <v>0.21448102715106299</v>
      </c>
      <c r="Z10" s="14">
        <v>0.26266217612727899</v>
      </c>
      <c r="AA10" s="14">
        <v>0.18798915465159399</v>
      </c>
      <c r="AB10" s="14">
        <v>0.22708850029083799</v>
      </c>
      <c r="AC10" s="14">
        <v>0.176818339925363</v>
      </c>
      <c r="AD10" s="14">
        <v>0.24621747298319799</v>
      </c>
      <c r="AE10" s="14"/>
      <c r="AF10" s="14">
        <v>0.22951762335359199</v>
      </c>
      <c r="AG10" s="14">
        <v>0.20277879518653799</v>
      </c>
      <c r="AH10" s="14">
        <v>0.14232234636805299</v>
      </c>
      <c r="AI10" s="14">
        <v>0.22985171484740599</v>
      </c>
      <c r="AJ10" s="14">
        <v>0.19577102778515099</v>
      </c>
      <c r="AK10" s="14"/>
      <c r="AL10" s="14">
        <v>0.22728370794387301</v>
      </c>
      <c r="AM10" s="14">
        <v>0.22664504052852699</v>
      </c>
      <c r="AN10" s="14">
        <v>0.12414273677813201</v>
      </c>
      <c r="AO10" s="14">
        <v>0.27676792371648301</v>
      </c>
      <c r="AP10" s="14">
        <v>0.124789430189681</v>
      </c>
      <c r="AQ10" s="14"/>
      <c r="AR10" s="14">
        <v>0.225744698961204</v>
      </c>
      <c r="AS10" s="14">
        <v>0.24573746731965601</v>
      </c>
      <c r="AT10" s="14">
        <v>0.142685722772283</v>
      </c>
      <c r="AU10" s="14">
        <v>0.27167221611711301</v>
      </c>
      <c r="AV10" s="14">
        <v>0.14263837108927799</v>
      </c>
      <c r="AW10" s="14">
        <v>0.12837122274541399</v>
      </c>
      <c r="AX10" s="14"/>
      <c r="AY10" s="14">
        <v>0.191458788375654</v>
      </c>
      <c r="AZ10" s="14">
        <v>0.18189804772405199</v>
      </c>
      <c r="BA10" s="14">
        <v>0.220046384271949</v>
      </c>
      <c r="BB10" s="14">
        <v>0.26066727168669501</v>
      </c>
      <c r="BC10" s="14">
        <v>0.29196010492170099</v>
      </c>
      <c r="BD10" s="14"/>
      <c r="BE10" s="14">
        <v>0.13729885070294101</v>
      </c>
      <c r="BF10" s="14">
        <v>0.110118111892592</v>
      </c>
      <c r="BG10" s="14">
        <v>0.13395949292189399</v>
      </c>
      <c r="BH10" s="14">
        <v>0.16653063058388901</v>
      </c>
      <c r="BI10" s="14">
        <v>0.21954859787019801</v>
      </c>
      <c r="BJ10" s="14">
        <v>0.18179986577614499</v>
      </c>
      <c r="BK10" s="14">
        <v>0.18287089708703599</v>
      </c>
      <c r="BL10" s="14">
        <v>0.170364697043969</v>
      </c>
      <c r="BM10" s="14">
        <v>0.221545822623503</v>
      </c>
      <c r="BN10" s="14">
        <v>0.23123889052726099</v>
      </c>
      <c r="BO10" s="14">
        <v>0.20221348957913601</v>
      </c>
      <c r="BP10" s="14">
        <v>0.29005957079672201</v>
      </c>
      <c r="BQ10" s="14">
        <v>0.253768672949504</v>
      </c>
      <c r="BR10" s="14">
        <v>0.243230216318534</v>
      </c>
      <c r="BS10" s="14">
        <v>0.252106943346326</v>
      </c>
      <c r="BT10" s="14">
        <v>0.35255867635131699</v>
      </c>
      <c r="BU10" s="14"/>
      <c r="BV10" s="14">
        <v>0.23030323899354299</v>
      </c>
      <c r="BW10" s="14">
        <v>0.22121173779675499</v>
      </c>
      <c r="BX10" s="14"/>
      <c r="BY10" s="14">
        <v>0.35497412970678799</v>
      </c>
      <c r="BZ10" s="14"/>
      <c r="CA10" s="14">
        <v>0.17967912704390801</v>
      </c>
      <c r="CB10" s="14">
        <v>0.178527206858348</v>
      </c>
      <c r="CC10" s="14">
        <v>0.22020223942304901</v>
      </c>
      <c r="CD10" s="14">
        <v>0.33515386934568098</v>
      </c>
      <c r="CE10" s="14">
        <v>0.310652428277641</v>
      </c>
    </row>
    <row r="11" spans="2:83" x14ac:dyDescent="0.3">
      <c r="B11" s="15" t="s">
        <v>237</v>
      </c>
      <c r="C11" s="14">
        <v>0.33471233920633697</v>
      </c>
      <c r="D11" s="14">
        <v>0.31758038986443399</v>
      </c>
      <c r="E11" s="14">
        <v>0.35209699855538501</v>
      </c>
      <c r="F11" s="14"/>
      <c r="G11" s="14">
        <v>0.318324779766327</v>
      </c>
      <c r="H11" s="14">
        <v>0.25526807157921599</v>
      </c>
      <c r="I11" s="14">
        <v>0.32243204735929698</v>
      </c>
      <c r="J11" s="14">
        <v>0.33282201426921998</v>
      </c>
      <c r="K11" s="14">
        <v>0.388319668533399</v>
      </c>
      <c r="L11" s="14">
        <v>0.38568931467200201</v>
      </c>
      <c r="M11" s="14"/>
      <c r="N11" s="14">
        <v>0.30183649405051999</v>
      </c>
      <c r="O11" s="14">
        <v>0.32202452599410297</v>
      </c>
      <c r="P11" s="14">
        <v>0.35710256840822902</v>
      </c>
      <c r="Q11" s="14">
        <v>0.35869187756441301</v>
      </c>
      <c r="R11" s="14"/>
      <c r="S11" s="14">
        <v>0.33214036553862902</v>
      </c>
      <c r="T11" s="14">
        <v>0.35194758865063103</v>
      </c>
      <c r="U11" s="14">
        <v>0.35340270423458497</v>
      </c>
      <c r="V11" s="14">
        <v>0.314148165674836</v>
      </c>
      <c r="W11" s="14">
        <v>0.41808410531274998</v>
      </c>
      <c r="X11" s="14">
        <v>0.329195462629161</v>
      </c>
      <c r="Y11" s="14">
        <v>0.34303932646388602</v>
      </c>
      <c r="Z11" s="14">
        <v>0.28025390607692902</v>
      </c>
      <c r="AA11" s="14">
        <v>0.32871812726531502</v>
      </c>
      <c r="AB11" s="14">
        <v>0.30865385530068301</v>
      </c>
      <c r="AC11" s="14">
        <v>0.294272519947269</v>
      </c>
      <c r="AD11" s="14">
        <v>0.32494236267311699</v>
      </c>
      <c r="AE11" s="14"/>
      <c r="AF11" s="14">
        <v>0.37101179563671799</v>
      </c>
      <c r="AG11" s="14">
        <v>0.27382301778874901</v>
      </c>
      <c r="AH11" s="14">
        <v>0.38405015739959902</v>
      </c>
      <c r="AI11" s="14">
        <v>0.41002262472685602</v>
      </c>
      <c r="AJ11" s="14">
        <v>0.377243751382349</v>
      </c>
      <c r="AK11" s="14"/>
      <c r="AL11" s="14">
        <v>0.38287185442735</v>
      </c>
      <c r="AM11" s="14">
        <v>0.28445587853469101</v>
      </c>
      <c r="AN11" s="14">
        <v>0.37531074675826198</v>
      </c>
      <c r="AO11" s="14">
        <v>0.34114396181781798</v>
      </c>
      <c r="AP11" s="14">
        <v>0.271007258868812</v>
      </c>
      <c r="AQ11" s="14"/>
      <c r="AR11" s="14">
        <v>0.267174225008252</v>
      </c>
      <c r="AS11" s="14">
        <v>0.36484683980626897</v>
      </c>
      <c r="AT11" s="14">
        <v>0.34058836348069998</v>
      </c>
      <c r="AU11" s="14">
        <v>0.365203994905763</v>
      </c>
      <c r="AV11" s="14">
        <v>0.25729483868798703</v>
      </c>
      <c r="AW11" s="14">
        <v>0.40623902756632302</v>
      </c>
      <c r="AX11" s="14"/>
      <c r="AY11" s="14">
        <v>0.426238104355667</v>
      </c>
      <c r="AZ11" s="14">
        <v>0.34966791943951198</v>
      </c>
      <c r="BA11" s="14">
        <v>0.31080170997560702</v>
      </c>
      <c r="BB11" s="14">
        <v>0.21815470142076501</v>
      </c>
      <c r="BC11" s="14">
        <v>0.19000026527321001</v>
      </c>
      <c r="BD11" s="14"/>
      <c r="BE11" s="14">
        <v>0.49214848985623499</v>
      </c>
      <c r="BF11" s="14">
        <v>0.394840723802245</v>
      </c>
      <c r="BG11" s="14">
        <v>0.37989528400986</v>
      </c>
      <c r="BH11" s="14">
        <v>0.35314171134107097</v>
      </c>
      <c r="BI11" s="14">
        <v>0.36486934248256397</v>
      </c>
      <c r="BJ11" s="14">
        <v>0.35324355808172597</v>
      </c>
      <c r="BK11" s="14">
        <v>0.35515375965639601</v>
      </c>
      <c r="BL11" s="14">
        <v>0.34349989672708497</v>
      </c>
      <c r="BM11" s="14">
        <v>0.31632441042353898</v>
      </c>
      <c r="BN11" s="14">
        <v>0.31636212727288099</v>
      </c>
      <c r="BO11" s="14">
        <v>0.33946701675105201</v>
      </c>
      <c r="BP11" s="14">
        <v>0.28065084065273899</v>
      </c>
      <c r="BQ11" s="14">
        <v>0.30659357114657398</v>
      </c>
      <c r="BR11" s="14">
        <v>0.31861797368617001</v>
      </c>
      <c r="BS11" s="14">
        <v>0.165928145717881</v>
      </c>
      <c r="BT11" s="14">
        <v>0.21585340999427299</v>
      </c>
      <c r="BU11" s="14"/>
      <c r="BV11" s="14">
        <v>0.26282484789919303</v>
      </c>
      <c r="BW11" s="14">
        <v>0.316583150733523</v>
      </c>
      <c r="BX11" s="14"/>
      <c r="BY11" s="14">
        <v>0.296522268025182</v>
      </c>
      <c r="BZ11" s="14"/>
      <c r="CA11" s="14">
        <v>0.35527684695130701</v>
      </c>
      <c r="CB11" s="14">
        <v>0.34673348574441898</v>
      </c>
      <c r="CC11" s="14">
        <v>0.33036259918545602</v>
      </c>
      <c r="CD11" s="14">
        <v>0.28641703318681899</v>
      </c>
      <c r="CE11" s="14">
        <v>0.104392337893151</v>
      </c>
    </row>
    <row r="12" spans="2:83" x14ac:dyDescent="0.3">
      <c r="B12" s="15" t="s">
        <v>238</v>
      </c>
      <c r="C12" s="14">
        <v>0.19966097908713101</v>
      </c>
      <c r="D12" s="14">
        <v>0.205057418504864</v>
      </c>
      <c r="E12" s="14">
        <v>0.19478316053520101</v>
      </c>
      <c r="F12" s="14"/>
      <c r="G12" s="14">
        <v>0.14272759326086201</v>
      </c>
      <c r="H12" s="14">
        <v>0.17189055334702799</v>
      </c>
      <c r="I12" s="14">
        <v>0.16130475934536001</v>
      </c>
      <c r="J12" s="14">
        <v>0.23153529039082801</v>
      </c>
      <c r="K12" s="14">
        <v>0.21120023422727399</v>
      </c>
      <c r="L12" s="14">
        <v>0.25735901907242098</v>
      </c>
      <c r="M12" s="14"/>
      <c r="N12" s="14">
        <v>0.19931335746428799</v>
      </c>
      <c r="O12" s="14">
        <v>0.229984993088378</v>
      </c>
      <c r="P12" s="14">
        <v>0.18465842354350301</v>
      </c>
      <c r="Q12" s="14">
        <v>0.17650405887307599</v>
      </c>
      <c r="R12" s="14"/>
      <c r="S12" s="14">
        <v>0.209413396977087</v>
      </c>
      <c r="T12" s="14">
        <v>0.17799228557006699</v>
      </c>
      <c r="U12" s="14">
        <v>0.239283126272399</v>
      </c>
      <c r="V12" s="14">
        <v>0.21612582555325899</v>
      </c>
      <c r="W12" s="14">
        <v>0.20130118710751199</v>
      </c>
      <c r="X12" s="14">
        <v>0.193244294183992</v>
      </c>
      <c r="Y12" s="14">
        <v>0.18101610256510101</v>
      </c>
      <c r="Z12" s="14">
        <v>0.188236031924294</v>
      </c>
      <c r="AA12" s="14">
        <v>0.19478818873008799</v>
      </c>
      <c r="AB12" s="14">
        <v>0.18858091330240501</v>
      </c>
      <c r="AC12" s="14">
        <v>0.22580256634633</v>
      </c>
      <c r="AD12" s="14">
        <v>0.181381762964786</v>
      </c>
      <c r="AE12" s="14"/>
      <c r="AF12" s="14">
        <v>0.19321438986637701</v>
      </c>
      <c r="AG12" s="14">
        <v>0.21501519810024</v>
      </c>
      <c r="AH12" s="14">
        <v>0.207366948216471</v>
      </c>
      <c r="AI12" s="14">
        <v>0.142088152199911</v>
      </c>
      <c r="AJ12" s="14">
        <v>0.17678926323934299</v>
      </c>
      <c r="AK12" s="14"/>
      <c r="AL12" s="14">
        <v>0.19353798262220001</v>
      </c>
      <c r="AM12" s="14">
        <v>0.210565418682437</v>
      </c>
      <c r="AN12" s="14">
        <v>0.219371675183691</v>
      </c>
      <c r="AO12" s="14">
        <v>0.15896047043720701</v>
      </c>
      <c r="AP12" s="14">
        <v>0.220576264902939</v>
      </c>
      <c r="AQ12" s="14"/>
      <c r="AR12" s="14">
        <v>0.20242883667563999</v>
      </c>
      <c r="AS12" s="14">
        <v>0.17961010428077501</v>
      </c>
      <c r="AT12" s="14">
        <v>0.28072868246744698</v>
      </c>
      <c r="AU12" s="14">
        <v>0.16323709159599101</v>
      </c>
      <c r="AV12" s="14">
        <v>0.24800358571928999</v>
      </c>
      <c r="AW12" s="14">
        <v>0.17983686174404101</v>
      </c>
      <c r="AX12" s="14"/>
      <c r="AY12" s="14">
        <v>0.18494664568670099</v>
      </c>
      <c r="AZ12" s="14">
        <v>0.18712490076535401</v>
      </c>
      <c r="BA12" s="14">
        <v>0.20567629008441901</v>
      </c>
      <c r="BB12" s="14">
        <v>0.210844359040531</v>
      </c>
      <c r="BC12" s="14">
        <v>0.25678831076933001</v>
      </c>
      <c r="BD12" s="14"/>
      <c r="BE12" s="14">
        <v>6.6091331706967404E-2</v>
      </c>
      <c r="BF12" s="14">
        <v>0.15884444968887801</v>
      </c>
      <c r="BG12" s="14">
        <v>0.212126845482179</v>
      </c>
      <c r="BH12" s="14">
        <v>0.18429857619392701</v>
      </c>
      <c r="BI12" s="14">
        <v>0.18670110595063599</v>
      </c>
      <c r="BJ12" s="14">
        <v>0.16490436477609</v>
      </c>
      <c r="BK12" s="14">
        <v>0.207863023821653</v>
      </c>
      <c r="BL12" s="14">
        <v>0.244363087605768</v>
      </c>
      <c r="BM12" s="14">
        <v>0.20421166842871299</v>
      </c>
      <c r="BN12" s="14">
        <v>0.204176446710121</v>
      </c>
      <c r="BO12" s="14">
        <v>0.26219513053299198</v>
      </c>
      <c r="BP12" s="14">
        <v>0.13696081946682401</v>
      </c>
      <c r="BQ12" s="14">
        <v>0.22266505738658701</v>
      </c>
      <c r="BR12" s="14">
        <v>0.25246869117337201</v>
      </c>
      <c r="BS12" s="14">
        <v>0.188301756616569</v>
      </c>
      <c r="BT12" s="14">
        <v>0.187933129318377</v>
      </c>
      <c r="BU12" s="14"/>
      <c r="BV12" s="14">
        <v>0.203735453670087</v>
      </c>
      <c r="BW12" s="14">
        <v>0.22070955599876699</v>
      </c>
      <c r="BX12" s="14"/>
      <c r="BY12" s="14">
        <v>9.0287557179918904E-2</v>
      </c>
      <c r="BZ12" s="14"/>
      <c r="CA12" s="14">
        <v>0.20075140402181499</v>
      </c>
      <c r="CB12" s="14">
        <v>0.263010847271828</v>
      </c>
      <c r="CC12" s="14">
        <v>0.194270473297113</v>
      </c>
      <c r="CD12" s="14">
        <v>0.137443907781232</v>
      </c>
      <c r="CE12" s="14">
        <v>9.0463288693572202E-2</v>
      </c>
    </row>
    <row r="13" spans="2:83" x14ac:dyDescent="0.3">
      <c r="B13" s="15" t="s">
        <v>214</v>
      </c>
      <c r="C13" s="14">
        <v>0.10453804356627699</v>
      </c>
      <c r="D13" s="14">
        <v>0.115507760166077</v>
      </c>
      <c r="E13" s="14">
        <v>9.2070937318527404E-2</v>
      </c>
      <c r="F13" s="14"/>
      <c r="G13" s="14">
        <v>8.3590852322586201E-2</v>
      </c>
      <c r="H13" s="14">
        <v>0.123368035135429</v>
      </c>
      <c r="I13" s="14">
        <v>9.0256762019452999E-2</v>
      </c>
      <c r="J13" s="14">
        <v>0.10164759891941701</v>
      </c>
      <c r="K13" s="14">
        <v>0.151782997852622</v>
      </c>
      <c r="L13" s="14">
        <v>8.5160098211558996E-2</v>
      </c>
      <c r="M13" s="14"/>
      <c r="N13" s="14">
        <v>0.10935318994683201</v>
      </c>
      <c r="O13" s="14">
        <v>0.12485289718556</v>
      </c>
      <c r="P13" s="14">
        <v>0.106173148167012</v>
      </c>
      <c r="Q13" s="14">
        <v>7.9116650560665594E-2</v>
      </c>
      <c r="R13" s="14"/>
      <c r="S13" s="14">
        <v>0.10736887263108</v>
      </c>
      <c r="T13" s="14">
        <v>0.11274456198890299</v>
      </c>
      <c r="U13" s="14">
        <v>0.100540237142421</v>
      </c>
      <c r="V13" s="14">
        <v>6.9645110587771897E-2</v>
      </c>
      <c r="W13" s="14">
        <v>6.7767715945056706E-2</v>
      </c>
      <c r="X13" s="14">
        <v>0.11655404754776499</v>
      </c>
      <c r="Y13" s="14">
        <v>6.5010916562369694E-2</v>
      </c>
      <c r="Z13" s="14">
        <v>9.3529373300582294E-2</v>
      </c>
      <c r="AA13" s="14">
        <v>0.121830633977574</v>
      </c>
      <c r="AB13" s="14">
        <v>0.13321480541803701</v>
      </c>
      <c r="AC13" s="14">
        <v>0.16194290371277101</v>
      </c>
      <c r="AD13" s="14">
        <v>9.5252412258707897E-2</v>
      </c>
      <c r="AE13" s="14"/>
      <c r="AF13" s="14">
        <v>7.6302725156206105E-2</v>
      </c>
      <c r="AG13" s="14">
        <v>0.137954574060806</v>
      </c>
      <c r="AH13" s="14">
        <v>0.15927814788932501</v>
      </c>
      <c r="AI13" s="14">
        <v>0.132448626548309</v>
      </c>
      <c r="AJ13" s="14">
        <v>5.96957862283444E-2</v>
      </c>
      <c r="AK13" s="14"/>
      <c r="AL13" s="14">
        <v>6.7113502578557596E-2</v>
      </c>
      <c r="AM13" s="14">
        <v>0.110394813577086</v>
      </c>
      <c r="AN13" s="14">
        <v>0.15434186370012701</v>
      </c>
      <c r="AO13" s="14">
        <v>7.9043377289056596E-2</v>
      </c>
      <c r="AP13" s="14">
        <v>0.235524357845488</v>
      </c>
      <c r="AQ13" s="14"/>
      <c r="AR13" s="14">
        <v>0.13625592716099799</v>
      </c>
      <c r="AS13" s="14">
        <v>7.2002109233406497E-2</v>
      </c>
      <c r="AT13" s="14">
        <v>0.13376191394876399</v>
      </c>
      <c r="AU13" s="14">
        <v>6.6871676745204695E-2</v>
      </c>
      <c r="AV13" s="14">
        <v>0.198322916833055</v>
      </c>
      <c r="AW13" s="14">
        <v>7.5791648544447393E-2</v>
      </c>
      <c r="AX13" s="14"/>
      <c r="AY13" s="14">
        <v>5.63107503943178E-2</v>
      </c>
      <c r="AZ13" s="14">
        <v>0.10240541140689199</v>
      </c>
      <c r="BA13" s="14">
        <v>0.118218865128601</v>
      </c>
      <c r="BB13" s="14">
        <v>0.14673747964434999</v>
      </c>
      <c r="BC13" s="14">
        <v>5.8375277046874501E-2</v>
      </c>
      <c r="BD13" s="14"/>
      <c r="BE13" s="14">
        <v>0</v>
      </c>
      <c r="BF13" s="14">
        <v>0.11603063404769801</v>
      </c>
      <c r="BG13" s="14">
        <v>8.6982594158348997E-2</v>
      </c>
      <c r="BH13" s="14">
        <v>0.110061019931205</v>
      </c>
      <c r="BI13" s="14">
        <v>5.7838528208120098E-2</v>
      </c>
      <c r="BJ13" s="14">
        <v>0.13991321408632901</v>
      </c>
      <c r="BK13" s="14">
        <v>0.101867512719457</v>
      </c>
      <c r="BL13" s="14">
        <v>0.102357651847616</v>
      </c>
      <c r="BM13" s="14">
        <v>0.11430738531754001</v>
      </c>
      <c r="BN13" s="14">
        <v>7.9882430519891898E-2</v>
      </c>
      <c r="BO13" s="14">
        <v>7.6799358599984893E-2</v>
      </c>
      <c r="BP13" s="14">
        <v>0.20843442762289699</v>
      </c>
      <c r="BQ13" s="14">
        <v>8.9053308680930796E-2</v>
      </c>
      <c r="BR13" s="14">
        <v>7.6168795016407997E-2</v>
      </c>
      <c r="BS13" s="14">
        <v>0.16007788289561001</v>
      </c>
      <c r="BT13" s="14">
        <v>9.5308386682008597E-2</v>
      </c>
      <c r="BU13" s="14"/>
      <c r="BV13" s="14">
        <v>0.125186371218378</v>
      </c>
      <c r="BW13" s="14">
        <v>8.8425800329670998E-2</v>
      </c>
      <c r="BX13" s="14"/>
      <c r="BY13" s="14">
        <v>4.6838940280923301E-2</v>
      </c>
      <c r="BZ13" s="14"/>
      <c r="CA13" s="14">
        <v>0.11684385395077</v>
      </c>
      <c r="CB13" s="14">
        <v>0.11249655938554599</v>
      </c>
      <c r="CC13" s="14">
        <v>0.10379021044165899</v>
      </c>
      <c r="CD13" s="14">
        <v>6.7139893516749899E-2</v>
      </c>
      <c r="CE13" s="14">
        <v>4.5707542160324799E-2</v>
      </c>
    </row>
    <row r="14" spans="2:83" x14ac:dyDescent="0.3">
      <c r="B14" s="15" t="s">
        <v>110</v>
      </c>
      <c r="C14" s="14">
        <v>9.7760664856382504E-2</v>
      </c>
      <c r="D14" s="14">
        <v>4.9441986336767101E-2</v>
      </c>
      <c r="E14" s="14">
        <v>0.14513275232957701</v>
      </c>
      <c r="F14" s="14"/>
      <c r="G14" s="14">
        <v>8.1232017119688193E-2</v>
      </c>
      <c r="H14" s="14">
        <v>7.1170104522288599E-2</v>
      </c>
      <c r="I14" s="14">
        <v>0.12876211827402101</v>
      </c>
      <c r="J14" s="14">
        <v>0.102152398300162</v>
      </c>
      <c r="K14" s="14">
        <v>7.7164601744054998E-2</v>
      </c>
      <c r="L14" s="14">
        <v>0.11554376781512</v>
      </c>
      <c r="M14" s="14"/>
      <c r="N14" s="14">
        <v>5.8760321911528697E-2</v>
      </c>
      <c r="O14" s="14">
        <v>6.3757761422445894E-2</v>
      </c>
      <c r="P14" s="14">
        <v>0.105504674080691</v>
      </c>
      <c r="Q14" s="14">
        <v>0.17040523087010301</v>
      </c>
      <c r="R14" s="14"/>
      <c r="S14" s="14">
        <v>7.0401150421014802E-2</v>
      </c>
      <c r="T14" s="14">
        <v>0.107477805016555</v>
      </c>
      <c r="U14" s="14">
        <v>8.2487370125915602E-2</v>
      </c>
      <c r="V14" s="14">
        <v>9.8566963835915206E-2</v>
      </c>
      <c r="W14" s="14">
        <v>8.1945925173738901E-2</v>
      </c>
      <c r="X14" s="14">
        <v>0.119631562838086</v>
      </c>
      <c r="Y14" s="14">
        <v>0.14769640234643699</v>
      </c>
      <c r="Z14" s="14">
        <v>7.9798542343637799E-2</v>
      </c>
      <c r="AA14" s="14">
        <v>0.100163101512089</v>
      </c>
      <c r="AB14" s="14">
        <v>9.8573531546979495E-2</v>
      </c>
      <c r="AC14" s="14">
        <v>7.5963455486502296E-2</v>
      </c>
      <c r="AD14" s="14">
        <v>0.108966495456643</v>
      </c>
      <c r="AE14" s="14"/>
      <c r="AF14" s="14">
        <v>7.8502844760732202E-2</v>
      </c>
      <c r="AG14" s="14">
        <v>7.3677178928767406E-2</v>
      </c>
      <c r="AH14" s="14">
        <v>6.4208973168426497E-2</v>
      </c>
      <c r="AI14" s="14">
        <v>8.5588881677517797E-2</v>
      </c>
      <c r="AJ14" s="14">
        <v>0.167421959616259</v>
      </c>
      <c r="AK14" s="14"/>
      <c r="AL14" s="14">
        <v>7.1156835185481798E-2</v>
      </c>
      <c r="AM14" s="14">
        <v>7.5659100316046002E-2</v>
      </c>
      <c r="AN14" s="14">
        <v>9.2364564709321695E-2</v>
      </c>
      <c r="AO14" s="14">
        <v>0.10466427408920299</v>
      </c>
      <c r="AP14" s="14">
        <v>0.106708954813034</v>
      </c>
      <c r="AQ14" s="14"/>
      <c r="AR14" s="14">
        <v>6.3504892134466695E-2</v>
      </c>
      <c r="AS14" s="14">
        <v>7.6542940991038505E-2</v>
      </c>
      <c r="AT14" s="14">
        <v>6.7676681091982605E-2</v>
      </c>
      <c r="AU14" s="14">
        <v>8.5658956733816793E-2</v>
      </c>
      <c r="AV14" s="14">
        <v>9.7852827844005799E-2</v>
      </c>
      <c r="AW14" s="14">
        <v>0.19247547677758001</v>
      </c>
      <c r="AX14" s="14"/>
      <c r="AY14" s="14">
        <v>0.119649714013084</v>
      </c>
      <c r="AZ14" s="14">
        <v>0.129457331583338</v>
      </c>
      <c r="BA14" s="14">
        <v>6.6203654225717598E-2</v>
      </c>
      <c r="BB14" s="14">
        <v>7.3219121869734893E-2</v>
      </c>
      <c r="BC14" s="14">
        <v>0</v>
      </c>
      <c r="BD14" s="14"/>
      <c r="BE14" s="14">
        <v>0.20744353374278501</v>
      </c>
      <c r="BF14" s="14">
        <v>0.16293461515907601</v>
      </c>
      <c r="BG14" s="14">
        <v>0.146200142299313</v>
      </c>
      <c r="BH14" s="14">
        <v>0.120905868059124</v>
      </c>
      <c r="BI14" s="14">
        <v>0.12539336989248101</v>
      </c>
      <c r="BJ14" s="14">
        <v>0.108471640946396</v>
      </c>
      <c r="BK14" s="14">
        <v>0.10854457681164099</v>
      </c>
      <c r="BL14" s="14">
        <v>9.8250040324378396E-2</v>
      </c>
      <c r="BM14" s="14">
        <v>9.5189246326567001E-2</v>
      </c>
      <c r="BN14" s="14">
        <v>0.109315269043515</v>
      </c>
      <c r="BO14" s="14">
        <v>6.8271073353290301E-2</v>
      </c>
      <c r="BP14" s="14">
        <v>3.9025651467275803E-2</v>
      </c>
      <c r="BQ14" s="14">
        <v>4.0782897064526397E-2</v>
      </c>
      <c r="BR14" s="14">
        <v>1.5673097242774499E-2</v>
      </c>
      <c r="BS14" s="14">
        <v>0.10347492458469</v>
      </c>
      <c r="BT14" s="14">
        <v>0</v>
      </c>
      <c r="BU14" s="14"/>
      <c r="BV14" s="14">
        <v>6.8880100354410098E-2</v>
      </c>
      <c r="BW14" s="14">
        <v>8.5727542299847401E-2</v>
      </c>
      <c r="BX14" s="14"/>
      <c r="BY14" s="14">
        <v>6.1145440215228303E-2</v>
      </c>
      <c r="BZ14" s="14"/>
      <c r="CA14" s="14">
        <v>0.11421182867377799</v>
      </c>
      <c r="CB14" s="14">
        <v>7.0774191875785306E-2</v>
      </c>
      <c r="CC14" s="14">
        <v>9.2184891766851906E-2</v>
      </c>
      <c r="CD14" s="14">
        <v>3.2991170253499E-2</v>
      </c>
      <c r="CE14" s="14">
        <v>3.2929924183019502E-2</v>
      </c>
    </row>
    <row r="15" spans="2:83" x14ac:dyDescent="0.3">
      <c r="B15" s="15" t="s">
        <v>215</v>
      </c>
      <c r="C15" s="21">
        <v>0.26332797328387297</v>
      </c>
      <c r="D15" s="21">
        <v>0.31241244512785799</v>
      </c>
      <c r="E15" s="21">
        <v>0.215916151261309</v>
      </c>
      <c r="F15" s="21"/>
      <c r="G15" s="21">
        <v>0.37412475753053598</v>
      </c>
      <c r="H15" s="21">
        <v>0.378303235416039</v>
      </c>
      <c r="I15" s="21">
        <v>0.29724431300186899</v>
      </c>
      <c r="J15" s="21">
        <v>0.231842698120374</v>
      </c>
      <c r="K15" s="21">
        <v>0.17153249764264999</v>
      </c>
      <c r="L15" s="21">
        <v>0.156247800228898</v>
      </c>
      <c r="M15" s="21"/>
      <c r="N15" s="21">
        <v>0.330736636626831</v>
      </c>
      <c r="O15" s="21">
        <v>0.25937982230951301</v>
      </c>
      <c r="P15" s="21">
        <v>0.24656118580056499</v>
      </c>
      <c r="Q15" s="21">
        <v>0.21528218213174199</v>
      </c>
      <c r="R15" s="21"/>
      <c r="S15" s="21">
        <v>0.28067621443218999</v>
      </c>
      <c r="T15" s="21">
        <v>0.24983775877384401</v>
      </c>
      <c r="U15" s="21">
        <v>0.22428656222467999</v>
      </c>
      <c r="V15" s="21">
        <v>0.30151393434821799</v>
      </c>
      <c r="W15" s="21">
        <v>0.23090106646094199</v>
      </c>
      <c r="X15" s="21">
        <v>0.241374632800997</v>
      </c>
      <c r="Y15" s="21">
        <v>0.26323725206220699</v>
      </c>
      <c r="Z15" s="21">
        <v>0.35818214635455797</v>
      </c>
      <c r="AA15" s="21">
        <v>0.25449994851493501</v>
      </c>
      <c r="AB15" s="21">
        <v>0.27097689443189599</v>
      </c>
      <c r="AC15" s="21">
        <v>0.242018554507127</v>
      </c>
      <c r="AD15" s="21">
        <v>0.28945696664674703</v>
      </c>
      <c r="AE15" s="21"/>
      <c r="AF15" s="21">
        <v>0.280968244579966</v>
      </c>
      <c r="AG15" s="21">
        <v>0.299530031121437</v>
      </c>
      <c r="AH15" s="21">
        <v>0.18509577332617899</v>
      </c>
      <c r="AI15" s="21">
        <v>0.22985171484740599</v>
      </c>
      <c r="AJ15" s="21">
        <v>0.218849239533705</v>
      </c>
      <c r="AK15" s="21"/>
      <c r="AL15" s="21">
        <v>0.28531982518641102</v>
      </c>
      <c r="AM15" s="21">
        <v>0.31892478888974002</v>
      </c>
      <c r="AN15" s="21">
        <v>0.15861114964859699</v>
      </c>
      <c r="AO15" s="21">
        <v>0.31618791636671401</v>
      </c>
      <c r="AP15" s="21">
        <v>0.16618316356972701</v>
      </c>
      <c r="AQ15" s="21"/>
      <c r="AR15" s="21">
        <v>0.33063611902064299</v>
      </c>
      <c r="AS15" s="21">
        <v>0.30699800568851099</v>
      </c>
      <c r="AT15" s="21">
        <v>0.177244359011106</v>
      </c>
      <c r="AU15" s="21">
        <v>0.31902828001922401</v>
      </c>
      <c r="AV15" s="21">
        <v>0.198525830915662</v>
      </c>
      <c r="AW15" s="21">
        <v>0.14565698536760799</v>
      </c>
      <c r="AX15" s="21"/>
      <c r="AY15" s="21">
        <v>0.21285478555023099</v>
      </c>
      <c r="AZ15" s="21">
        <v>0.23134443680490399</v>
      </c>
      <c r="BA15" s="21">
        <v>0.299099480585655</v>
      </c>
      <c r="BB15" s="21">
        <v>0.35104433802461998</v>
      </c>
      <c r="BC15" s="21">
        <v>0.49483614691058603</v>
      </c>
      <c r="BD15" s="21"/>
      <c r="BE15" s="21">
        <v>0.23431664469401201</v>
      </c>
      <c r="BF15" s="21">
        <v>0.16734957730210201</v>
      </c>
      <c r="BG15" s="21">
        <v>0.17479513405029801</v>
      </c>
      <c r="BH15" s="21">
        <v>0.231592824474673</v>
      </c>
      <c r="BI15" s="21">
        <v>0.265197653466198</v>
      </c>
      <c r="BJ15" s="21">
        <v>0.233467222109459</v>
      </c>
      <c r="BK15" s="21">
        <v>0.22657112699085299</v>
      </c>
      <c r="BL15" s="21">
        <v>0.21152932349515299</v>
      </c>
      <c r="BM15" s="21">
        <v>0.26996728950364102</v>
      </c>
      <c r="BN15" s="21">
        <v>0.290263726453591</v>
      </c>
      <c r="BO15" s="21">
        <v>0.25326742076268099</v>
      </c>
      <c r="BP15" s="21">
        <v>0.334928260790264</v>
      </c>
      <c r="BQ15" s="21">
        <v>0.34090516572138202</v>
      </c>
      <c r="BR15" s="21">
        <v>0.337071442881276</v>
      </c>
      <c r="BS15" s="21">
        <v>0.38221729018525002</v>
      </c>
      <c r="BT15" s="21">
        <v>0.50090507400534101</v>
      </c>
      <c r="BU15" s="21"/>
      <c r="BV15" s="21">
        <v>0.33937322685793198</v>
      </c>
      <c r="BW15" s="21">
        <v>0.288553950638192</v>
      </c>
      <c r="BX15" s="21"/>
      <c r="BY15" s="21">
        <v>0.50520579429874701</v>
      </c>
      <c r="BZ15" s="21"/>
      <c r="CA15" s="21">
        <v>0.21291606640232999</v>
      </c>
      <c r="CB15" s="21">
        <v>0.206984915722421</v>
      </c>
      <c r="CC15" s="21">
        <v>0.27939182530892098</v>
      </c>
      <c r="CD15" s="21">
        <v>0.47600799526169901</v>
      </c>
      <c r="CE15" s="21">
        <v>0.72650690706993204</v>
      </c>
    </row>
    <row r="16" spans="2:83" x14ac:dyDescent="0.3">
      <c r="B16" s="15" t="s">
        <v>216</v>
      </c>
      <c r="C16" s="21">
        <v>0.30419902265340798</v>
      </c>
      <c r="D16" s="21">
        <v>0.32056517867094098</v>
      </c>
      <c r="E16" s="21">
        <v>0.28685409785372901</v>
      </c>
      <c r="F16" s="21"/>
      <c r="G16" s="21">
        <v>0.22631844558344899</v>
      </c>
      <c r="H16" s="21">
        <v>0.29525858848245701</v>
      </c>
      <c r="I16" s="21">
        <v>0.25156152136481302</v>
      </c>
      <c r="J16" s="21">
        <v>0.33318288931024398</v>
      </c>
      <c r="K16" s="21">
        <v>0.36298323207989602</v>
      </c>
      <c r="L16" s="21">
        <v>0.34251911728397999</v>
      </c>
      <c r="M16" s="21"/>
      <c r="N16" s="21">
        <v>0.30866654741111998</v>
      </c>
      <c r="O16" s="21">
        <v>0.35483789027393797</v>
      </c>
      <c r="P16" s="21">
        <v>0.29083157171051499</v>
      </c>
      <c r="Q16" s="21">
        <v>0.25562070943374199</v>
      </c>
      <c r="R16" s="21"/>
      <c r="S16" s="21">
        <v>0.31678226960816602</v>
      </c>
      <c r="T16" s="21">
        <v>0.29073684755897</v>
      </c>
      <c r="U16" s="21">
        <v>0.339823363414819</v>
      </c>
      <c r="V16" s="21">
        <v>0.28577093614103</v>
      </c>
      <c r="W16" s="21">
        <v>0.26906890305256898</v>
      </c>
      <c r="X16" s="21">
        <v>0.30979834173175702</v>
      </c>
      <c r="Y16" s="21">
        <v>0.24602701912747099</v>
      </c>
      <c r="Z16" s="21">
        <v>0.28176540522487598</v>
      </c>
      <c r="AA16" s="21">
        <v>0.31661882270766101</v>
      </c>
      <c r="AB16" s="21">
        <v>0.32179571872044199</v>
      </c>
      <c r="AC16" s="21">
        <v>0.38774547005910098</v>
      </c>
      <c r="AD16" s="21">
        <v>0.27663417522349398</v>
      </c>
      <c r="AE16" s="21"/>
      <c r="AF16" s="21">
        <v>0.26951711502258302</v>
      </c>
      <c r="AG16" s="21">
        <v>0.35296977216104702</v>
      </c>
      <c r="AH16" s="21">
        <v>0.36664509610579599</v>
      </c>
      <c r="AI16" s="21">
        <v>0.27453677874822002</v>
      </c>
      <c r="AJ16" s="21">
        <v>0.236485049467687</v>
      </c>
      <c r="AK16" s="21"/>
      <c r="AL16" s="21">
        <v>0.26065148520075698</v>
      </c>
      <c r="AM16" s="21">
        <v>0.32096023225952303</v>
      </c>
      <c r="AN16" s="21">
        <v>0.37371353888381798</v>
      </c>
      <c r="AO16" s="21">
        <v>0.23800384772626401</v>
      </c>
      <c r="AP16" s="21">
        <v>0.456100622748427</v>
      </c>
      <c r="AQ16" s="21"/>
      <c r="AR16" s="21">
        <v>0.33868476383663798</v>
      </c>
      <c r="AS16" s="21">
        <v>0.251612213514181</v>
      </c>
      <c r="AT16" s="21">
        <v>0.414490596416211</v>
      </c>
      <c r="AU16" s="21">
        <v>0.23010876834119601</v>
      </c>
      <c r="AV16" s="21">
        <v>0.44632650255234502</v>
      </c>
      <c r="AW16" s="21">
        <v>0.25562851028848799</v>
      </c>
      <c r="AX16" s="21"/>
      <c r="AY16" s="21">
        <v>0.24125739608101801</v>
      </c>
      <c r="AZ16" s="21">
        <v>0.28953031217224601</v>
      </c>
      <c r="BA16" s="21">
        <v>0.32389515521301998</v>
      </c>
      <c r="BB16" s="21">
        <v>0.35758183868488103</v>
      </c>
      <c r="BC16" s="21">
        <v>0.31516358781620502</v>
      </c>
      <c r="BD16" s="21"/>
      <c r="BE16" s="21">
        <v>6.6091331706967404E-2</v>
      </c>
      <c r="BF16" s="21">
        <v>0.27487508373657599</v>
      </c>
      <c r="BG16" s="21">
        <v>0.299109439640528</v>
      </c>
      <c r="BH16" s="21">
        <v>0.29435959612513202</v>
      </c>
      <c r="BI16" s="21">
        <v>0.24453963415875599</v>
      </c>
      <c r="BJ16" s="21">
        <v>0.304817578862419</v>
      </c>
      <c r="BK16" s="21">
        <v>0.30973053654110999</v>
      </c>
      <c r="BL16" s="21">
        <v>0.346720739453384</v>
      </c>
      <c r="BM16" s="21">
        <v>0.318519053746253</v>
      </c>
      <c r="BN16" s="21">
        <v>0.284058877230013</v>
      </c>
      <c r="BO16" s="21">
        <v>0.33899448913297697</v>
      </c>
      <c r="BP16" s="21">
        <v>0.34539524708972102</v>
      </c>
      <c r="BQ16" s="21">
        <v>0.31171836606751802</v>
      </c>
      <c r="BR16" s="21">
        <v>0.32863748618978</v>
      </c>
      <c r="BS16" s="21">
        <v>0.34837963951217898</v>
      </c>
      <c r="BT16" s="21">
        <v>0.283241516000385</v>
      </c>
      <c r="BU16" s="21"/>
      <c r="BV16" s="21">
        <v>0.328921824888465</v>
      </c>
      <c r="BW16" s="21">
        <v>0.30913535632843803</v>
      </c>
      <c r="BX16" s="21"/>
      <c r="BY16" s="21">
        <v>0.13712649746084199</v>
      </c>
      <c r="BZ16" s="21"/>
      <c r="CA16" s="21">
        <v>0.31759525797258498</v>
      </c>
      <c r="CB16" s="21">
        <v>0.37550740665737398</v>
      </c>
      <c r="CC16" s="21">
        <v>0.29806068373877098</v>
      </c>
      <c r="CD16" s="21">
        <v>0.20458380129798201</v>
      </c>
      <c r="CE16" s="21">
        <v>0.136170830853897</v>
      </c>
    </row>
    <row r="17" spans="2:83" x14ac:dyDescent="0.3">
      <c r="B17" s="15" t="s">
        <v>139</v>
      </c>
      <c r="C17" s="22">
        <v>-4.0871049369534201E-2</v>
      </c>
      <c r="D17" s="22">
        <v>-8.1527335430837105E-3</v>
      </c>
      <c r="E17" s="22">
        <v>-7.0937946592419407E-2</v>
      </c>
      <c r="F17" s="22"/>
      <c r="G17" s="22">
        <v>0.14780631194708799</v>
      </c>
      <c r="H17" s="22">
        <v>8.3044646933582003E-2</v>
      </c>
      <c r="I17" s="22">
        <v>4.56827916370562E-2</v>
      </c>
      <c r="J17" s="22">
        <v>-0.10134019118987</v>
      </c>
      <c r="K17" s="22">
        <v>-0.191450734437246</v>
      </c>
      <c r="L17" s="22">
        <v>-0.18627131705508301</v>
      </c>
      <c r="M17" s="22"/>
      <c r="N17" s="22">
        <v>2.2070089215710999E-2</v>
      </c>
      <c r="O17" s="22">
        <v>-9.54580679644252E-2</v>
      </c>
      <c r="P17" s="22">
        <v>-4.4270385909949903E-2</v>
      </c>
      <c r="Q17" s="22">
        <v>-4.0338527301999799E-2</v>
      </c>
      <c r="R17" s="22"/>
      <c r="S17" s="22">
        <v>-3.6106055175976599E-2</v>
      </c>
      <c r="T17" s="22">
        <v>-4.0899088785125701E-2</v>
      </c>
      <c r="U17" s="22">
        <v>-0.115536801190139</v>
      </c>
      <c r="V17" s="22">
        <v>1.57429982071874E-2</v>
      </c>
      <c r="W17" s="22">
        <v>-3.8167836591626703E-2</v>
      </c>
      <c r="X17" s="22">
        <v>-6.84237089307594E-2</v>
      </c>
      <c r="Y17" s="22">
        <v>1.72102329347361E-2</v>
      </c>
      <c r="Z17" s="22">
        <v>7.64167411296819E-2</v>
      </c>
      <c r="AA17" s="22">
        <v>-6.2118874192726499E-2</v>
      </c>
      <c r="AB17" s="22">
        <v>-5.0818824288546401E-2</v>
      </c>
      <c r="AC17" s="22">
        <v>-0.14572691555197401</v>
      </c>
      <c r="AD17" s="22">
        <v>1.2822791423253301E-2</v>
      </c>
      <c r="AE17" s="22"/>
      <c r="AF17" s="22">
        <v>1.1451129557382899E-2</v>
      </c>
      <c r="AG17" s="22">
        <v>-5.3439741039609398E-2</v>
      </c>
      <c r="AH17" s="22">
        <v>-0.18154932277961799</v>
      </c>
      <c r="AI17" s="22">
        <v>-4.4685063900813803E-2</v>
      </c>
      <c r="AJ17" s="22">
        <v>-1.7635809933982099E-2</v>
      </c>
      <c r="AK17" s="22"/>
      <c r="AL17" s="22">
        <v>2.4668339985653299E-2</v>
      </c>
      <c r="AM17" s="22">
        <v>-2.0354433697823398E-3</v>
      </c>
      <c r="AN17" s="22">
        <v>-0.21510238923522099</v>
      </c>
      <c r="AO17" s="22">
        <v>7.8184068640450494E-2</v>
      </c>
      <c r="AP17" s="22">
        <v>-0.28991745917869999</v>
      </c>
      <c r="AQ17" s="22"/>
      <c r="AR17" s="22">
        <v>-8.0486448159955998E-3</v>
      </c>
      <c r="AS17" s="22">
        <v>5.5385792174329602E-2</v>
      </c>
      <c r="AT17" s="22">
        <v>-0.237246237405105</v>
      </c>
      <c r="AU17" s="22">
        <v>8.8919511678028001E-2</v>
      </c>
      <c r="AV17" s="22">
        <v>-0.24780067163668301</v>
      </c>
      <c r="AW17" s="22">
        <v>-0.10997152492088</v>
      </c>
      <c r="AX17" s="22"/>
      <c r="AY17" s="22">
        <v>-2.84026105307877E-2</v>
      </c>
      <c r="AZ17" s="22">
        <v>-5.8185875367341697E-2</v>
      </c>
      <c r="BA17" s="22">
        <v>-2.4795674627365E-2</v>
      </c>
      <c r="BB17" s="22">
        <v>-6.5375006602609899E-3</v>
      </c>
      <c r="BC17" s="22">
        <v>0.17967255909438101</v>
      </c>
      <c r="BD17" s="22"/>
      <c r="BE17" s="22">
        <v>0.16822531298704499</v>
      </c>
      <c r="BF17" s="22">
        <v>-0.10752550643447401</v>
      </c>
      <c r="BG17" s="22">
        <v>-0.12431430559023</v>
      </c>
      <c r="BH17" s="22">
        <v>-6.2766771650459505E-2</v>
      </c>
      <c r="BI17" s="22">
        <v>2.0658019307442599E-2</v>
      </c>
      <c r="BJ17" s="22">
        <v>-7.1350356752960101E-2</v>
      </c>
      <c r="BK17" s="22">
        <v>-8.3159409550257093E-2</v>
      </c>
      <c r="BL17" s="22">
        <v>-0.135191415958231</v>
      </c>
      <c r="BM17" s="22">
        <v>-4.8551764242611803E-2</v>
      </c>
      <c r="BN17" s="22">
        <v>6.2048492235777797E-3</v>
      </c>
      <c r="BO17" s="22">
        <v>-8.5727068370295798E-2</v>
      </c>
      <c r="BP17" s="22">
        <v>-1.0466986299456501E-2</v>
      </c>
      <c r="BQ17" s="22">
        <v>2.9186799653864198E-2</v>
      </c>
      <c r="BR17" s="22">
        <v>8.4339566914960994E-3</v>
      </c>
      <c r="BS17" s="22">
        <v>3.3837650673070901E-2</v>
      </c>
      <c r="BT17" s="22">
        <v>0.21766355800495599</v>
      </c>
      <c r="BU17" s="22"/>
      <c r="BV17" s="22">
        <v>1.04514019694661E-2</v>
      </c>
      <c r="BW17" s="22">
        <v>-2.05814056902461E-2</v>
      </c>
      <c r="BX17" s="22"/>
      <c r="BY17" s="22">
        <v>0.36807929683790502</v>
      </c>
      <c r="BZ17" s="22"/>
      <c r="CA17" s="22">
        <v>-0.104679191570255</v>
      </c>
      <c r="CB17" s="22">
        <v>-0.168522490934953</v>
      </c>
      <c r="CC17" s="22">
        <v>-1.8668858429850301E-2</v>
      </c>
      <c r="CD17" s="22">
        <v>0.27142419396371698</v>
      </c>
      <c r="CE17" s="22">
        <v>0.59033607621603501</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5.4324582741240197E-2</v>
      </c>
      <c r="D9" s="14">
        <v>7.6681700173209105E-2</v>
      </c>
      <c r="E9" s="14">
        <v>3.2600667553662303E-2</v>
      </c>
      <c r="F9" s="14"/>
      <c r="G9" s="14">
        <v>9.1247450248972697E-2</v>
      </c>
      <c r="H9" s="14">
        <v>0.12081887041032199</v>
      </c>
      <c r="I9" s="14">
        <v>5.3971233642428E-2</v>
      </c>
      <c r="J9" s="14">
        <v>3.2791374548543903E-2</v>
      </c>
      <c r="K9" s="14">
        <v>1.03146089175668E-2</v>
      </c>
      <c r="L9" s="14">
        <v>2.31271814752942E-2</v>
      </c>
      <c r="M9" s="14"/>
      <c r="N9" s="14">
        <v>8.9036591051522507E-2</v>
      </c>
      <c r="O9" s="14">
        <v>4.0686969078543397E-2</v>
      </c>
      <c r="P9" s="14">
        <v>4.6459001198676797E-2</v>
      </c>
      <c r="Q9" s="14">
        <v>3.9173654867922902E-2</v>
      </c>
      <c r="R9" s="14"/>
      <c r="S9" s="14">
        <v>7.1612626662411902E-2</v>
      </c>
      <c r="T9" s="14">
        <v>5.6290644140899099E-2</v>
      </c>
      <c r="U9" s="14">
        <v>2.75519014204017E-2</v>
      </c>
      <c r="V9" s="14">
        <v>7.1800712932107796E-2</v>
      </c>
      <c r="W9" s="14">
        <v>2.37452696821269E-2</v>
      </c>
      <c r="X9" s="14">
        <v>5.8302091411214299E-2</v>
      </c>
      <c r="Y9" s="14">
        <v>5.3165615865723798E-2</v>
      </c>
      <c r="Z9" s="14">
        <v>6.8261665289380297E-2</v>
      </c>
      <c r="AA9" s="14">
        <v>5.4920352714641602E-2</v>
      </c>
      <c r="AB9" s="14">
        <v>6.1749379656539198E-2</v>
      </c>
      <c r="AC9" s="14">
        <v>3.2970146358330801E-2</v>
      </c>
      <c r="AD9" s="14">
        <v>3.8585030443580498E-2</v>
      </c>
      <c r="AE9" s="14"/>
      <c r="AF9" s="14">
        <v>5.2175026103904801E-2</v>
      </c>
      <c r="AG9" s="14">
        <v>8.5995594674246695E-2</v>
      </c>
      <c r="AH9" s="14">
        <v>4.1628522202008099E-2</v>
      </c>
      <c r="AI9" s="14">
        <v>0</v>
      </c>
      <c r="AJ9" s="14">
        <v>3.4324579421607597E-2</v>
      </c>
      <c r="AK9" s="14"/>
      <c r="AL9" s="14">
        <v>5.7818458728874901E-2</v>
      </c>
      <c r="AM9" s="14">
        <v>7.5872746531853399E-2</v>
      </c>
      <c r="AN9" s="14">
        <v>3.7507342371939999E-2</v>
      </c>
      <c r="AO9" s="14">
        <v>6.7591159183422997E-2</v>
      </c>
      <c r="AP9" s="14">
        <v>3.10497020959184E-2</v>
      </c>
      <c r="AQ9" s="14"/>
      <c r="AR9" s="14">
        <v>8.7085994912237299E-2</v>
      </c>
      <c r="AS9" s="14">
        <v>6.5798305642445307E-2</v>
      </c>
      <c r="AT9" s="14">
        <v>4.3023779786351801E-2</v>
      </c>
      <c r="AU9" s="14">
        <v>5.4678791768128003E-2</v>
      </c>
      <c r="AV9" s="14">
        <v>3.6221090569677303E-2</v>
      </c>
      <c r="AW9" s="14">
        <v>1.68002978642912E-2</v>
      </c>
      <c r="AX9" s="14"/>
      <c r="AY9" s="14">
        <v>2.3646057829982699E-2</v>
      </c>
      <c r="AZ9" s="14">
        <v>4.4116051516584001E-2</v>
      </c>
      <c r="BA9" s="14">
        <v>6.1483350755513602E-2</v>
      </c>
      <c r="BB9" s="14">
        <v>0.105934386513412</v>
      </c>
      <c r="BC9" s="14">
        <v>0.196191233701072</v>
      </c>
      <c r="BD9" s="14"/>
      <c r="BE9" s="14">
        <v>0</v>
      </c>
      <c r="BF9" s="14">
        <v>8.1950350304444405E-2</v>
      </c>
      <c r="BG9" s="14">
        <v>3.3832456666551901E-2</v>
      </c>
      <c r="BH9" s="14">
        <v>5.6815493955358801E-2</v>
      </c>
      <c r="BI9" s="14">
        <v>2.9487417297502198E-2</v>
      </c>
      <c r="BJ9" s="14">
        <v>3.2764942848551797E-2</v>
      </c>
      <c r="BK9" s="14">
        <v>3.6008769356304801E-2</v>
      </c>
      <c r="BL9" s="14">
        <v>3.94637461954132E-2</v>
      </c>
      <c r="BM9" s="14">
        <v>5.6892242502658202E-2</v>
      </c>
      <c r="BN9" s="14">
        <v>5.3786966626279901E-2</v>
      </c>
      <c r="BO9" s="14">
        <v>4.5339482305560501E-2</v>
      </c>
      <c r="BP9" s="14">
        <v>2.9531129017914302E-2</v>
      </c>
      <c r="BQ9" s="14">
        <v>9.1056522526443806E-2</v>
      </c>
      <c r="BR9" s="14">
        <v>0.10772865950698</v>
      </c>
      <c r="BS9" s="14">
        <v>0.15687141207597499</v>
      </c>
      <c r="BT9" s="14">
        <v>0.15502673386522001</v>
      </c>
      <c r="BU9" s="14"/>
      <c r="BV9" s="14">
        <v>8.8632763023237596E-2</v>
      </c>
      <c r="BW9" s="14">
        <v>5.6921059486136197E-2</v>
      </c>
      <c r="BX9" s="14"/>
      <c r="BY9" s="14">
        <v>0.13576820713364501</v>
      </c>
      <c r="BZ9" s="14"/>
      <c r="CA9" s="14">
        <v>3.0982943478770401E-2</v>
      </c>
      <c r="CB9" s="14">
        <v>1.5248213940251E-2</v>
      </c>
      <c r="CC9" s="14">
        <v>5.8851870598623401E-2</v>
      </c>
      <c r="CD9" s="14">
        <v>0.15716532630625299</v>
      </c>
      <c r="CE9" s="14">
        <v>0.35515641234909401</v>
      </c>
    </row>
    <row r="10" spans="2:83" x14ac:dyDescent="0.3">
      <c r="B10" s="15" t="s">
        <v>236</v>
      </c>
      <c r="C10" s="14">
        <v>0.200459471645691</v>
      </c>
      <c r="D10" s="14">
        <v>0.232483441001685</v>
      </c>
      <c r="E10" s="14">
        <v>0.16958297334474701</v>
      </c>
      <c r="F10" s="14"/>
      <c r="G10" s="14">
        <v>0.29059236574483599</v>
      </c>
      <c r="H10" s="14">
        <v>0.30778257332925202</v>
      </c>
      <c r="I10" s="14">
        <v>0.236581090436014</v>
      </c>
      <c r="J10" s="14">
        <v>0.16494283192407</v>
      </c>
      <c r="K10" s="14">
        <v>0.137582717528724</v>
      </c>
      <c r="L10" s="14">
        <v>9.5303502222758296E-2</v>
      </c>
      <c r="M10" s="14"/>
      <c r="N10" s="14">
        <v>0.265638490318784</v>
      </c>
      <c r="O10" s="14">
        <v>0.20749435409040501</v>
      </c>
      <c r="P10" s="14">
        <v>0.16421620458048</v>
      </c>
      <c r="Q10" s="14">
        <v>0.15522499737639001</v>
      </c>
      <c r="R10" s="14"/>
      <c r="S10" s="14">
        <v>0.24449668355972001</v>
      </c>
      <c r="T10" s="14">
        <v>0.13625473807584201</v>
      </c>
      <c r="U10" s="14">
        <v>0.16137352467208799</v>
      </c>
      <c r="V10" s="14">
        <v>0.15666418536051399</v>
      </c>
      <c r="W10" s="14">
        <v>0.254132918377943</v>
      </c>
      <c r="X10" s="14">
        <v>0.209500936719691</v>
      </c>
      <c r="Y10" s="14">
        <v>0.18564445933447299</v>
      </c>
      <c r="Z10" s="14">
        <v>0.26244365693354799</v>
      </c>
      <c r="AA10" s="14">
        <v>0.26161665205353402</v>
      </c>
      <c r="AB10" s="14">
        <v>0.212927366797594</v>
      </c>
      <c r="AC10" s="14">
        <v>0.13858229620309701</v>
      </c>
      <c r="AD10" s="14">
        <v>0.15529514772879499</v>
      </c>
      <c r="AE10" s="14"/>
      <c r="AF10" s="14">
        <v>0.19977357450380401</v>
      </c>
      <c r="AG10" s="14">
        <v>0.23434195323691001</v>
      </c>
      <c r="AH10" s="14">
        <v>0.15628266835655699</v>
      </c>
      <c r="AI10" s="14">
        <v>0.15850122311595399</v>
      </c>
      <c r="AJ10" s="14">
        <v>0.15810808281863301</v>
      </c>
      <c r="AK10" s="14"/>
      <c r="AL10" s="14">
        <v>0.198544769452623</v>
      </c>
      <c r="AM10" s="14">
        <v>0.240010965588176</v>
      </c>
      <c r="AN10" s="14">
        <v>0.115473052308569</v>
      </c>
      <c r="AO10" s="14">
        <v>0.216521414875742</v>
      </c>
      <c r="AP10" s="14">
        <v>0.152340142986684</v>
      </c>
      <c r="AQ10" s="14"/>
      <c r="AR10" s="14">
        <v>0.27413815137659198</v>
      </c>
      <c r="AS10" s="14">
        <v>0.209822512130133</v>
      </c>
      <c r="AT10" s="14">
        <v>0.154486340910059</v>
      </c>
      <c r="AU10" s="14">
        <v>0.21734206533793099</v>
      </c>
      <c r="AV10" s="14">
        <v>0.150326263455592</v>
      </c>
      <c r="AW10" s="14">
        <v>0.134687741242769</v>
      </c>
      <c r="AX10" s="14"/>
      <c r="AY10" s="14">
        <v>0.16197928369230899</v>
      </c>
      <c r="AZ10" s="14">
        <v>0.18284806054835201</v>
      </c>
      <c r="BA10" s="14">
        <v>0.242886333156172</v>
      </c>
      <c r="BB10" s="14">
        <v>0.25975055413468301</v>
      </c>
      <c r="BC10" s="14">
        <v>0.30847037565023899</v>
      </c>
      <c r="BD10" s="14"/>
      <c r="BE10" s="14">
        <v>0.41035872674489099</v>
      </c>
      <c r="BF10" s="14">
        <v>0.129170239759617</v>
      </c>
      <c r="BG10" s="14">
        <v>0.116264600886351</v>
      </c>
      <c r="BH10" s="14">
        <v>0.13245477046840501</v>
      </c>
      <c r="BI10" s="14">
        <v>0.196619587473784</v>
      </c>
      <c r="BJ10" s="14">
        <v>0.19424674497106101</v>
      </c>
      <c r="BK10" s="14">
        <v>0.20309674860344801</v>
      </c>
      <c r="BL10" s="14">
        <v>0.163250434003854</v>
      </c>
      <c r="BM10" s="14">
        <v>0.14751175838168701</v>
      </c>
      <c r="BN10" s="14">
        <v>0.17179284356748301</v>
      </c>
      <c r="BO10" s="14">
        <v>0.23717586288842801</v>
      </c>
      <c r="BP10" s="14">
        <v>0.261127031943236</v>
      </c>
      <c r="BQ10" s="14">
        <v>0.30161308149725402</v>
      </c>
      <c r="BR10" s="14">
        <v>0.18415682888461901</v>
      </c>
      <c r="BS10" s="14">
        <v>0.24507486903931899</v>
      </c>
      <c r="BT10" s="14">
        <v>0.38866165495043098</v>
      </c>
      <c r="BU10" s="14"/>
      <c r="BV10" s="14">
        <v>0.27036198834653002</v>
      </c>
      <c r="BW10" s="14">
        <v>0.194932412184881</v>
      </c>
      <c r="BX10" s="14"/>
      <c r="BY10" s="14">
        <v>0.35249735072334698</v>
      </c>
      <c r="BZ10" s="14"/>
      <c r="CA10" s="14">
        <v>0.12839061779567201</v>
      </c>
      <c r="CB10" s="14">
        <v>0.16614783446706999</v>
      </c>
      <c r="CC10" s="14">
        <v>0.245533097360115</v>
      </c>
      <c r="CD10" s="14">
        <v>0.37399195833536297</v>
      </c>
      <c r="CE10" s="14">
        <v>0.30326658223504099</v>
      </c>
    </row>
    <row r="11" spans="2:83" x14ac:dyDescent="0.3">
      <c r="B11" s="15" t="s">
        <v>237</v>
      </c>
      <c r="C11" s="14">
        <v>0.23969455910658599</v>
      </c>
      <c r="D11" s="14">
        <v>0.25345534536311998</v>
      </c>
      <c r="E11" s="14">
        <v>0.22672793623058801</v>
      </c>
      <c r="F11" s="14"/>
      <c r="G11" s="14">
        <v>0.168380625928615</v>
      </c>
      <c r="H11" s="14">
        <v>0.20662177698820899</v>
      </c>
      <c r="I11" s="14">
        <v>0.24188956730193101</v>
      </c>
      <c r="J11" s="14">
        <v>0.24489092070055901</v>
      </c>
      <c r="K11" s="14">
        <v>0.27973939697455102</v>
      </c>
      <c r="L11" s="14">
        <v>0.28085843866393201</v>
      </c>
      <c r="M11" s="14"/>
      <c r="N11" s="14">
        <v>0.20929551798316001</v>
      </c>
      <c r="O11" s="14">
        <v>0.228000270762793</v>
      </c>
      <c r="P11" s="14">
        <v>0.26261196008665599</v>
      </c>
      <c r="Q11" s="14">
        <v>0.26543388227899201</v>
      </c>
      <c r="R11" s="14"/>
      <c r="S11" s="14">
        <v>0.16810667457247</v>
      </c>
      <c r="T11" s="14">
        <v>0.236795353348079</v>
      </c>
      <c r="U11" s="14">
        <v>0.21850306428382199</v>
      </c>
      <c r="V11" s="14">
        <v>0.25611347865149198</v>
      </c>
      <c r="W11" s="14">
        <v>0.26335038337518502</v>
      </c>
      <c r="X11" s="14">
        <v>0.244694027050636</v>
      </c>
      <c r="Y11" s="14">
        <v>0.25966413719153603</v>
      </c>
      <c r="Z11" s="14">
        <v>0.29038176067569899</v>
      </c>
      <c r="AA11" s="14">
        <v>0.235022517080477</v>
      </c>
      <c r="AB11" s="14">
        <v>0.25912239970988699</v>
      </c>
      <c r="AC11" s="14">
        <v>0.25546367037712098</v>
      </c>
      <c r="AD11" s="14">
        <v>0.33453309186784103</v>
      </c>
      <c r="AE11" s="14"/>
      <c r="AF11" s="14">
        <v>0.25886372829585802</v>
      </c>
      <c r="AG11" s="14">
        <v>0.19061874714611399</v>
      </c>
      <c r="AH11" s="14">
        <v>0.24655814580201199</v>
      </c>
      <c r="AI11" s="14">
        <v>0.22504132448912501</v>
      </c>
      <c r="AJ11" s="14">
        <v>0.296704966895733</v>
      </c>
      <c r="AK11" s="14"/>
      <c r="AL11" s="14">
        <v>0.26669495965533602</v>
      </c>
      <c r="AM11" s="14">
        <v>0.205011295793604</v>
      </c>
      <c r="AN11" s="14">
        <v>0.24267898219044201</v>
      </c>
      <c r="AO11" s="14">
        <v>0.260001582795374</v>
      </c>
      <c r="AP11" s="14">
        <v>0.21240407995230101</v>
      </c>
      <c r="AQ11" s="14"/>
      <c r="AR11" s="14">
        <v>0.181224757383733</v>
      </c>
      <c r="AS11" s="14">
        <v>0.26782105401810502</v>
      </c>
      <c r="AT11" s="14">
        <v>0.22432972994074599</v>
      </c>
      <c r="AU11" s="14">
        <v>0.25494390016006602</v>
      </c>
      <c r="AV11" s="14">
        <v>0.23805409004876801</v>
      </c>
      <c r="AW11" s="14">
        <v>0.25677474176112502</v>
      </c>
      <c r="AX11" s="14"/>
      <c r="AY11" s="14">
        <v>0.273526419116987</v>
      </c>
      <c r="AZ11" s="14">
        <v>0.24549939900194001</v>
      </c>
      <c r="BA11" s="14">
        <v>0.224777743367712</v>
      </c>
      <c r="BB11" s="14">
        <v>0.193096418231617</v>
      </c>
      <c r="BC11" s="14">
        <v>3.7094411648549E-2</v>
      </c>
      <c r="BD11" s="14"/>
      <c r="BE11" s="14">
        <v>9.7017793991071299E-2</v>
      </c>
      <c r="BF11" s="14">
        <v>0.25152276147706398</v>
      </c>
      <c r="BG11" s="14">
        <v>0.27993925480213</v>
      </c>
      <c r="BH11" s="14">
        <v>0.25690673973552097</v>
      </c>
      <c r="BI11" s="14">
        <v>0.20278378857129101</v>
      </c>
      <c r="BJ11" s="14">
        <v>0.27107087357823401</v>
      </c>
      <c r="BK11" s="14">
        <v>0.24406370759062401</v>
      </c>
      <c r="BL11" s="14">
        <v>0.26845372954882502</v>
      </c>
      <c r="BM11" s="14">
        <v>0.24558913883508501</v>
      </c>
      <c r="BN11" s="14">
        <v>0.21709291355594301</v>
      </c>
      <c r="BO11" s="14">
        <v>0.265213840925276</v>
      </c>
      <c r="BP11" s="14">
        <v>0.26162997572626301</v>
      </c>
      <c r="BQ11" s="14">
        <v>0.16726094452646301</v>
      </c>
      <c r="BR11" s="14">
        <v>0.25250564708791101</v>
      </c>
      <c r="BS11" s="14">
        <v>0.179337111308113</v>
      </c>
      <c r="BT11" s="14">
        <v>0.138558889504103</v>
      </c>
      <c r="BU11" s="14"/>
      <c r="BV11" s="14">
        <v>0.18083686559787601</v>
      </c>
      <c r="BW11" s="14">
        <v>0.24091612678558</v>
      </c>
      <c r="BX11" s="14"/>
      <c r="BY11" s="14">
        <v>0.21668080717913599</v>
      </c>
      <c r="BZ11" s="14"/>
      <c r="CA11" s="14">
        <v>0.27217950635639399</v>
      </c>
      <c r="CB11" s="14">
        <v>0.26351453837042699</v>
      </c>
      <c r="CC11" s="14">
        <v>0.22011920820203201</v>
      </c>
      <c r="CD11" s="14">
        <v>0.19775579942714999</v>
      </c>
      <c r="CE11" s="14">
        <v>9.7216836924467198E-2</v>
      </c>
    </row>
    <row r="12" spans="2:83" x14ac:dyDescent="0.3">
      <c r="B12" s="15" t="s">
        <v>238</v>
      </c>
      <c r="C12" s="14">
        <v>0.26845142848042303</v>
      </c>
      <c r="D12" s="14">
        <v>0.24167672305583099</v>
      </c>
      <c r="E12" s="14">
        <v>0.29512175871489199</v>
      </c>
      <c r="F12" s="14"/>
      <c r="G12" s="14">
        <v>0.22649354662431201</v>
      </c>
      <c r="H12" s="14">
        <v>0.17392543694854001</v>
      </c>
      <c r="I12" s="14">
        <v>0.23595132140497099</v>
      </c>
      <c r="J12" s="14">
        <v>0.31013704024517702</v>
      </c>
      <c r="K12" s="14">
        <v>0.31909603377085399</v>
      </c>
      <c r="L12" s="14">
        <v>0.33159886439630898</v>
      </c>
      <c r="M12" s="14"/>
      <c r="N12" s="14">
        <v>0.26341543480163299</v>
      </c>
      <c r="O12" s="14">
        <v>0.25827968323802802</v>
      </c>
      <c r="P12" s="14">
        <v>0.26580191597352198</v>
      </c>
      <c r="Q12" s="14">
        <v>0.28671585010553702</v>
      </c>
      <c r="R12" s="14"/>
      <c r="S12" s="14">
        <v>0.27469863873419698</v>
      </c>
      <c r="T12" s="14">
        <v>0.30418949710606902</v>
      </c>
      <c r="U12" s="14">
        <v>0.33903802778453501</v>
      </c>
      <c r="V12" s="14">
        <v>0.28572111562327102</v>
      </c>
      <c r="W12" s="14">
        <v>0.22821183369369299</v>
      </c>
      <c r="X12" s="14">
        <v>0.24754697768358599</v>
      </c>
      <c r="Y12" s="14">
        <v>0.30346984328632598</v>
      </c>
      <c r="Z12" s="14">
        <v>0.19646377014998501</v>
      </c>
      <c r="AA12" s="14">
        <v>0.216462597029526</v>
      </c>
      <c r="AB12" s="14">
        <v>0.25005496124035298</v>
      </c>
      <c r="AC12" s="14">
        <v>0.297075216849846</v>
      </c>
      <c r="AD12" s="14">
        <v>0.202771644779388</v>
      </c>
      <c r="AE12" s="14"/>
      <c r="AF12" s="14">
        <v>0.27858702276765901</v>
      </c>
      <c r="AG12" s="14">
        <v>0.26377469567492001</v>
      </c>
      <c r="AH12" s="14">
        <v>0.31321485106450703</v>
      </c>
      <c r="AI12" s="14">
        <v>0.28983694295372497</v>
      </c>
      <c r="AJ12" s="14">
        <v>0.21204959541726801</v>
      </c>
      <c r="AK12" s="14"/>
      <c r="AL12" s="14">
        <v>0.27481270872248298</v>
      </c>
      <c r="AM12" s="14">
        <v>0.27859540350221501</v>
      </c>
      <c r="AN12" s="14">
        <v>0.36351899579263303</v>
      </c>
      <c r="AO12" s="14">
        <v>0.205003874770258</v>
      </c>
      <c r="AP12" s="14">
        <v>0.232362826310827</v>
      </c>
      <c r="AQ12" s="14"/>
      <c r="AR12" s="14">
        <v>0.24363574012088199</v>
      </c>
      <c r="AS12" s="14">
        <v>0.289265769371439</v>
      </c>
      <c r="AT12" s="14">
        <v>0.37333092267989798</v>
      </c>
      <c r="AU12" s="14">
        <v>0.240248849292267</v>
      </c>
      <c r="AV12" s="14">
        <v>0.25791377184230802</v>
      </c>
      <c r="AW12" s="14">
        <v>0.27792082150140401</v>
      </c>
      <c r="AX12" s="14"/>
      <c r="AY12" s="14">
        <v>0.28435188466745598</v>
      </c>
      <c r="AZ12" s="14">
        <v>0.27992083180877297</v>
      </c>
      <c r="BA12" s="14">
        <v>0.25345813213548302</v>
      </c>
      <c r="BB12" s="14">
        <v>0.23585573220174899</v>
      </c>
      <c r="BC12" s="14">
        <v>0.35376165326723802</v>
      </c>
      <c r="BD12" s="14"/>
      <c r="BE12" s="14">
        <v>0.22003237994497299</v>
      </c>
      <c r="BF12" s="14">
        <v>0.20541927206792099</v>
      </c>
      <c r="BG12" s="14">
        <v>0.326156661510556</v>
      </c>
      <c r="BH12" s="14">
        <v>0.28796996212992299</v>
      </c>
      <c r="BI12" s="14">
        <v>0.28989029031915198</v>
      </c>
      <c r="BJ12" s="14">
        <v>0.268331634042625</v>
      </c>
      <c r="BK12" s="14">
        <v>0.25388625502749501</v>
      </c>
      <c r="BL12" s="14">
        <v>0.27539286662687801</v>
      </c>
      <c r="BM12" s="14">
        <v>0.33873565784734999</v>
      </c>
      <c r="BN12" s="14">
        <v>0.261242863273698</v>
      </c>
      <c r="BO12" s="14">
        <v>0.26559863511224202</v>
      </c>
      <c r="BP12" s="14">
        <v>0.18634108771383101</v>
      </c>
      <c r="BQ12" s="14">
        <v>0.31621376268426599</v>
      </c>
      <c r="BR12" s="14">
        <v>0.26208521535690799</v>
      </c>
      <c r="BS12" s="14">
        <v>0.129130564040049</v>
      </c>
      <c r="BT12" s="14">
        <v>0.24528506521558499</v>
      </c>
      <c r="BU12" s="14"/>
      <c r="BV12" s="14">
        <v>0.24852961095305601</v>
      </c>
      <c r="BW12" s="14">
        <v>0.32325032158620498</v>
      </c>
      <c r="BX12" s="14"/>
      <c r="BY12" s="14">
        <v>0.212344831040093</v>
      </c>
      <c r="BZ12" s="14"/>
      <c r="CA12" s="14">
        <v>0.289647390948015</v>
      </c>
      <c r="CB12" s="14">
        <v>0.28873440221045299</v>
      </c>
      <c r="CC12" s="14">
        <v>0.26419133838019998</v>
      </c>
      <c r="CD12" s="14">
        <v>0.162878926450131</v>
      </c>
      <c r="CE12" s="14">
        <v>0.21143024430837801</v>
      </c>
    </row>
    <row r="13" spans="2:83" x14ac:dyDescent="0.3">
      <c r="B13" s="15" t="s">
        <v>214</v>
      </c>
      <c r="C13" s="14">
        <v>0.180106214648829</v>
      </c>
      <c r="D13" s="14">
        <v>0.16181197524004501</v>
      </c>
      <c r="E13" s="14">
        <v>0.19739092551708501</v>
      </c>
      <c r="F13" s="14"/>
      <c r="G13" s="14">
        <v>0.15146712973559301</v>
      </c>
      <c r="H13" s="14">
        <v>0.14852022254133501</v>
      </c>
      <c r="I13" s="14">
        <v>0.161208261010545</v>
      </c>
      <c r="J13" s="14">
        <v>0.19102737876887799</v>
      </c>
      <c r="K13" s="14">
        <v>0.20208749921466701</v>
      </c>
      <c r="L13" s="14">
        <v>0.216428908913709</v>
      </c>
      <c r="M13" s="14"/>
      <c r="N13" s="14">
        <v>0.13167554672920201</v>
      </c>
      <c r="O13" s="14">
        <v>0.227632099231835</v>
      </c>
      <c r="P13" s="14">
        <v>0.198012735042434</v>
      </c>
      <c r="Q13" s="14">
        <v>0.16341208454674899</v>
      </c>
      <c r="R13" s="14"/>
      <c r="S13" s="14">
        <v>0.19503433949690099</v>
      </c>
      <c r="T13" s="14">
        <v>0.19545707168609999</v>
      </c>
      <c r="U13" s="14">
        <v>0.20190033583207401</v>
      </c>
      <c r="V13" s="14">
        <v>0.171218631133424</v>
      </c>
      <c r="W13" s="14">
        <v>0.16909885209053499</v>
      </c>
      <c r="X13" s="14">
        <v>0.14465248862527599</v>
      </c>
      <c r="Y13" s="14">
        <v>0.14191154744676501</v>
      </c>
      <c r="Z13" s="14">
        <v>0.14863226555759201</v>
      </c>
      <c r="AA13" s="14">
        <v>0.176206488698917</v>
      </c>
      <c r="AB13" s="14">
        <v>0.16352453691003499</v>
      </c>
      <c r="AC13" s="14">
        <v>0.24769823542724401</v>
      </c>
      <c r="AD13" s="14">
        <v>0.23924177076690301</v>
      </c>
      <c r="AE13" s="14"/>
      <c r="AF13" s="14">
        <v>0.170590066127602</v>
      </c>
      <c r="AG13" s="14">
        <v>0.183471021342059</v>
      </c>
      <c r="AH13" s="14">
        <v>0.19944958915661501</v>
      </c>
      <c r="AI13" s="14">
        <v>0.29941957165654598</v>
      </c>
      <c r="AJ13" s="14">
        <v>0.170254125787699</v>
      </c>
      <c r="AK13" s="14"/>
      <c r="AL13" s="14">
        <v>0.16010907018210699</v>
      </c>
      <c r="AM13" s="14">
        <v>0.15921798912274801</v>
      </c>
      <c r="AN13" s="14">
        <v>0.18827878524507899</v>
      </c>
      <c r="AO13" s="14">
        <v>0.19751558216483101</v>
      </c>
      <c r="AP13" s="14">
        <v>0.31783916810534901</v>
      </c>
      <c r="AQ13" s="14"/>
      <c r="AR13" s="14">
        <v>0.17769875656262399</v>
      </c>
      <c r="AS13" s="14">
        <v>0.13801742071020201</v>
      </c>
      <c r="AT13" s="14">
        <v>0.16822377001890901</v>
      </c>
      <c r="AU13" s="14">
        <v>0.18920913736843301</v>
      </c>
      <c r="AV13" s="14">
        <v>0.26661662692218802</v>
      </c>
      <c r="AW13" s="14">
        <v>0.15795854556709699</v>
      </c>
      <c r="AX13" s="14"/>
      <c r="AY13" s="14">
        <v>0.187984588132111</v>
      </c>
      <c r="AZ13" s="14">
        <v>0.17794050067637501</v>
      </c>
      <c r="BA13" s="14">
        <v>0.172320432986872</v>
      </c>
      <c r="BB13" s="14">
        <v>0.16263449886807399</v>
      </c>
      <c r="BC13" s="14">
        <v>0.104482325732902</v>
      </c>
      <c r="BD13" s="14"/>
      <c r="BE13" s="14">
        <v>0.12897540932575599</v>
      </c>
      <c r="BF13" s="14">
        <v>0.17165396457214099</v>
      </c>
      <c r="BG13" s="14">
        <v>0.201183684198455</v>
      </c>
      <c r="BH13" s="14">
        <v>0.211181432312048</v>
      </c>
      <c r="BI13" s="14">
        <v>0.19296541828032901</v>
      </c>
      <c r="BJ13" s="14">
        <v>0.188388951098382</v>
      </c>
      <c r="BK13" s="14">
        <v>0.18460364874108201</v>
      </c>
      <c r="BL13" s="14">
        <v>0.20521713634104799</v>
      </c>
      <c r="BM13" s="14">
        <v>0.17166603242370901</v>
      </c>
      <c r="BN13" s="14">
        <v>0.23271366112200001</v>
      </c>
      <c r="BO13" s="14">
        <v>0.13677087574004801</v>
      </c>
      <c r="BP13" s="14">
        <v>0.24177626728825499</v>
      </c>
      <c r="BQ13" s="14">
        <v>9.4956795421501997E-2</v>
      </c>
      <c r="BR13" s="14">
        <v>0.15740138245333599</v>
      </c>
      <c r="BS13" s="14">
        <v>0.228299951646184</v>
      </c>
      <c r="BT13" s="14">
        <v>7.2467656464660593E-2</v>
      </c>
      <c r="BU13" s="14"/>
      <c r="BV13" s="14">
        <v>0.170941568078845</v>
      </c>
      <c r="BW13" s="14">
        <v>0.141805660574292</v>
      </c>
      <c r="BX13" s="14"/>
      <c r="BY13" s="14">
        <v>5.8773729157061701E-2</v>
      </c>
      <c r="BZ13" s="14"/>
      <c r="CA13" s="14">
        <v>0.223476490363585</v>
      </c>
      <c r="CB13" s="14">
        <v>0.22155107655297099</v>
      </c>
      <c r="CC13" s="14">
        <v>0.154748997789006</v>
      </c>
      <c r="CD13" s="14">
        <v>8.1932379238261702E-2</v>
      </c>
      <c r="CE13" s="14">
        <v>0</v>
      </c>
    </row>
    <row r="14" spans="2:83" x14ac:dyDescent="0.3">
      <c r="B14" s="15" t="s">
        <v>110</v>
      </c>
      <c r="C14" s="14">
        <v>5.6963743377231403E-2</v>
      </c>
      <c r="D14" s="14">
        <v>3.3890815166109797E-2</v>
      </c>
      <c r="E14" s="14">
        <v>7.8575738639026602E-2</v>
      </c>
      <c r="F14" s="14"/>
      <c r="G14" s="14">
        <v>7.1818881717670993E-2</v>
      </c>
      <c r="H14" s="14">
        <v>4.2331119782341699E-2</v>
      </c>
      <c r="I14" s="14">
        <v>7.0398526204110703E-2</v>
      </c>
      <c r="J14" s="14">
        <v>5.6210453812772197E-2</v>
      </c>
      <c r="K14" s="14">
        <v>5.11797435936363E-2</v>
      </c>
      <c r="L14" s="14">
        <v>5.2683104327997901E-2</v>
      </c>
      <c r="M14" s="14"/>
      <c r="N14" s="14">
        <v>4.0938419115697899E-2</v>
      </c>
      <c r="O14" s="14">
        <v>3.7906623598396499E-2</v>
      </c>
      <c r="P14" s="14">
        <v>6.2898183118231796E-2</v>
      </c>
      <c r="Q14" s="14">
        <v>9.0039530824408895E-2</v>
      </c>
      <c r="R14" s="14"/>
      <c r="S14" s="14">
        <v>4.6051036974299797E-2</v>
      </c>
      <c r="T14" s="14">
        <v>7.1012695643010798E-2</v>
      </c>
      <c r="U14" s="14">
        <v>5.1633146007079203E-2</v>
      </c>
      <c r="V14" s="14">
        <v>5.8481876299191E-2</v>
      </c>
      <c r="W14" s="14">
        <v>6.1460742780517802E-2</v>
      </c>
      <c r="X14" s="14">
        <v>9.5303478509596307E-2</v>
      </c>
      <c r="Y14" s="14">
        <v>5.61443968751765E-2</v>
      </c>
      <c r="Z14" s="14">
        <v>3.3816881393795697E-2</v>
      </c>
      <c r="AA14" s="14">
        <v>5.5771392422905103E-2</v>
      </c>
      <c r="AB14" s="14">
        <v>5.26213556855918E-2</v>
      </c>
      <c r="AC14" s="14">
        <v>2.8210434784361599E-2</v>
      </c>
      <c r="AD14" s="14">
        <v>2.9573314413492299E-2</v>
      </c>
      <c r="AE14" s="14"/>
      <c r="AF14" s="14">
        <v>4.0010582201172297E-2</v>
      </c>
      <c r="AG14" s="14">
        <v>4.17979879257495E-2</v>
      </c>
      <c r="AH14" s="14">
        <v>4.2866223418301E-2</v>
      </c>
      <c r="AI14" s="14">
        <v>2.7200937784649201E-2</v>
      </c>
      <c r="AJ14" s="14">
        <v>0.128558649659059</v>
      </c>
      <c r="AK14" s="14"/>
      <c r="AL14" s="14">
        <v>4.2020033258575999E-2</v>
      </c>
      <c r="AM14" s="14">
        <v>4.1291599461403303E-2</v>
      </c>
      <c r="AN14" s="14">
        <v>5.2542842091336299E-2</v>
      </c>
      <c r="AO14" s="14">
        <v>5.3366386210371597E-2</v>
      </c>
      <c r="AP14" s="14">
        <v>5.4004080548919899E-2</v>
      </c>
      <c r="AQ14" s="14"/>
      <c r="AR14" s="14">
        <v>3.62165996439315E-2</v>
      </c>
      <c r="AS14" s="14">
        <v>2.9274938127675398E-2</v>
      </c>
      <c r="AT14" s="14">
        <v>3.6605456664037299E-2</v>
      </c>
      <c r="AU14" s="14">
        <v>4.3577256073174503E-2</v>
      </c>
      <c r="AV14" s="14">
        <v>5.08681571614669E-2</v>
      </c>
      <c r="AW14" s="14">
        <v>0.15585785206331301</v>
      </c>
      <c r="AX14" s="14"/>
      <c r="AY14" s="14">
        <v>6.8511766561154E-2</v>
      </c>
      <c r="AZ14" s="14">
        <v>6.9675156447976894E-2</v>
      </c>
      <c r="BA14" s="14">
        <v>4.50740075982482E-2</v>
      </c>
      <c r="BB14" s="14">
        <v>4.27284100504641E-2</v>
      </c>
      <c r="BC14" s="14">
        <v>0</v>
      </c>
      <c r="BD14" s="14"/>
      <c r="BE14" s="14">
        <v>0.14361568999330801</v>
      </c>
      <c r="BF14" s="14">
        <v>0.160283411818812</v>
      </c>
      <c r="BG14" s="14">
        <v>4.2623341935956398E-2</v>
      </c>
      <c r="BH14" s="14">
        <v>5.4671601398743802E-2</v>
      </c>
      <c r="BI14" s="14">
        <v>8.8253498057941193E-2</v>
      </c>
      <c r="BJ14" s="14">
        <v>4.51968534611462E-2</v>
      </c>
      <c r="BK14" s="14">
        <v>7.8340870681045796E-2</v>
      </c>
      <c r="BL14" s="14">
        <v>4.8222087283981502E-2</v>
      </c>
      <c r="BM14" s="14">
        <v>3.9605170009510901E-2</v>
      </c>
      <c r="BN14" s="14">
        <v>6.3370751854595106E-2</v>
      </c>
      <c r="BO14" s="14">
        <v>4.9901303028445698E-2</v>
      </c>
      <c r="BP14" s="14">
        <v>1.95945083105005E-2</v>
      </c>
      <c r="BQ14" s="14">
        <v>2.8898893344070999E-2</v>
      </c>
      <c r="BR14" s="14">
        <v>3.6122266710246202E-2</v>
      </c>
      <c r="BS14" s="14">
        <v>6.1286091890359301E-2</v>
      </c>
      <c r="BT14" s="14">
        <v>0</v>
      </c>
      <c r="BU14" s="14"/>
      <c r="BV14" s="14">
        <v>4.0697204000454699E-2</v>
      </c>
      <c r="BW14" s="14">
        <v>4.2174419382905497E-2</v>
      </c>
      <c r="BX14" s="14"/>
      <c r="BY14" s="14">
        <v>2.39350747667165E-2</v>
      </c>
      <c r="BZ14" s="14"/>
      <c r="CA14" s="14">
        <v>5.5323051057563299E-2</v>
      </c>
      <c r="CB14" s="14">
        <v>4.4803934458828701E-2</v>
      </c>
      <c r="CC14" s="14">
        <v>5.6555487670023101E-2</v>
      </c>
      <c r="CD14" s="14">
        <v>2.6275610242842199E-2</v>
      </c>
      <c r="CE14" s="14">
        <v>3.2929924183019502E-2</v>
      </c>
    </row>
    <row r="15" spans="2:83" x14ac:dyDescent="0.3">
      <c r="B15" s="15" t="s">
        <v>215</v>
      </c>
      <c r="C15" s="21">
        <v>0.25478405438693102</v>
      </c>
      <c r="D15" s="21">
        <v>0.30916514117489402</v>
      </c>
      <c r="E15" s="21">
        <v>0.20218364089840901</v>
      </c>
      <c r="F15" s="21"/>
      <c r="G15" s="21">
        <v>0.38183981599380801</v>
      </c>
      <c r="H15" s="21">
        <v>0.42860144373957498</v>
      </c>
      <c r="I15" s="21">
        <v>0.290552324078442</v>
      </c>
      <c r="J15" s="21">
        <v>0.197734206472614</v>
      </c>
      <c r="K15" s="21">
        <v>0.147897326446291</v>
      </c>
      <c r="L15" s="21">
        <v>0.118430683698052</v>
      </c>
      <c r="M15" s="21"/>
      <c r="N15" s="21">
        <v>0.35467508137030601</v>
      </c>
      <c r="O15" s="21">
        <v>0.248181323168948</v>
      </c>
      <c r="P15" s="21">
        <v>0.21067520577915699</v>
      </c>
      <c r="Q15" s="21">
        <v>0.19439865224431299</v>
      </c>
      <c r="R15" s="21"/>
      <c r="S15" s="21">
        <v>0.31610931022213201</v>
      </c>
      <c r="T15" s="21">
        <v>0.192545382216741</v>
      </c>
      <c r="U15" s="21">
        <v>0.188925426092489</v>
      </c>
      <c r="V15" s="21">
        <v>0.22846489829262201</v>
      </c>
      <c r="W15" s="21">
        <v>0.27787818806006898</v>
      </c>
      <c r="X15" s="21">
        <v>0.26780302813090601</v>
      </c>
      <c r="Y15" s="21">
        <v>0.23881007520019701</v>
      </c>
      <c r="Z15" s="21">
        <v>0.33070532222292798</v>
      </c>
      <c r="AA15" s="21">
        <v>0.31653700476817598</v>
      </c>
      <c r="AB15" s="21">
        <v>0.27467674645413298</v>
      </c>
      <c r="AC15" s="21">
        <v>0.17155244256142799</v>
      </c>
      <c r="AD15" s="21">
        <v>0.19388017817237499</v>
      </c>
      <c r="AE15" s="21"/>
      <c r="AF15" s="21">
        <v>0.25194860060770902</v>
      </c>
      <c r="AG15" s="21">
        <v>0.32033754791115698</v>
      </c>
      <c r="AH15" s="21">
        <v>0.19791119055856499</v>
      </c>
      <c r="AI15" s="21">
        <v>0.15850122311595399</v>
      </c>
      <c r="AJ15" s="21">
        <v>0.192432662240241</v>
      </c>
      <c r="AK15" s="21"/>
      <c r="AL15" s="21">
        <v>0.25636322818149798</v>
      </c>
      <c r="AM15" s="21">
        <v>0.31588371212002903</v>
      </c>
      <c r="AN15" s="21">
        <v>0.152980394680509</v>
      </c>
      <c r="AO15" s="21">
        <v>0.28411257405916501</v>
      </c>
      <c r="AP15" s="21">
        <v>0.183389845082603</v>
      </c>
      <c r="AQ15" s="21"/>
      <c r="AR15" s="21">
        <v>0.36122414628882998</v>
      </c>
      <c r="AS15" s="21">
        <v>0.27562081777257802</v>
      </c>
      <c r="AT15" s="21">
        <v>0.197510120696411</v>
      </c>
      <c r="AU15" s="21">
        <v>0.272020857106059</v>
      </c>
      <c r="AV15" s="21">
        <v>0.18654735402526901</v>
      </c>
      <c r="AW15" s="21">
        <v>0.15148803910706099</v>
      </c>
      <c r="AX15" s="21"/>
      <c r="AY15" s="21">
        <v>0.18562534152229199</v>
      </c>
      <c r="AZ15" s="21">
        <v>0.226964112064936</v>
      </c>
      <c r="BA15" s="21">
        <v>0.30436968391168601</v>
      </c>
      <c r="BB15" s="21">
        <v>0.36568494064809598</v>
      </c>
      <c r="BC15" s="21">
        <v>0.50466160935131099</v>
      </c>
      <c r="BD15" s="21"/>
      <c r="BE15" s="21">
        <v>0.41035872674489099</v>
      </c>
      <c r="BF15" s="21">
        <v>0.211120590064061</v>
      </c>
      <c r="BG15" s="21">
        <v>0.15009705755290301</v>
      </c>
      <c r="BH15" s="21">
        <v>0.18927026442376299</v>
      </c>
      <c r="BI15" s="21">
        <v>0.22610700477128701</v>
      </c>
      <c r="BJ15" s="21">
        <v>0.22701168781961201</v>
      </c>
      <c r="BK15" s="21">
        <v>0.23910551795975299</v>
      </c>
      <c r="BL15" s="21">
        <v>0.20271418019926701</v>
      </c>
      <c r="BM15" s="21">
        <v>0.20440400088434599</v>
      </c>
      <c r="BN15" s="21">
        <v>0.225579810193763</v>
      </c>
      <c r="BO15" s="21">
        <v>0.28251534519398902</v>
      </c>
      <c r="BP15" s="21">
        <v>0.29065816096114999</v>
      </c>
      <c r="BQ15" s="21">
        <v>0.39266960402369799</v>
      </c>
      <c r="BR15" s="21">
        <v>0.291885488391599</v>
      </c>
      <c r="BS15" s="21">
        <v>0.40194628111529401</v>
      </c>
      <c r="BT15" s="21">
        <v>0.54368838881565096</v>
      </c>
      <c r="BU15" s="21"/>
      <c r="BV15" s="21">
        <v>0.35899475136976799</v>
      </c>
      <c r="BW15" s="21">
        <v>0.25185347167101702</v>
      </c>
      <c r="BX15" s="21"/>
      <c r="BY15" s="21">
        <v>0.48826555785699199</v>
      </c>
      <c r="BZ15" s="21"/>
      <c r="CA15" s="21">
        <v>0.15937356127444299</v>
      </c>
      <c r="CB15" s="21">
        <v>0.18139604840732099</v>
      </c>
      <c r="CC15" s="21">
        <v>0.30438496795873898</v>
      </c>
      <c r="CD15" s="21">
        <v>0.53115728464161505</v>
      </c>
      <c r="CE15" s="21">
        <v>0.658422994584135</v>
      </c>
    </row>
    <row r="16" spans="2:83" x14ac:dyDescent="0.3">
      <c r="B16" s="15" t="s">
        <v>216</v>
      </c>
      <c r="C16" s="21">
        <v>0.448557643129251</v>
      </c>
      <c r="D16" s="21">
        <v>0.40348869829587602</v>
      </c>
      <c r="E16" s="21">
        <v>0.49251268423197703</v>
      </c>
      <c r="F16" s="21"/>
      <c r="G16" s="21">
        <v>0.37796067635990599</v>
      </c>
      <c r="H16" s="21">
        <v>0.32244565948987503</v>
      </c>
      <c r="I16" s="21">
        <v>0.39715958241551702</v>
      </c>
      <c r="J16" s="21">
        <v>0.50116441901405495</v>
      </c>
      <c r="K16" s="21">
        <v>0.521183532985522</v>
      </c>
      <c r="L16" s="21">
        <v>0.54802777331001695</v>
      </c>
      <c r="M16" s="21"/>
      <c r="N16" s="21">
        <v>0.39509098153083599</v>
      </c>
      <c r="O16" s="21">
        <v>0.485911782469862</v>
      </c>
      <c r="P16" s="21">
        <v>0.46381465101595598</v>
      </c>
      <c r="Q16" s="21">
        <v>0.45012793465228601</v>
      </c>
      <c r="R16" s="21"/>
      <c r="S16" s="21">
        <v>0.469732978231098</v>
      </c>
      <c r="T16" s="21">
        <v>0.49964656879216901</v>
      </c>
      <c r="U16" s="21">
        <v>0.54093836361660896</v>
      </c>
      <c r="V16" s="21">
        <v>0.45693974675669502</v>
      </c>
      <c r="W16" s="21">
        <v>0.39731068578422801</v>
      </c>
      <c r="X16" s="21">
        <v>0.39219946630886199</v>
      </c>
      <c r="Y16" s="21">
        <v>0.44538139073309002</v>
      </c>
      <c r="Z16" s="21">
        <v>0.34509603570757702</v>
      </c>
      <c r="AA16" s="21">
        <v>0.392669085728442</v>
      </c>
      <c r="AB16" s="21">
        <v>0.41357949815038902</v>
      </c>
      <c r="AC16" s="21">
        <v>0.54477345227708995</v>
      </c>
      <c r="AD16" s="21">
        <v>0.44201341554629098</v>
      </c>
      <c r="AE16" s="21"/>
      <c r="AF16" s="21">
        <v>0.44917708889526098</v>
      </c>
      <c r="AG16" s="21">
        <v>0.44724571701697902</v>
      </c>
      <c r="AH16" s="21">
        <v>0.51266444022112201</v>
      </c>
      <c r="AI16" s="21">
        <v>0.58925651461027095</v>
      </c>
      <c r="AJ16" s="21">
        <v>0.38230372120496697</v>
      </c>
      <c r="AK16" s="21"/>
      <c r="AL16" s="21">
        <v>0.43492177890459</v>
      </c>
      <c r="AM16" s="21">
        <v>0.43781339262496399</v>
      </c>
      <c r="AN16" s="21">
        <v>0.55179778103771204</v>
      </c>
      <c r="AO16" s="21">
        <v>0.402519456935089</v>
      </c>
      <c r="AP16" s="21">
        <v>0.55020199441617601</v>
      </c>
      <c r="AQ16" s="21"/>
      <c r="AR16" s="21">
        <v>0.42133449668350598</v>
      </c>
      <c r="AS16" s="21">
        <v>0.42728319008164201</v>
      </c>
      <c r="AT16" s="21">
        <v>0.54155469269880596</v>
      </c>
      <c r="AU16" s="21">
        <v>0.42945798666070001</v>
      </c>
      <c r="AV16" s="21">
        <v>0.52453039876449603</v>
      </c>
      <c r="AW16" s="21">
        <v>0.435879367068501</v>
      </c>
      <c r="AX16" s="21"/>
      <c r="AY16" s="21">
        <v>0.47233647279956698</v>
      </c>
      <c r="AZ16" s="21">
        <v>0.45786133248514799</v>
      </c>
      <c r="BA16" s="21">
        <v>0.42577856512235501</v>
      </c>
      <c r="BB16" s="21">
        <v>0.39849023106982301</v>
      </c>
      <c r="BC16" s="21">
        <v>0.45824397900014002</v>
      </c>
      <c r="BD16" s="21"/>
      <c r="BE16" s="21">
        <v>0.34900778927073001</v>
      </c>
      <c r="BF16" s="21">
        <v>0.37707323664006198</v>
      </c>
      <c r="BG16" s="21">
        <v>0.527340345709011</v>
      </c>
      <c r="BH16" s="21">
        <v>0.49915139444197199</v>
      </c>
      <c r="BI16" s="21">
        <v>0.48285570859948101</v>
      </c>
      <c r="BJ16" s="21">
        <v>0.456720585141007</v>
      </c>
      <c r="BK16" s="21">
        <v>0.43848990376857799</v>
      </c>
      <c r="BL16" s="21">
        <v>0.480610002967927</v>
      </c>
      <c r="BM16" s="21">
        <v>0.51040169027105897</v>
      </c>
      <c r="BN16" s="21">
        <v>0.49395652439569798</v>
      </c>
      <c r="BO16" s="21">
        <v>0.40236951085229</v>
      </c>
      <c r="BP16" s="21">
        <v>0.42811735500208697</v>
      </c>
      <c r="BQ16" s="21">
        <v>0.41117055810576802</v>
      </c>
      <c r="BR16" s="21">
        <v>0.419486597810244</v>
      </c>
      <c r="BS16" s="21">
        <v>0.35743051568623402</v>
      </c>
      <c r="BT16" s="21">
        <v>0.31775272168024599</v>
      </c>
      <c r="BU16" s="21"/>
      <c r="BV16" s="21">
        <v>0.41947117903190201</v>
      </c>
      <c r="BW16" s="21">
        <v>0.46505598216049698</v>
      </c>
      <c r="BX16" s="21"/>
      <c r="BY16" s="21">
        <v>0.27111856019715502</v>
      </c>
      <c r="BZ16" s="21"/>
      <c r="CA16" s="21">
        <v>0.51312388131160003</v>
      </c>
      <c r="CB16" s="21">
        <v>0.51028547876342301</v>
      </c>
      <c r="CC16" s="21">
        <v>0.41894033616920601</v>
      </c>
      <c r="CD16" s="21">
        <v>0.24481130568839199</v>
      </c>
      <c r="CE16" s="21">
        <v>0.21143024430837801</v>
      </c>
    </row>
    <row r="17" spans="2:83" x14ac:dyDescent="0.3">
      <c r="B17" s="15" t="s">
        <v>139</v>
      </c>
      <c r="C17" s="22">
        <v>-0.19377358874232001</v>
      </c>
      <c r="D17" s="22">
        <v>-9.4323557120982393E-2</v>
      </c>
      <c r="E17" s="22">
        <v>-0.29032904333356802</v>
      </c>
      <c r="F17" s="22"/>
      <c r="G17" s="22">
        <v>3.87913963390274E-3</v>
      </c>
      <c r="H17" s="22">
        <v>0.1061557842497</v>
      </c>
      <c r="I17" s="22">
        <v>-0.106607258337075</v>
      </c>
      <c r="J17" s="22">
        <v>-0.30343021254144098</v>
      </c>
      <c r="K17" s="22">
        <v>-0.373286206539231</v>
      </c>
      <c r="L17" s="22">
        <v>-0.42959708961196502</v>
      </c>
      <c r="M17" s="22"/>
      <c r="N17" s="22">
        <v>-4.0415900160529497E-2</v>
      </c>
      <c r="O17" s="22">
        <v>-0.23773045930091399</v>
      </c>
      <c r="P17" s="22">
        <v>-0.25313944523679799</v>
      </c>
      <c r="Q17" s="22">
        <v>-0.25572928240797299</v>
      </c>
      <c r="R17" s="22"/>
      <c r="S17" s="22">
        <v>-0.15362366800896601</v>
      </c>
      <c r="T17" s="22">
        <v>-0.30710118657542801</v>
      </c>
      <c r="U17" s="22">
        <v>-0.35201293752412</v>
      </c>
      <c r="V17" s="22">
        <v>-0.22847484846407301</v>
      </c>
      <c r="W17" s="22">
        <v>-0.119432497724158</v>
      </c>
      <c r="X17" s="22">
        <v>-0.124396438177956</v>
      </c>
      <c r="Y17" s="22">
        <v>-0.20657131553289301</v>
      </c>
      <c r="Z17" s="22">
        <v>-1.43907134846486E-2</v>
      </c>
      <c r="AA17" s="22">
        <v>-7.6132080960266593E-2</v>
      </c>
      <c r="AB17" s="22">
        <v>-0.13890275169625599</v>
      </c>
      <c r="AC17" s="22">
        <v>-0.37322100971566102</v>
      </c>
      <c r="AD17" s="22">
        <v>-0.24813323737391599</v>
      </c>
      <c r="AE17" s="22"/>
      <c r="AF17" s="22">
        <v>-0.19722848828755299</v>
      </c>
      <c r="AG17" s="22">
        <v>-0.12690816910582201</v>
      </c>
      <c r="AH17" s="22">
        <v>-0.31475324966255702</v>
      </c>
      <c r="AI17" s="22">
        <v>-0.43075529149431702</v>
      </c>
      <c r="AJ17" s="22">
        <v>-0.189871058964726</v>
      </c>
      <c r="AK17" s="22"/>
      <c r="AL17" s="22">
        <v>-0.17855855072309201</v>
      </c>
      <c r="AM17" s="22">
        <v>-0.121929680504935</v>
      </c>
      <c r="AN17" s="22">
        <v>-0.39881738635720299</v>
      </c>
      <c r="AO17" s="22">
        <v>-0.118406882875924</v>
      </c>
      <c r="AP17" s="22">
        <v>-0.36681214933357398</v>
      </c>
      <c r="AQ17" s="22"/>
      <c r="AR17" s="22">
        <v>-6.01103503946765E-2</v>
      </c>
      <c r="AS17" s="22">
        <v>-0.15166237230906399</v>
      </c>
      <c r="AT17" s="22">
        <v>-0.34404457200239602</v>
      </c>
      <c r="AU17" s="22">
        <v>-0.15743712955464001</v>
      </c>
      <c r="AV17" s="22">
        <v>-0.33798304473922602</v>
      </c>
      <c r="AW17" s="22">
        <v>-0.28439132796144101</v>
      </c>
      <c r="AX17" s="22"/>
      <c r="AY17" s="22">
        <v>-0.28671113127727599</v>
      </c>
      <c r="AZ17" s="22">
        <v>-0.23089722042021199</v>
      </c>
      <c r="BA17" s="22">
        <v>-0.12140888121066901</v>
      </c>
      <c r="BB17" s="22">
        <v>-3.2805290421727099E-2</v>
      </c>
      <c r="BC17" s="22">
        <v>4.6417630351171198E-2</v>
      </c>
      <c r="BD17" s="22"/>
      <c r="BE17" s="22">
        <v>6.1350937474161003E-2</v>
      </c>
      <c r="BF17" s="22">
        <v>-0.16595264657600101</v>
      </c>
      <c r="BG17" s="22">
        <v>-0.37724328815610902</v>
      </c>
      <c r="BH17" s="22">
        <v>-0.309881130018208</v>
      </c>
      <c r="BI17" s="22">
        <v>-0.25674870382819398</v>
      </c>
      <c r="BJ17" s="22">
        <v>-0.22970889732139499</v>
      </c>
      <c r="BK17" s="22">
        <v>-0.199384385808825</v>
      </c>
      <c r="BL17" s="22">
        <v>-0.27789582276865998</v>
      </c>
      <c r="BM17" s="22">
        <v>-0.30599768938671301</v>
      </c>
      <c r="BN17" s="22">
        <v>-0.26837671420193498</v>
      </c>
      <c r="BO17" s="22">
        <v>-0.119854165658301</v>
      </c>
      <c r="BP17" s="22">
        <v>-0.13745919404093601</v>
      </c>
      <c r="BQ17" s="22">
        <v>-1.8500954082070399E-2</v>
      </c>
      <c r="BR17" s="22">
        <v>-0.127601109418645</v>
      </c>
      <c r="BS17" s="22">
        <v>4.45157654290598E-2</v>
      </c>
      <c r="BT17" s="22">
        <v>0.225935667135405</v>
      </c>
      <c r="BU17" s="22"/>
      <c r="BV17" s="22">
        <v>-6.0476427662133597E-2</v>
      </c>
      <c r="BW17" s="22">
        <v>-0.21320251048948</v>
      </c>
      <c r="BX17" s="22"/>
      <c r="BY17" s="22">
        <v>0.217146997659838</v>
      </c>
      <c r="BZ17" s="22"/>
      <c r="CA17" s="22">
        <v>-0.35375032003715701</v>
      </c>
      <c r="CB17" s="22">
        <v>-0.32888943035610202</v>
      </c>
      <c r="CC17" s="22">
        <v>-0.114555368210467</v>
      </c>
      <c r="CD17" s="22">
        <v>0.286345978953223</v>
      </c>
      <c r="CE17" s="22">
        <v>0.44699275027575602</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5.8176138966640902E-2</v>
      </c>
      <c r="D9" s="14">
        <v>7.4491522509300398E-2</v>
      </c>
      <c r="E9" s="14">
        <v>4.1330099462143201E-2</v>
      </c>
      <c r="F9" s="14"/>
      <c r="G9" s="14">
        <v>7.4583544259817502E-2</v>
      </c>
      <c r="H9" s="14">
        <v>0.103161116337457</v>
      </c>
      <c r="I9" s="14">
        <v>6.5361703226770498E-2</v>
      </c>
      <c r="J9" s="14">
        <v>5.5340382715646702E-2</v>
      </c>
      <c r="K9" s="14">
        <v>2.4151805055880399E-2</v>
      </c>
      <c r="L9" s="14">
        <v>3.0052517444777299E-2</v>
      </c>
      <c r="M9" s="14"/>
      <c r="N9" s="14">
        <v>7.7907842545505396E-2</v>
      </c>
      <c r="O9" s="14">
        <v>5.2857628064099903E-2</v>
      </c>
      <c r="P9" s="14">
        <v>3.6819447916482201E-2</v>
      </c>
      <c r="Q9" s="14">
        <v>6.0646124272153899E-2</v>
      </c>
      <c r="R9" s="14"/>
      <c r="S9" s="14">
        <v>6.6707079998626503E-2</v>
      </c>
      <c r="T9" s="14">
        <v>6.8322793897949E-2</v>
      </c>
      <c r="U9" s="14">
        <v>5.0170701535021199E-2</v>
      </c>
      <c r="V9" s="14">
        <v>7.7228696182003995E-2</v>
      </c>
      <c r="W9" s="14">
        <v>4.5459728960591E-2</v>
      </c>
      <c r="X9" s="14">
        <v>8.0697279746704598E-2</v>
      </c>
      <c r="Y9" s="14">
        <v>4.4040788952000802E-2</v>
      </c>
      <c r="Z9" s="14">
        <v>4.51855860577242E-2</v>
      </c>
      <c r="AA9" s="14">
        <v>4.0399485433678897E-2</v>
      </c>
      <c r="AB9" s="14">
        <v>6.0004487772738598E-2</v>
      </c>
      <c r="AC9" s="14">
        <v>5.0699586262309103E-2</v>
      </c>
      <c r="AD9" s="14">
        <v>2.75167471021543E-2</v>
      </c>
      <c r="AE9" s="14"/>
      <c r="AF9" s="14">
        <v>5.1803941265701203E-2</v>
      </c>
      <c r="AG9" s="14">
        <v>8.0122251282025797E-2</v>
      </c>
      <c r="AH9" s="14">
        <v>2.5775307072607001E-2</v>
      </c>
      <c r="AI9" s="14">
        <v>2.7759171325880599E-2</v>
      </c>
      <c r="AJ9" s="14">
        <v>5.3185381309533E-2</v>
      </c>
      <c r="AK9" s="14"/>
      <c r="AL9" s="14">
        <v>5.5075566421689703E-2</v>
      </c>
      <c r="AM9" s="14">
        <v>6.7290838691560204E-2</v>
      </c>
      <c r="AN9" s="14">
        <v>1.7481695412147599E-2</v>
      </c>
      <c r="AO9" s="14">
        <v>0.103405937362229</v>
      </c>
      <c r="AP9" s="14">
        <v>5.0423383245915401E-2</v>
      </c>
      <c r="AQ9" s="14"/>
      <c r="AR9" s="14">
        <v>7.8877323024206802E-2</v>
      </c>
      <c r="AS9" s="14">
        <v>4.1882925019174497E-2</v>
      </c>
      <c r="AT9" s="14">
        <v>2.58043717654763E-2</v>
      </c>
      <c r="AU9" s="14">
        <v>8.7291643563738405E-2</v>
      </c>
      <c r="AV9" s="14">
        <v>8.0599087830218796E-2</v>
      </c>
      <c r="AW9" s="14">
        <v>1.4271699140542901E-2</v>
      </c>
      <c r="AX9" s="14"/>
      <c r="AY9" s="14">
        <v>4.7093830821348298E-2</v>
      </c>
      <c r="AZ9" s="14">
        <v>5.7642358518747203E-2</v>
      </c>
      <c r="BA9" s="14">
        <v>4.8508353811820802E-2</v>
      </c>
      <c r="BB9" s="14">
        <v>9.9286435386132396E-2</v>
      </c>
      <c r="BC9" s="14">
        <v>0.15043322260286701</v>
      </c>
      <c r="BD9" s="14"/>
      <c r="BE9" s="14">
        <v>0</v>
      </c>
      <c r="BF9" s="14">
        <v>6.5885807351591594E-2</v>
      </c>
      <c r="BG9" s="14">
        <v>4.7749080496794299E-2</v>
      </c>
      <c r="BH9" s="14">
        <v>4.9710664109720498E-2</v>
      </c>
      <c r="BI9" s="14">
        <v>4.80740851432295E-2</v>
      </c>
      <c r="BJ9" s="14">
        <v>7.8680525716607594E-2</v>
      </c>
      <c r="BK9" s="14">
        <v>3.9634936823379902E-2</v>
      </c>
      <c r="BL9" s="14">
        <v>6.3838233166347194E-2</v>
      </c>
      <c r="BM9" s="14">
        <v>5.9197047344508598E-2</v>
      </c>
      <c r="BN9" s="14">
        <v>2.8269675107677399E-2</v>
      </c>
      <c r="BO9" s="14">
        <v>3.8254243710478801E-2</v>
      </c>
      <c r="BP9" s="14">
        <v>2.9159061044103401E-2</v>
      </c>
      <c r="BQ9" s="14">
        <v>7.1599172557814006E-2</v>
      </c>
      <c r="BR9" s="14">
        <v>0.16081774684960501</v>
      </c>
      <c r="BS9" s="14">
        <v>0.13059576266650499</v>
      </c>
      <c r="BT9" s="14">
        <v>9.8571600581390403E-2</v>
      </c>
      <c r="BU9" s="14"/>
      <c r="BV9" s="14">
        <v>7.6689987991192698E-2</v>
      </c>
      <c r="BW9" s="14">
        <v>5.3330846073769797E-2</v>
      </c>
      <c r="BX9" s="14"/>
      <c r="BY9" s="14">
        <v>0.114945985263447</v>
      </c>
      <c r="BZ9" s="14"/>
      <c r="CA9" s="14">
        <v>4.1642579135406997E-2</v>
      </c>
      <c r="CB9" s="14">
        <v>3.9433561260408E-2</v>
      </c>
      <c r="CC9" s="14">
        <v>5.3677712757747E-2</v>
      </c>
      <c r="CD9" s="14">
        <v>0.10691647534864</v>
      </c>
      <c r="CE9" s="14">
        <v>0.363469265920286</v>
      </c>
    </row>
    <row r="10" spans="2:83" x14ac:dyDescent="0.3">
      <c r="B10" s="15" t="s">
        <v>236</v>
      </c>
      <c r="C10" s="14">
        <v>0.206545465231502</v>
      </c>
      <c r="D10" s="14">
        <v>0.23174461564496901</v>
      </c>
      <c r="E10" s="14">
        <v>0.18234494188616299</v>
      </c>
      <c r="F10" s="14"/>
      <c r="G10" s="14">
        <v>0.22917683592370899</v>
      </c>
      <c r="H10" s="14">
        <v>0.33922542320232502</v>
      </c>
      <c r="I10" s="14">
        <v>0.244232766020028</v>
      </c>
      <c r="J10" s="14">
        <v>0.16377245345819499</v>
      </c>
      <c r="K10" s="14">
        <v>0.16681821277162001</v>
      </c>
      <c r="L10" s="14">
        <v>0.114419215920254</v>
      </c>
      <c r="M10" s="14"/>
      <c r="N10" s="14">
        <v>0.26917641788908298</v>
      </c>
      <c r="O10" s="14">
        <v>0.19599616819423399</v>
      </c>
      <c r="P10" s="14">
        <v>0.18859658150013101</v>
      </c>
      <c r="Q10" s="14">
        <v>0.16845318385278499</v>
      </c>
      <c r="R10" s="14"/>
      <c r="S10" s="14">
        <v>0.25063271453374197</v>
      </c>
      <c r="T10" s="14">
        <v>0.23651352890331601</v>
      </c>
      <c r="U10" s="14">
        <v>0.14979149496918701</v>
      </c>
      <c r="V10" s="14">
        <v>0.21843278720836201</v>
      </c>
      <c r="W10" s="14">
        <v>0.18829634499752301</v>
      </c>
      <c r="X10" s="14">
        <v>0.18577436597677799</v>
      </c>
      <c r="Y10" s="14">
        <v>0.196431289479511</v>
      </c>
      <c r="Z10" s="14">
        <v>0.22140434798963199</v>
      </c>
      <c r="AA10" s="14">
        <v>0.21884527100475201</v>
      </c>
      <c r="AB10" s="14">
        <v>0.194961526279015</v>
      </c>
      <c r="AC10" s="14">
        <v>0.138598888027441</v>
      </c>
      <c r="AD10" s="14">
        <v>0.200577649028021</v>
      </c>
      <c r="AE10" s="14"/>
      <c r="AF10" s="14">
        <v>0.22455858912700899</v>
      </c>
      <c r="AG10" s="14">
        <v>0.22751651091050301</v>
      </c>
      <c r="AH10" s="14">
        <v>0.137729700808431</v>
      </c>
      <c r="AI10" s="14">
        <v>0.24569342355280399</v>
      </c>
      <c r="AJ10" s="14">
        <v>0.18524817092933399</v>
      </c>
      <c r="AK10" s="14"/>
      <c r="AL10" s="14">
        <v>0.22625119126837601</v>
      </c>
      <c r="AM10" s="14">
        <v>0.24368216924835001</v>
      </c>
      <c r="AN10" s="14">
        <v>0.110687350500145</v>
      </c>
      <c r="AO10" s="14">
        <v>0.19161506604758899</v>
      </c>
      <c r="AP10" s="14">
        <v>0.15640473337982599</v>
      </c>
      <c r="AQ10" s="14"/>
      <c r="AR10" s="14">
        <v>0.25272290339417203</v>
      </c>
      <c r="AS10" s="14">
        <v>0.27157722763292402</v>
      </c>
      <c r="AT10" s="14">
        <v>0.12062034096395501</v>
      </c>
      <c r="AU10" s="14">
        <v>0.20702695247890701</v>
      </c>
      <c r="AV10" s="14">
        <v>0.196586728095515</v>
      </c>
      <c r="AW10" s="14">
        <v>0.138299904353447</v>
      </c>
      <c r="AX10" s="14"/>
      <c r="AY10" s="14">
        <v>0.180477869438883</v>
      </c>
      <c r="AZ10" s="14">
        <v>0.173865697283444</v>
      </c>
      <c r="BA10" s="14">
        <v>0.256683072646615</v>
      </c>
      <c r="BB10" s="14">
        <v>0.25174213223076602</v>
      </c>
      <c r="BC10" s="14">
        <v>0.23270623246989</v>
      </c>
      <c r="BD10" s="14"/>
      <c r="BE10" s="14">
        <v>6.7794701126496104E-2</v>
      </c>
      <c r="BF10" s="14">
        <v>0.17310937452035699</v>
      </c>
      <c r="BG10" s="14">
        <v>0.11515761550430401</v>
      </c>
      <c r="BH10" s="14">
        <v>9.3043062330510906E-2</v>
      </c>
      <c r="BI10" s="14">
        <v>0.18813438170539001</v>
      </c>
      <c r="BJ10" s="14">
        <v>0.232923473694994</v>
      </c>
      <c r="BK10" s="14">
        <v>0.19721685937539399</v>
      </c>
      <c r="BL10" s="14">
        <v>0.17567195992936499</v>
      </c>
      <c r="BM10" s="14">
        <v>0.21926636100007699</v>
      </c>
      <c r="BN10" s="14">
        <v>0.170152380782463</v>
      </c>
      <c r="BO10" s="14">
        <v>0.213778073485512</v>
      </c>
      <c r="BP10" s="14">
        <v>0.30238396232321202</v>
      </c>
      <c r="BQ10" s="14">
        <v>0.28491680603916503</v>
      </c>
      <c r="BR10" s="14">
        <v>0.18138680375789501</v>
      </c>
      <c r="BS10" s="14">
        <v>0.22541021964105301</v>
      </c>
      <c r="BT10" s="14">
        <v>0.42274499534145699</v>
      </c>
      <c r="BU10" s="14"/>
      <c r="BV10" s="14">
        <v>0.25721939335024302</v>
      </c>
      <c r="BW10" s="14">
        <v>0.22357614236194001</v>
      </c>
      <c r="BX10" s="14"/>
      <c r="BY10" s="14">
        <v>0.34379496253323399</v>
      </c>
      <c r="BZ10" s="14"/>
      <c r="CA10" s="14">
        <v>0.14712548390052901</v>
      </c>
      <c r="CB10" s="14">
        <v>0.159497052890059</v>
      </c>
      <c r="CC10" s="14">
        <v>0.24310209689033399</v>
      </c>
      <c r="CD10" s="14">
        <v>0.37935717098696298</v>
      </c>
      <c r="CE10" s="14">
        <v>0.30773885558041297</v>
      </c>
    </row>
    <row r="11" spans="2:83" x14ac:dyDescent="0.3">
      <c r="B11" s="15" t="s">
        <v>237</v>
      </c>
      <c r="C11" s="14">
        <v>0.256246816655744</v>
      </c>
      <c r="D11" s="14">
        <v>0.261902652089748</v>
      </c>
      <c r="E11" s="14">
        <v>0.25122666572612101</v>
      </c>
      <c r="F11" s="14"/>
      <c r="G11" s="14">
        <v>0.25764034341108399</v>
      </c>
      <c r="H11" s="14">
        <v>0.218403684462111</v>
      </c>
      <c r="I11" s="14">
        <v>0.23789328070834001</v>
      </c>
      <c r="J11" s="14">
        <v>0.28817397065092798</v>
      </c>
      <c r="K11" s="14">
        <v>0.25976983202229997</v>
      </c>
      <c r="L11" s="14">
        <v>0.27271796551884497</v>
      </c>
      <c r="M11" s="14"/>
      <c r="N11" s="14">
        <v>0.20652437578562499</v>
      </c>
      <c r="O11" s="14">
        <v>0.242933585497287</v>
      </c>
      <c r="P11" s="14">
        <v>0.30573969652337701</v>
      </c>
      <c r="Q11" s="14">
        <v>0.27751066329030499</v>
      </c>
      <c r="R11" s="14"/>
      <c r="S11" s="14">
        <v>0.24416606383589701</v>
      </c>
      <c r="T11" s="14">
        <v>0.22368873907922199</v>
      </c>
      <c r="U11" s="14">
        <v>0.28178428302400499</v>
      </c>
      <c r="V11" s="14">
        <v>0.21973012493150601</v>
      </c>
      <c r="W11" s="14">
        <v>0.26872021529373302</v>
      </c>
      <c r="X11" s="14">
        <v>0.24657453498534099</v>
      </c>
      <c r="Y11" s="14">
        <v>0.24006756908488</v>
      </c>
      <c r="Z11" s="14">
        <v>0.30345883520662398</v>
      </c>
      <c r="AA11" s="14">
        <v>0.30498699813791602</v>
      </c>
      <c r="AB11" s="14">
        <v>0.238570079694784</v>
      </c>
      <c r="AC11" s="14">
        <v>0.258529630394919</v>
      </c>
      <c r="AD11" s="14">
        <v>0.34584021769592199</v>
      </c>
      <c r="AE11" s="14"/>
      <c r="AF11" s="14">
        <v>0.26913805244398098</v>
      </c>
      <c r="AG11" s="14">
        <v>0.23193068663088101</v>
      </c>
      <c r="AH11" s="14">
        <v>0.23140373698710301</v>
      </c>
      <c r="AI11" s="14">
        <v>0.293215935609691</v>
      </c>
      <c r="AJ11" s="14">
        <v>0.28748410332056101</v>
      </c>
      <c r="AK11" s="14"/>
      <c r="AL11" s="14">
        <v>0.26820770064577099</v>
      </c>
      <c r="AM11" s="14">
        <v>0.22923136773382599</v>
      </c>
      <c r="AN11" s="14">
        <v>0.25069788497212497</v>
      </c>
      <c r="AO11" s="14">
        <v>0.28434521011381397</v>
      </c>
      <c r="AP11" s="14">
        <v>0.243644123546299</v>
      </c>
      <c r="AQ11" s="14"/>
      <c r="AR11" s="14">
        <v>0.219096764709586</v>
      </c>
      <c r="AS11" s="14">
        <v>0.255547864182114</v>
      </c>
      <c r="AT11" s="14">
        <v>0.24261330298910699</v>
      </c>
      <c r="AU11" s="14">
        <v>0.32329362261669198</v>
      </c>
      <c r="AV11" s="14">
        <v>0.23593850503750799</v>
      </c>
      <c r="AW11" s="14">
        <v>0.246801235934516</v>
      </c>
      <c r="AX11" s="14"/>
      <c r="AY11" s="14">
        <v>0.308363163210636</v>
      </c>
      <c r="AZ11" s="14">
        <v>0.27602160613843502</v>
      </c>
      <c r="BA11" s="14">
        <v>0.24255625038551101</v>
      </c>
      <c r="BB11" s="14">
        <v>0.16898361901992001</v>
      </c>
      <c r="BC11" s="14">
        <v>0.166499636713793</v>
      </c>
      <c r="BD11" s="14"/>
      <c r="BE11" s="14">
        <v>0.37108671878287902</v>
      </c>
      <c r="BF11" s="14">
        <v>0.17090535175584501</v>
      </c>
      <c r="BG11" s="14">
        <v>0.27898119855674902</v>
      </c>
      <c r="BH11" s="14">
        <v>0.343753807154978</v>
      </c>
      <c r="BI11" s="14">
        <v>0.25891059272615502</v>
      </c>
      <c r="BJ11" s="14">
        <v>0.27034919555891401</v>
      </c>
      <c r="BK11" s="14">
        <v>0.33391261156822899</v>
      </c>
      <c r="BL11" s="14">
        <v>0.25185463232247601</v>
      </c>
      <c r="BM11" s="14">
        <v>0.17472178579413999</v>
      </c>
      <c r="BN11" s="14">
        <v>0.30387186696940499</v>
      </c>
      <c r="BO11" s="14">
        <v>0.29230825802418298</v>
      </c>
      <c r="BP11" s="14">
        <v>0.21963193680909501</v>
      </c>
      <c r="BQ11" s="14">
        <v>0.17937667574433599</v>
      </c>
      <c r="BR11" s="14">
        <v>0.323397647030566</v>
      </c>
      <c r="BS11" s="14">
        <v>0.138642734572756</v>
      </c>
      <c r="BT11" s="14">
        <v>0.14654526428213899</v>
      </c>
      <c r="BU11" s="14"/>
      <c r="BV11" s="14">
        <v>0.21707029284249299</v>
      </c>
      <c r="BW11" s="14">
        <v>0.24729348275034699</v>
      </c>
      <c r="BX11" s="14"/>
      <c r="BY11" s="14">
        <v>0.27570685501608699</v>
      </c>
      <c r="BZ11" s="14"/>
      <c r="CA11" s="14">
        <v>0.28176418501628903</v>
      </c>
      <c r="CB11" s="14">
        <v>0.26335216776783199</v>
      </c>
      <c r="CC11" s="14">
        <v>0.25454036537841601</v>
      </c>
      <c r="CD11" s="14">
        <v>0.21555480835244301</v>
      </c>
      <c r="CE11" s="14">
        <v>0.123814362147092</v>
      </c>
    </row>
    <row r="12" spans="2:83" x14ac:dyDescent="0.3">
      <c r="B12" s="15" t="s">
        <v>238</v>
      </c>
      <c r="C12" s="14">
        <v>0.23365283678169199</v>
      </c>
      <c r="D12" s="14">
        <v>0.22388335614153801</v>
      </c>
      <c r="E12" s="14">
        <v>0.24365031427662501</v>
      </c>
      <c r="F12" s="14"/>
      <c r="G12" s="14">
        <v>0.20122394620624001</v>
      </c>
      <c r="H12" s="14">
        <v>0.15520740385069001</v>
      </c>
      <c r="I12" s="14">
        <v>0.22746851262275999</v>
      </c>
      <c r="J12" s="14">
        <v>0.222537260189303</v>
      </c>
      <c r="K12" s="14">
        <v>0.27179882854985798</v>
      </c>
      <c r="L12" s="14">
        <v>0.30739475327868798</v>
      </c>
      <c r="M12" s="14"/>
      <c r="N12" s="14">
        <v>0.22703418954173399</v>
      </c>
      <c r="O12" s="14">
        <v>0.229710402596979</v>
      </c>
      <c r="P12" s="14">
        <v>0.22561582604015601</v>
      </c>
      <c r="Q12" s="14">
        <v>0.25105453352239998</v>
      </c>
      <c r="R12" s="14"/>
      <c r="S12" s="14">
        <v>0.21303976908354899</v>
      </c>
      <c r="T12" s="14">
        <v>0.20652020813392899</v>
      </c>
      <c r="U12" s="14">
        <v>0.276399790913402</v>
      </c>
      <c r="V12" s="14">
        <v>0.258108169914049</v>
      </c>
      <c r="W12" s="14">
        <v>0.27307875130571502</v>
      </c>
      <c r="X12" s="14">
        <v>0.21709453761639699</v>
      </c>
      <c r="Y12" s="14">
        <v>0.25329136564153798</v>
      </c>
      <c r="Z12" s="14">
        <v>0.20061721664014601</v>
      </c>
      <c r="AA12" s="14">
        <v>0.19228710412377301</v>
      </c>
      <c r="AB12" s="14">
        <v>0.267810017145447</v>
      </c>
      <c r="AC12" s="14">
        <v>0.30494770457061698</v>
      </c>
      <c r="AD12" s="14">
        <v>0.14133120718304701</v>
      </c>
      <c r="AE12" s="14"/>
      <c r="AF12" s="14">
        <v>0.24759580821375901</v>
      </c>
      <c r="AG12" s="14">
        <v>0.20860012858949001</v>
      </c>
      <c r="AH12" s="14">
        <v>0.28217411800942799</v>
      </c>
      <c r="AI12" s="14">
        <v>0.27062449949228801</v>
      </c>
      <c r="AJ12" s="14">
        <v>0.20958093352830001</v>
      </c>
      <c r="AK12" s="14"/>
      <c r="AL12" s="14">
        <v>0.232124854763573</v>
      </c>
      <c r="AM12" s="14">
        <v>0.23384988909460599</v>
      </c>
      <c r="AN12" s="14">
        <v>0.27232600139874902</v>
      </c>
      <c r="AO12" s="14">
        <v>0.26045993141033302</v>
      </c>
      <c r="AP12" s="14">
        <v>0.20737687599249599</v>
      </c>
      <c r="AQ12" s="14"/>
      <c r="AR12" s="14">
        <v>0.21359272228866999</v>
      </c>
      <c r="AS12" s="14">
        <v>0.23600005058124399</v>
      </c>
      <c r="AT12" s="14">
        <v>0.28340389953656497</v>
      </c>
      <c r="AU12" s="14">
        <v>0.220463034952429</v>
      </c>
      <c r="AV12" s="14">
        <v>0.189752637402993</v>
      </c>
      <c r="AW12" s="14">
        <v>0.27064997983672301</v>
      </c>
      <c r="AX12" s="14"/>
      <c r="AY12" s="14">
        <v>0.23727458587377401</v>
      </c>
      <c r="AZ12" s="14">
        <v>0.225427263557822</v>
      </c>
      <c r="BA12" s="14">
        <v>0.21909631756822701</v>
      </c>
      <c r="BB12" s="14">
        <v>0.23259186085001701</v>
      </c>
      <c r="BC12" s="14">
        <v>0.244901360337866</v>
      </c>
      <c r="BD12" s="14"/>
      <c r="BE12" s="14">
        <v>0.30173823903422597</v>
      </c>
      <c r="BF12" s="14">
        <v>0.26299753795987801</v>
      </c>
      <c r="BG12" s="14">
        <v>0.27051482805244298</v>
      </c>
      <c r="BH12" s="14">
        <v>0.21002836629527899</v>
      </c>
      <c r="BI12" s="14">
        <v>0.26192208382670301</v>
      </c>
      <c r="BJ12" s="14">
        <v>0.197468921153513</v>
      </c>
      <c r="BK12" s="14">
        <v>0.20909085650723599</v>
      </c>
      <c r="BL12" s="14">
        <v>0.26625795491381399</v>
      </c>
      <c r="BM12" s="14">
        <v>0.287068812696261</v>
      </c>
      <c r="BN12" s="14">
        <v>0.26202816576487298</v>
      </c>
      <c r="BO12" s="14">
        <v>0.192306405584315</v>
      </c>
      <c r="BP12" s="14">
        <v>0.16916748316438601</v>
      </c>
      <c r="BQ12" s="14">
        <v>0.27895131491255498</v>
      </c>
      <c r="BR12" s="14">
        <v>0.16931275258853401</v>
      </c>
      <c r="BS12" s="14">
        <v>0.242517599076777</v>
      </c>
      <c r="BT12" s="14">
        <v>0.18304133830166799</v>
      </c>
      <c r="BU12" s="14"/>
      <c r="BV12" s="14">
        <v>0.21415309392419801</v>
      </c>
      <c r="BW12" s="14">
        <v>0.26310435738821802</v>
      </c>
      <c r="BX12" s="14"/>
      <c r="BY12" s="14">
        <v>0.14057067194501199</v>
      </c>
      <c r="BZ12" s="14"/>
      <c r="CA12" s="14">
        <v>0.25666510359921701</v>
      </c>
      <c r="CB12" s="14">
        <v>0.26919257760085202</v>
      </c>
      <c r="CC12" s="14">
        <v>0.22334346399830801</v>
      </c>
      <c r="CD12" s="14">
        <v>0.13042627981645</v>
      </c>
      <c r="CE12" s="14">
        <v>9.4524725249385905E-2</v>
      </c>
    </row>
    <row r="13" spans="2:83" x14ac:dyDescent="0.3">
      <c r="B13" s="15" t="s">
        <v>214</v>
      </c>
      <c r="C13" s="14">
        <v>0.18799683502513501</v>
      </c>
      <c r="D13" s="14">
        <v>0.176743913833324</v>
      </c>
      <c r="E13" s="14">
        <v>0.19842157708017399</v>
      </c>
      <c r="F13" s="14"/>
      <c r="G13" s="14">
        <v>0.17921978141065001</v>
      </c>
      <c r="H13" s="14">
        <v>0.147489832259907</v>
      </c>
      <c r="I13" s="14">
        <v>0.15286504386418001</v>
      </c>
      <c r="J13" s="14">
        <v>0.204708389271896</v>
      </c>
      <c r="K13" s="14">
        <v>0.22325915355831799</v>
      </c>
      <c r="L13" s="14">
        <v>0.217956798298543</v>
      </c>
      <c r="M13" s="14"/>
      <c r="N13" s="14">
        <v>0.184749402388067</v>
      </c>
      <c r="O13" s="14">
        <v>0.23083138100957001</v>
      </c>
      <c r="P13" s="14">
        <v>0.18526335347698999</v>
      </c>
      <c r="Q13" s="14">
        <v>0.14959336183417801</v>
      </c>
      <c r="R13" s="14"/>
      <c r="S13" s="14">
        <v>0.17271668929169401</v>
      </c>
      <c r="T13" s="14">
        <v>0.20694803489731101</v>
      </c>
      <c r="U13" s="14">
        <v>0.19000415420681199</v>
      </c>
      <c r="V13" s="14">
        <v>0.17669273964298099</v>
      </c>
      <c r="W13" s="14">
        <v>0.154368110846032</v>
      </c>
      <c r="X13" s="14">
        <v>0.18482630856174001</v>
      </c>
      <c r="Y13" s="14">
        <v>0.203261208945408</v>
      </c>
      <c r="Z13" s="14">
        <v>0.18364138943261801</v>
      </c>
      <c r="AA13" s="14">
        <v>0.18476536018189299</v>
      </c>
      <c r="AB13" s="14">
        <v>0.19243486181171601</v>
      </c>
      <c r="AC13" s="14">
        <v>0.20807902811491499</v>
      </c>
      <c r="AD13" s="14">
        <v>0.22355626111781801</v>
      </c>
      <c r="AE13" s="14"/>
      <c r="AF13" s="14">
        <v>0.16927518484434301</v>
      </c>
      <c r="AG13" s="14">
        <v>0.211489820555473</v>
      </c>
      <c r="AH13" s="14">
        <v>0.28715293019905702</v>
      </c>
      <c r="AI13" s="14">
        <v>0.13550603223468699</v>
      </c>
      <c r="AJ13" s="14">
        <v>0.130643121176965</v>
      </c>
      <c r="AK13" s="14"/>
      <c r="AL13" s="14">
        <v>0.161594733305893</v>
      </c>
      <c r="AM13" s="14">
        <v>0.191098147894188</v>
      </c>
      <c r="AN13" s="14">
        <v>0.31647501229268099</v>
      </c>
      <c r="AO13" s="14">
        <v>0.12058941483135099</v>
      </c>
      <c r="AP13" s="14">
        <v>0.30580634673819401</v>
      </c>
      <c r="AQ13" s="14"/>
      <c r="AR13" s="14">
        <v>0.20408600909517299</v>
      </c>
      <c r="AS13" s="14">
        <v>0.16004610300738001</v>
      </c>
      <c r="AT13" s="14">
        <v>0.29612307402084298</v>
      </c>
      <c r="AU13" s="14">
        <v>0.11339325119298201</v>
      </c>
      <c r="AV13" s="14">
        <v>0.26303771443513302</v>
      </c>
      <c r="AW13" s="14">
        <v>0.18407922275518701</v>
      </c>
      <c r="AX13" s="14"/>
      <c r="AY13" s="14">
        <v>0.15114771134921001</v>
      </c>
      <c r="AZ13" s="14">
        <v>0.189568480087246</v>
      </c>
      <c r="BA13" s="14">
        <v>0.19346361569736301</v>
      </c>
      <c r="BB13" s="14">
        <v>0.220342525796768</v>
      </c>
      <c r="BC13" s="14">
        <v>0.18259728005103201</v>
      </c>
      <c r="BD13" s="14"/>
      <c r="BE13" s="14">
        <v>0.12991917545644399</v>
      </c>
      <c r="BF13" s="14">
        <v>0.13246672592794201</v>
      </c>
      <c r="BG13" s="14">
        <v>0.23216591789552599</v>
      </c>
      <c r="BH13" s="14">
        <v>0.256127993281699</v>
      </c>
      <c r="BI13" s="14">
        <v>0.15539539932957699</v>
      </c>
      <c r="BJ13" s="14">
        <v>0.181601564912168</v>
      </c>
      <c r="BK13" s="14">
        <v>0.151628259528201</v>
      </c>
      <c r="BL13" s="14">
        <v>0.21609601467762601</v>
      </c>
      <c r="BM13" s="14">
        <v>0.212509863786598</v>
      </c>
      <c r="BN13" s="14">
        <v>0.172235026015187</v>
      </c>
      <c r="BO13" s="14">
        <v>0.200029032536399</v>
      </c>
      <c r="BP13" s="14">
        <v>0.250303932920247</v>
      </c>
      <c r="BQ13" s="14">
        <v>0.15711703974048399</v>
      </c>
      <c r="BR13" s="14">
        <v>0.13027642189868199</v>
      </c>
      <c r="BS13" s="14">
        <v>0.200842198358999</v>
      </c>
      <c r="BT13" s="14">
        <v>0.149096801493345</v>
      </c>
      <c r="BU13" s="14"/>
      <c r="BV13" s="14">
        <v>0.201811916047202</v>
      </c>
      <c r="BW13" s="14">
        <v>0.17518563075493601</v>
      </c>
      <c r="BX13" s="14"/>
      <c r="BY13" s="14">
        <v>9.8626842212220303E-2</v>
      </c>
      <c r="BZ13" s="14"/>
      <c r="CA13" s="14">
        <v>0.209350567785382</v>
      </c>
      <c r="CB13" s="14">
        <v>0.22791502099509101</v>
      </c>
      <c r="CC13" s="14">
        <v>0.16669223608952899</v>
      </c>
      <c r="CD13" s="14">
        <v>0.12837392887913401</v>
      </c>
      <c r="CE13" s="14">
        <v>0.11045279110282399</v>
      </c>
    </row>
    <row r="14" spans="2:83" x14ac:dyDescent="0.3">
      <c r="B14" s="15" t="s">
        <v>110</v>
      </c>
      <c r="C14" s="14">
        <v>5.73819073392864E-2</v>
      </c>
      <c r="D14" s="14">
        <v>3.1233939781121899E-2</v>
      </c>
      <c r="E14" s="14">
        <v>8.3026401568774694E-2</v>
      </c>
      <c r="F14" s="14"/>
      <c r="G14" s="14">
        <v>5.8155548788498899E-2</v>
      </c>
      <c r="H14" s="14">
        <v>3.6512539887510201E-2</v>
      </c>
      <c r="I14" s="14">
        <v>7.2178693557921197E-2</v>
      </c>
      <c r="J14" s="14">
        <v>6.5467543714030699E-2</v>
      </c>
      <c r="K14" s="14">
        <v>5.4202168042023997E-2</v>
      </c>
      <c r="L14" s="14">
        <v>5.7458749538893399E-2</v>
      </c>
      <c r="M14" s="14"/>
      <c r="N14" s="14">
        <v>3.4607771849984703E-2</v>
      </c>
      <c r="O14" s="14">
        <v>4.7670834637830901E-2</v>
      </c>
      <c r="P14" s="14">
        <v>5.7965094542864297E-2</v>
      </c>
      <c r="Q14" s="14">
        <v>9.2742133228176996E-2</v>
      </c>
      <c r="R14" s="14"/>
      <c r="S14" s="14">
        <v>5.27376832564923E-2</v>
      </c>
      <c r="T14" s="14">
        <v>5.8006695088272497E-2</v>
      </c>
      <c r="U14" s="14">
        <v>5.1849575351573099E-2</v>
      </c>
      <c r="V14" s="14">
        <v>4.9807482121097799E-2</v>
      </c>
      <c r="W14" s="14">
        <v>7.00768485964057E-2</v>
      </c>
      <c r="X14" s="14">
        <v>8.5032973113038396E-2</v>
      </c>
      <c r="Y14" s="14">
        <v>6.2907777896662201E-2</v>
      </c>
      <c r="Z14" s="14">
        <v>4.56926246732553E-2</v>
      </c>
      <c r="AA14" s="14">
        <v>5.8715781117987503E-2</v>
      </c>
      <c r="AB14" s="14">
        <v>4.6219027296299398E-2</v>
      </c>
      <c r="AC14" s="14">
        <v>3.9145162629798301E-2</v>
      </c>
      <c r="AD14" s="14">
        <v>6.11779178730378E-2</v>
      </c>
      <c r="AE14" s="14"/>
      <c r="AF14" s="14">
        <v>3.7628424105207003E-2</v>
      </c>
      <c r="AG14" s="14">
        <v>4.0340602031627003E-2</v>
      </c>
      <c r="AH14" s="14">
        <v>3.5764206923374099E-2</v>
      </c>
      <c r="AI14" s="14">
        <v>2.7200937784649201E-2</v>
      </c>
      <c r="AJ14" s="14">
        <v>0.133858289735308</v>
      </c>
      <c r="AK14" s="14"/>
      <c r="AL14" s="14">
        <v>5.6745953594697703E-2</v>
      </c>
      <c r="AM14" s="14">
        <v>3.4847587337469302E-2</v>
      </c>
      <c r="AN14" s="14">
        <v>3.2332055424153801E-2</v>
      </c>
      <c r="AO14" s="14">
        <v>3.95844402346845E-2</v>
      </c>
      <c r="AP14" s="14">
        <v>3.6344537097269598E-2</v>
      </c>
      <c r="AQ14" s="14"/>
      <c r="AR14" s="14">
        <v>3.1624277488192298E-2</v>
      </c>
      <c r="AS14" s="14">
        <v>3.4945829577165001E-2</v>
      </c>
      <c r="AT14" s="14">
        <v>3.1435010724053698E-2</v>
      </c>
      <c r="AU14" s="14">
        <v>4.8531495195250601E-2</v>
      </c>
      <c r="AV14" s="14">
        <v>3.40853271986322E-2</v>
      </c>
      <c r="AW14" s="14">
        <v>0.14589795797958299</v>
      </c>
      <c r="AX14" s="14"/>
      <c r="AY14" s="14">
        <v>7.5642839306148804E-2</v>
      </c>
      <c r="AZ14" s="14">
        <v>7.7474594414305098E-2</v>
      </c>
      <c r="BA14" s="14">
        <v>3.9692389890463101E-2</v>
      </c>
      <c r="BB14" s="14">
        <v>2.7053426716396298E-2</v>
      </c>
      <c r="BC14" s="14">
        <v>2.2862267824551599E-2</v>
      </c>
      <c r="BD14" s="14"/>
      <c r="BE14" s="14">
        <v>0.12946116559995499</v>
      </c>
      <c r="BF14" s="14">
        <v>0.19463520248438801</v>
      </c>
      <c r="BG14" s="14">
        <v>5.5431359494183603E-2</v>
      </c>
      <c r="BH14" s="14">
        <v>4.7336106827813001E-2</v>
      </c>
      <c r="BI14" s="14">
        <v>8.7563457268945405E-2</v>
      </c>
      <c r="BJ14" s="14">
        <v>3.8976318963803602E-2</v>
      </c>
      <c r="BK14" s="14">
        <v>6.8516476197560197E-2</v>
      </c>
      <c r="BL14" s="14">
        <v>2.6281204990371801E-2</v>
      </c>
      <c r="BM14" s="14">
        <v>4.7236129378414801E-2</v>
      </c>
      <c r="BN14" s="14">
        <v>6.3442885360394399E-2</v>
      </c>
      <c r="BO14" s="14">
        <v>6.3323986659112805E-2</v>
      </c>
      <c r="BP14" s="14">
        <v>2.9353623738956398E-2</v>
      </c>
      <c r="BQ14" s="14">
        <v>2.8038991005645601E-2</v>
      </c>
      <c r="BR14" s="14">
        <v>3.4808627874717599E-2</v>
      </c>
      <c r="BS14" s="14">
        <v>6.19914856839094E-2</v>
      </c>
      <c r="BT14" s="14">
        <v>0</v>
      </c>
      <c r="BU14" s="14"/>
      <c r="BV14" s="14">
        <v>3.3055315844671702E-2</v>
      </c>
      <c r="BW14" s="14">
        <v>3.7509540670789501E-2</v>
      </c>
      <c r="BX14" s="14"/>
      <c r="BY14" s="14">
        <v>2.6354683030000398E-2</v>
      </c>
      <c r="BZ14" s="14"/>
      <c r="CA14" s="14">
        <v>6.3452080563175806E-2</v>
      </c>
      <c r="CB14" s="14">
        <v>4.06096194857569E-2</v>
      </c>
      <c r="CC14" s="14">
        <v>5.8644124885665998E-2</v>
      </c>
      <c r="CD14" s="14">
        <v>3.9371336616370801E-2</v>
      </c>
      <c r="CE14" s="14">
        <v>0</v>
      </c>
    </row>
    <row r="15" spans="2:83" x14ac:dyDescent="0.3">
      <c r="B15" s="15" t="s">
        <v>215</v>
      </c>
      <c r="C15" s="21">
        <v>0.264721604198143</v>
      </c>
      <c r="D15" s="21">
        <v>0.30623613815426898</v>
      </c>
      <c r="E15" s="21">
        <v>0.22367504134830599</v>
      </c>
      <c r="F15" s="21"/>
      <c r="G15" s="21">
        <v>0.30376038018352602</v>
      </c>
      <c r="H15" s="21">
        <v>0.44238653953978102</v>
      </c>
      <c r="I15" s="21">
        <v>0.30959446924679901</v>
      </c>
      <c r="J15" s="21">
        <v>0.219112836173842</v>
      </c>
      <c r="K15" s="21">
        <v>0.190970017827501</v>
      </c>
      <c r="L15" s="21">
        <v>0.144471733365031</v>
      </c>
      <c r="M15" s="21"/>
      <c r="N15" s="21">
        <v>0.34708426043458801</v>
      </c>
      <c r="O15" s="21">
        <v>0.24885379625833401</v>
      </c>
      <c r="P15" s="21">
        <v>0.22541602941661301</v>
      </c>
      <c r="Q15" s="21">
        <v>0.22909930812493901</v>
      </c>
      <c r="R15" s="21"/>
      <c r="S15" s="21">
        <v>0.31733979453236799</v>
      </c>
      <c r="T15" s="21">
        <v>0.30483632280126499</v>
      </c>
      <c r="U15" s="21">
        <v>0.19996219650420799</v>
      </c>
      <c r="V15" s="21">
        <v>0.29566148339036602</v>
      </c>
      <c r="W15" s="21">
        <v>0.23375607395811401</v>
      </c>
      <c r="X15" s="21">
        <v>0.26647164572348297</v>
      </c>
      <c r="Y15" s="21">
        <v>0.240472078431512</v>
      </c>
      <c r="Z15" s="21">
        <v>0.26658993404735598</v>
      </c>
      <c r="AA15" s="21">
        <v>0.25924475643843098</v>
      </c>
      <c r="AB15" s="21">
        <v>0.25496601405175301</v>
      </c>
      <c r="AC15" s="21">
        <v>0.18929847428975</v>
      </c>
      <c r="AD15" s="21">
        <v>0.22809439613017499</v>
      </c>
      <c r="AE15" s="21"/>
      <c r="AF15" s="21">
        <v>0.27636253039271003</v>
      </c>
      <c r="AG15" s="21">
        <v>0.307638762192529</v>
      </c>
      <c r="AH15" s="21">
        <v>0.163505007881038</v>
      </c>
      <c r="AI15" s="21">
        <v>0.27345259487868501</v>
      </c>
      <c r="AJ15" s="21">
        <v>0.238433552238867</v>
      </c>
      <c r="AK15" s="21"/>
      <c r="AL15" s="21">
        <v>0.28132675769006599</v>
      </c>
      <c r="AM15" s="21">
        <v>0.31097300793991001</v>
      </c>
      <c r="AN15" s="21">
        <v>0.128169045912292</v>
      </c>
      <c r="AO15" s="21">
        <v>0.29502100340981802</v>
      </c>
      <c r="AP15" s="21">
        <v>0.20682811662574199</v>
      </c>
      <c r="AQ15" s="21"/>
      <c r="AR15" s="21">
        <v>0.331600226418378</v>
      </c>
      <c r="AS15" s="21">
        <v>0.31346015265209798</v>
      </c>
      <c r="AT15" s="21">
        <v>0.146424712729431</v>
      </c>
      <c r="AU15" s="21">
        <v>0.29431859604264499</v>
      </c>
      <c r="AV15" s="21">
        <v>0.27718581592573399</v>
      </c>
      <c r="AW15" s="21">
        <v>0.15257160349398999</v>
      </c>
      <c r="AX15" s="21"/>
      <c r="AY15" s="21">
        <v>0.22757170026023099</v>
      </c>
      <c r="AZ15" s="21">
        <v>0.231508055802192</v>
      </c>
      <c r="BA15" s="21">
        <v>0.305191426458436</v>
      </c>
      <c r="BB15" s="21">
        <v>0.35102856761689899</v>
      </c>
      <c r="BC15" s="21">
        <v>0.38313945507275698</v>
      </c>
      <c r="BD15" s="21"/>
      <c r="BE15" s="21">
        <v>6.7794701126496104E-2</v>
      </c>
      <c r="BF15" s="21">
        <v>0.23899518187194799</v>
      </c>
      <c r="BG15" s="21">
        <v>0.162906696001098</v>
      </c>
      <c r="BH15" s="21">
        <v>0.14275372644023099</v>
      </c>
      <c r="BI15" s="21">
        <v>0.23620846684862001</v>
      </c>
      <c r="BJ15" s="21">
        <v>0.311603999411602</v>
      </c>
      <c r="BK15" s="21">
        <v>0.236851796198774</v>
      </c>
      <c r="BL15" s="21">
        <v>0.239510193095713</v>
      </c>
      <c r="BM15" s="21">
        <v>0.27846340834458599</v>
      </c>
      <c r="BN15" s="21">
        <v>0.19842205589014</v>
      </c>
      <c r="BO15" s="21">
        <v>0.25203231719599101</v>
      </c>
      <c r="BP15" s="21">
        <v>0.331543023367315</v>
      </c>
      <c r="BQ15" s="21">
        <v>0.35651597859697898</v>
      </c>
      <c r="BR15" s="21">
        <v>0.34220455060749999</v>
      </c>
      <c r="BS15" s="21">
        <v>0.35600598230755798</v>
      </c>
      <c r="BT15" s="21">
        <v>0.52131659592284696</v>
      </c>
      <c r="BU15" s="21"/>
      <c r="BV15" s="21">
        <v>0.333909381341436</v>
      </c>
      <c r="BW15" s="21">
        <v>0.27690698843570899</v>
      </c>
      <c r="BX15" s="21"/>
      <c r="BY15" s="21">
        <v>0.45874094779668001</v>
      </c>
      <c r="BZ15" s="21"/>
      <c r="CA15" s="21">
        <v>0.18876806303593599</v>
      </c>
      <c r="CB15" s="21">
        <v>0.19893061415046701</v>
      </c>
      <c r="CC15" s="21">
        <v>0.29677980964808098</v>
      </c>
      <c r="CD15" s="21">
        <v>0.48627364633560299</v>
      </c>
      <c r="CE15" s="21">
        <v>0.67120812150069897</v>
      </c>
    </row>
    <row r="16" spans="2:83" x14ac:dyDescent="0.3">
      <c r="B16" s="15" t="s">
        <v>216</v>
      </c>
      <c r="C16" s="21">
        <v>0.421649671806827</v>
      </c>
      <c r="D16" s="21">
        <v>0.40062726997486098</v>
      </c>
      <c r="E16" s="21">
        <v>0.44207189135679797</v>
      </c>
      <c r="F16" s="21"/>
      <c r="G16" s="21">
        <v>0.38044372761688999</v>
      </c>
      <c r="H16" s="21">
        <v>0.30269723611059701</v>
      </c>
      <c r="I16" s="21">
        <v>0.38033355648694001</v>
      </c>
      <c r="J16" s="21">
        <v>0.42724564946119897</v>
      </c>
      <c r="K16" s="21">
        <v>0.49505798210817598</v>
      </c>
      <c r="L16" s="21">
        <v>0.52535155157723101</v>
      </c>
      <c r="M16" s="21"/>
      <c r="N16" s="21">
        <v>0.41178359192980202</v>
      </c>
      <c r="O16" s="21">
        <v>0.46054178360654802</v>
      </c>
      <c r="P16" s="21">
        <v>0.41087917951714598</v>
      </c>
      <c r="Q16" s="21">
        <v>0.40064789535657802</v>
      </c>
      <c r="R16" s="21"/>
      <c r="S16" s="21">
        <v>0.38575645837524303</v>
      </c>
      <c r="T16" s="21">
        <v>0.41346824303124102</v>
      </c>
      <c r="U16" s="21">
        <v>0.46640394512021399</v>
      </c>
      <c r="V16" s="21">
        <v>0.43480090955702999</v>
      </c>
      <c r="W16" s="21">
        <v>0.42744686215174699</v>
      </c>
      <c r="X16" s="21">
        <v>0.401920846178137</v>
      </c>
      <c r="Y16" s="21">
        <v>0.45655257458694598</v>
      </c>
      <c r="Z16" s="21">
        <v>0.38425860607276402</v>
      </c>
      <c r="AA16" s="21">
        <v>0.37705246430566602</v>
      </c>
      <c r="AB16" s="21">
        <v>0.46024487895716298</v>
      </c>
      <c r="AC16" s="21">
        <v>0.51302673268553201</v>
      </c>
      <c r="AD16" s="21">
        <v>0.36488746830086499</v>
      </c>
      <c r="AE16" s="21"/>
      <c r="AF16" s="21">
        <v>0.41687099305810199</v>
      </c>
      <c r="AG16" s="21">
        <v>0.420089949144963</v>
      </c>
      <c r="AH16" s="21">
        <v>0.56932704820848501</v>
      </c>
      <c r="AI16" s="21">
        <v>0.406130531726975</v>
      </c>
      <c r="AJ16" s="21">
        <v>0.34022405470526401</v>
      </c>
      <c r="AK16" s="21"/>
      <c r="AL16" s="21">
        <v>0.393719588069465</v>
      </c>
      <c r="AM16" s="21">
        <v>0.42494803698879402</v>
      </c>
      <c r="AN16" s="21">
        <v>0.58880101369142901</v>
      </c>
      <c r="AO16" s="21">
        <v>0.38104934624168402</v>
      </c>
      <c r="AP16" s="21">
        <v>0.51318322273068995</v>
      </c>
      <c r="AQ16" s="21"/>
      <c r="AR16" s="21">
        <v>0.41767873138384298</v>
      </c>
      <c r="AS16" s="21">
        <v>0.396046153588623</v>
      </c>
      <c r="AT16" s="21">
        <v>0.57952697355740701</v>
      </c>
      <c r="AU16" s="21">
        <v>0.33385628614541102</v>
      </c>
      <c r="AV16" s="21">
        <v>0.45279035183812599</v>
      </c>
      <c r="AW16" s="21">
        <v>0.45472920259191002</v>
      </c>
      <c r="AX16" s="21"/>
      <c r="AY16" s="21">
        <v>0.38842229722298399</v>
      </c>
      <c r="AZ16" s="21">
        <v>0.41499574364506903</v>
      </c>
      <c r="BA16" s="21">
        <v>0.41255993326558998</v>
      </c>
      <c r="BB16" s="21">
        <v>0.45293438664678498</v>
      </c>
      <c r="BC16" s="21">
        <v>0.42749864038889801</v>
      </c>
      <c r="BD16" s="21"/>
      <c r="BE16" s="21">
        <v>0.43165741449067002</v>
      </c>
      <c r="BF16" s="21">
        <v>0.39546426388781902</v>
      </c>
      <c r="BG16" s="21">
        <v>0.50268074594796897</v>
      </c>
      <c r="BH16" s="21">
        <v>0.46615635957697699</v>
      </c>
      <c r="BI16" s="21">
        <v>0.41731748315627998</v>
      </c>
      <c r="BJ16" s="21">
        <v>0.379070486065681</v>
      </c>
      <c r="BK16" s="21">
        <v>0.36071911603543699</v>
      </c>
      <c r="BL16" s="21">
        <v>0.48235396959144</v>
      </c>
      <c r="BM16" s="21">
        <v>0.49957867648285897</v>
      </c>
      <c r="BN16" s="21">
        <v>0.43426319178006001</v>
      </c>
      <c r="BO16" s="21">
        <v>0.39233543812071398</v>
      </c>
      <c r="BP16" s="21">
        <v>0.41947141608463401</v>
      </c>
      <c r="BQ16" s="21">
        <v>0.436068354653039</v>
      </c>
      <c r="BR16" s="21">
        <v>0.299589174487216</v>
      </c>
      <c r="BS16" s="21">
        <v>0.44335979743577603</v>
      </c>
      <c r="BT16" s="21">
        <v>0.332138139795014</v>
      </c>
      <c r="BU16" s="21"/>
      <c r="BV16" s="21">
        <v>0.41596500997140001</v>
      </c>
      <c r="BW16" s="21">
        <v>0.43828998814315401</v>
      </c>
      <c r="BX16" s="21"/>
      <c r="BY16" s="21">
        <v>0.239197514157233</v>
      </c>
      <c r="BZ16" s="21"/>
      <c r="CA16" s="21">
        <v>0.46601567138459898</v>
      </c>
      <c r="CB16" s="21">
        <v>0.497107598595944</v>
      </c>
      <c r="CC16" s="21">
        <v>0.390035700087838</v>
      </c>
      <c r="CD16" s="21">
        <v>0.25880020869558401</v>
      </c>
      <c r="CE16" s="21">
        <v>0.20497751635221001</v>
      </c>
    </row>
    <row r="17" spans="2:83" x14ac:dyDescent="0.3">
      <c r="B17" s="15" t="s">
        <v>139</v>
      </c>
      <c r="C17" s="22">
        <v>-0.156928067608684</v>
      </c>
      <c r="D17" s="22">
        <v>-9.4391131820592097E-2</v>
      </c>
      <c r="E17" s="22">
        <v>-0.21839685000849199</v>
      </c>
      <c r="F17" s="22"/>
      <c r="G17" s="22">
        <v>-7.6683347433364094E-2</v>
      </c>
      <c r="H17" s="22">
        <v>0.13968930342918401</v>
      </c>
      <c r="I17" s="22">
        <v>-7.0739087240140594E-2</v>
      </c>
      <c r="J17" s="22">
        <v>-0.208132813287357</v>
      </c>
      <c r="K17" s="22">
        <v>-0.30408796428067503</v>
      </c>
      <c r="L17" s="22">
        <v>-0.38087981821220002</v>
      </c>
      <c r="M17" s="22"/>
      <c r="N17" s="22">
        <v>-6.4699331495213203E-2</v>
      </c>
      <c r="O17" s="22">
        <v>-0.21168798734821401</v>
      </c>
      <c r="P17" s="22">
        <v>-0.18546315010053299</v>
      </c>
      <c r="Q17" s="22">
        <v>-0.17154858723163899</v>
      </c>
      <c r="R17" s="22"/>
      <c r="S17" s="22">
        <v>-6.8416663842874495E-2</v>
      </c>
      <c r="T17" s="22">
        <v>-0.108631920229976</v>
      </c>
      <c r="U17" s="22">
        <v>-0.266441748616006</v>
      </c>
      <c r="V17" s="22">
        <v>-0.139139426166664</v>
      </c>
      <c r="W17" s="22">
        <v>-0.193690788193633</v>
      </c>
      <c r="X17" s="22">
        <v>-0.135449200454654</v>
      </c>
      <c r="Y17" s="22">
        <v>-0.21608049615543401</v>
      </c>
      <c r="Z17" s="22">
        <v>-0.117668672025407</v>
      </c>
      <c r="AA17" s="22">
        <v>-0.117807707867236</v>
      </c>
      <c r="AB17" s="22">
        <v>-0.205278864905409</v>
      </c>
      <c r="AC17" s="22">
        <v>-0.32372825839578201</v>
      </c>
      <c r="AD17" s="22">
        <v>-0.13679307217069001</v>
      </c>
      <c r="AE17" s="22"/>
      <c r="AF17" s="22">
        <v>-0.14050846266539199</v>
      </c>
      <c r="AG17" s="22">
        <v>-0.112451186952434</v>
      </c>
      <c r="AH17" s="22">
        <v>-0.40582204032744701</v>
      </c>
      <c r="AI17" s="22">
        <v>-0.13267793684828999</v>
      </c>
      <c r="AJ17" s="22">
        <v>-0.10179050246639799</v>
      </c>
      <c r="AK17" s="22"/>
      <c r="AL17" s="22">
        <v>-0.1123928303794</v>
      </c>
      <c r="AM17" s="22">
        <v>-0.113975029048884</v>
      </c>
      <c r="AN17" s="22">
        <v>-0.46063196777913701</v>
      </c>
      <c r="AO17" s="22">
        <v>-8.6028342831866195E-2</v>
      </c>
      <c r="AP17" s="22">
        <v>-0.30635510610494798</v>
      </c>
      <c r="AQ17" s="22"/>
      <c r="AR17" s="22">
        <v>-8.6078504965465E-2</v>
      </c>
      <c r="AS17" s="22">
        <v>-8.2586000936525406E-2</v>
      </c>
      <c r="AT17" s="22">
        <v>-0.43310226082797598</v>
      </c>
      <c r="AU17" s="22">
        <v>-3.9537690102765997E-2</v>
      </c>
      <c r="AV17" s="22">
        <v>-0.175604535912392</v>
      </c>
      <c r="AW17" s="22">
        <v>-0.30215759909792</v>
      </c>
      <c r="AX17" s="22"/>
      <c r="AY17" s="22">
        <v>-0.160850596962753</v>
      </c>
      <c r="AZ17" s="22">
        <v>-0.183487687842877</v>
      </c>
      <c r="BA17" s="22">
        <v>-0.107368506807155</v>
      </c>
      <c r="BB17" s="22">
        <v>-0.101905819029887</v>
      </c>
      <c r="BC17" s="22">
        <v>-4.4359185316140602E-2</v>
      </c>
      <c r="BD17" s="22"/>
      <c r="BE17" s="22">
        <v>-0.36386271336417397</v>
      </c>
      <c r="BF17" s="22">
        <v>-0.15646908201587101</v>
      </c>
      <c r="BG17" s="22">
        <v>-0.33977404994687099</v>
      </c>
      <c r="BH17" s="22">
        <v>-0.323402633136746</v>
      </c>
      <c r="BI17" s="22">
        <v>-0.18110901630765999</v>
      </c>
      <c r="BJ17" s="22">
        <v>-6.7466486654078894E-2</v>
      </c>
      <c r="BK17" s="22">
        <v>-0.12386731983666301</v>
      </c>
      <c r="BL17" s="22">
        <v>-0.242843776495727</v>
      </c>
      <c r="BM17" s="22">
        <v>-0.22111526813827301</v>
      </c>
      <c r="BN17" s="22">
        <v>-0.23584113588992001</v>
      </c>
      <c r="BO17" s="22">
        <v>-0.140303120924723</v>
      </c>
      <c r="BP17" s="22">
        <v>-8.7928392717318393E-2</v>
      </c>
      <c r="BQ17" s="22">
        <v>-7.9552376056059498E-2</v>
      </c>
      <c r="BR17" s="22">
        <v>4.26153761202838E-2</v>
      </c>
      <c r="BS17" s="22">
        <v>-8.7353815128218396E-2</v>
      </c>
      <c r="BT17" s="22">
        <v>0.18917845612783399</v>
      </c>
      <c r="BU17" s="22"/>
      <c r="BV17" s="22">
        <v>-8.2055628629964003E-2</v>
      </c>
      <c r="BW17" s="22">
        <v>-0.16138299970744499</v>
      </c>
      <c r="BX17" s="22"/>
      <c r="BY17" s="22">
        <v>0.219543433639448</v>
      </c>
      <c r="BZ17" s="22"/>
      <c r="CA17" s="22">
        <v>-0.27724760834866302</v>
      </c>
      <c r="CB17" s="22">
        <v>-0.29817698444547702</v>
      </c>
      <c r="CC17" s="22">
        <v>-9.3255890439756697E-2</v>
      </c>
      <c r="CD17" s="22">
        <v>0.22747343764001901</v>
      </c>
      <c r="CE17" s="22">
        <v>0.46623060514848902</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6.1501223634680399E-2</v>
      </c>
      <c r="D9" s="14">
        <v>8.5930337839994902E-2</v>
      </c>
      <c r="E9" s="14">
        <v>3.6739114438911799E-2</v>
      </c>
      <c r="F9" s="14"/>
      <c r="G9" s="14">
        <v>9.5427315339859806E-2</v>
      </c>
      <c r="H9" s="14">
        <v>0.11294677036510101</v>
      </c>
      <c r="I9" s="14">
        <v>6.3366436724547295E-2</v>
      </c>
      <c r="J9" s="14">
        <v>5.1561130462699098E-2</v>
      </c>
      <c r="K9" s="14">
        <v>1.67470056219346E-2</v>
      </c>
      <c r="L9" s="14">
        <v>3.3832391209988898E-2</v>
      </c>
      <c r="M9" s="14"/>
      <c r="N9" s="14">
        <v>8.5792366377176701E-2</v>
      </c>
      <c r="O9" s="14">
        <v>4.4319661943756097E-2</v>
      </c>
      <c r="P9" s="14">
        <v>6.0118016050383097E-2</v>
      </c>
      <c r="Q9" s="14">
        <v>5.5717659118716699E-2</v>
      </c>
      <c r="R9" s="14"/>
      <c r="S9" s="14">
        <v>9.5686857549452303E-2</v>
      </c>
      <c r="T9" s="14">
        <v>4.2980509631402798E-2</v>
      </c>
      <c r="U9" s="14">
        <v>5.8366911788511402E-2</v>
      </c>
      <c r="V9" s="14">
        <v>5.9335923652266198E-2</v>
      </c>
      <c r="W9" s="14">
        <v>5.64274700754549E-2</v>
      </c>
      <c r="X9" s="14">
        <v>6.7866532896272203E-2</v>
      </c>
      <c r="Y9" s="14">
        <v>4.8238181924353203E-2</v>
      </c>
      <c r="Z9" s="14">
        <v>4.8644842776786899E-2</v>
      </c>
      <c r="AA9" s="14">
        <v>7.5950704950309797E-2</v>
      </c>
      <c r="AB9" s="14">
        <v>5.5814041413370902E-2</v>
      </c>
      <c r="AC9" s="14">
        <v>6.5556771825360294E-2</v>
      </c>
      <c r="AD9" s="14">
        <v>0</v>
      </c>
      <c r="AE9" s="14"/>
      <c r="AF9" s="14">
        <v>4.5838197622142203E-2</v>
      </c>
      <c r="AG9" s="14">
        <v>0.10633414149314301</v>
      </c>
      <c r="AH9" s="14">
        <v>5.59212938900863E-2</v>
      </c>
      <c r="AI9" s="14">
        <v>8.7105895885357401E-2</v>
      </c>
      <c r="AJ9" s="14">
        <v>3.0384950019933799E-2</v>
      </c>
      <c r="AK9" s="14"/>
      <c r="AL9" s="14">
        <v>4.3620157241058603E-2</v>
      </c>
      <c r="AM9" s="14">
        <v>8.8093568878893705E-2</v>
      </c>
      <c r="AN9" s="14">
        <v>4.3403658155241602E-2</v>
      </c>
      <c r="AO9" s="14">
        <v>8.8541597018943305E-2</v>
      </c>
      <c r="AP9" s="14">
        <v>4.7009761799769199E-2</v>
      </c>
      <c r="AQ9" s="14"/>
      <c r="AR9" s="14">
        <v>0.10524940651307201</v>
      </c>
      <c r="AS9" s="14">
        <v>4.4939481766727803E-2</v>
      </c>
      <c r="AT9" s="14">
        <v>4.2131903183247603E-2</v>
      </c>
      <c r="AU9" s="14">
        <v>7.5078390225403899E-2</v>
      </c>
      <c r="AV9" s="14">
        <v>5.3777065333188302E-2</v>
      </c>
      <c r="AW9" s="14">
        <v>3.05193823456202E-2</v>
      </c>
      <c r="AX9" s="14"/>
      <c r="AY9" s="14">
        <v>5.8328984794295997E-2</v>
      </c>
      <c r="AZ9" s="14">
        <v>4.5914090331202501E-2</v>
      </c>
      <c r="BA9" s="14">
        <v>4.2339254827544102E-2</v>
      </c>
      <c r="BB9" s="14">
        <v>0.108821222423944</v>
      </c>
      <c r="BC9" s="14">
        <v>0.26135493473558802</v>
      </c>
      <c r="BD9" s="14"/>
      <c r="BE9" s="14">
        <v>0</v>
      </c>
      <c r="BF9" s="14">
        <v>7.0436115512145903E-2</v>
      </c>
      <c r="BG9" s="14">
        <v>6.7628204280657606E-2</v>
      </c>
      <c r="BH9" s="14">
        <v>3.09018640502432E-2</v>
      </c>
      <c r="BI9" s="14">
        <v>7.7006963641908399E-2</v>
      </c>
      <c r="BJ9" s="14">
        <v>5.2069680496364401E-2</v>
      </c>
      <c r="BK9" s="14">
        <v>5.0734522609463102E-2</v>
      </c>
      <c r="BL9" s="14">
        <v>4.8970367374806797E-2</v>
      </c>
      <c r="BM9" s="14">
        <v>3.7259580603084E-2</v>
      </c>
      <c r="BN9" s="14">
        <v>3.9148139883365997E-2</v>
      </c>
      <c r="BO9" s="14">
        <v>5.4850766367952497E-2</v>
      </c>
      <c r="BP9" s="14">
        <v>8.4197831160544606E-2</v>
      </c>
      <c r="BQ9" s="14">
        <v>5.8813830048837397E-2</v>
      </c>
      <c r="BR9" s="14">
        <v>0.10477329236021</v>
      </c>
      <c r="BS9" s="14">
        <v>0.10835398159205401</v>
      </c>
      <c r="BT9" s="14">
        <v>0.149907714735317</v>
      </c>
      <c r="BU9" s="14"/>
      <c r="BV9" s="14">
        <v>0.10804839782072601</v>
      </c>
      <c r="BW9" s="14">
        <v>5.8455858503536198E-2</v>
      </c>
      <c r="BX9" s="14"/>
      <c r="BY9" s="14">
        <v>0.15476423001766901</v>
      </c>
      <c r="BZ9" s="14"/>
      <c r="CA9" s="14">
        <v>4.3936110033067202E-2</v>
      </c>
      <c r="CB9" s="14">
        <v>3.31663772915754E-2</v>
      </c>
      <c r="CC9" s="14">
        <v>5.4725268799884499E-2</v>
      </c>
      <c r="CD9" s="14">
        <v>0.170370139798457</v>
      </c>
      <c r="CE9" s="14">
        <v>0.36001604057723802</v>
      </c>
    </row>
    <row r="10" spans="2:83" x14ac:dyDescent="0.3">
      <c r="B10" s="15" t="s">
        <v>236</v>
      </c>
      <c r="C10" s="14">
        <v>0.26077907396806199</v>
      </c>
      <c r="D10" s="14">
        <v>0.28788541213539098</v>
      </c>
      <c r="E10" s="14">
        <v>0.234822632539156</v>
      </c>
      <c r="F10" s="14"/>
      <c r="G10" s="14">
        <v>0.27887321237090501</v>
      </c>
      <c r="H10" s="14">
        <v>0.35901181825920198</v>
      </c>
      <c r="I10" s="14">
        <v>0.30965486255045999</v>
      </c>
      <c r="J10" s="14">
        <v>0.24118950817694201</v>
      </c>
      <c r="K10" s="14">
        <v>0.19395829835217801</v>
      </c>
      <c r="L10" s="14">
        <v>0.19006284513664601</v>
      </c>
      <c r="M10" s="14"/>
      <c r="N10" s="14">
        <v>0.29796366457235401</v>
      </c>
      <c r="O10" s="14">
        <v>0.28193751990996901</v>
      </c>
      <c r="P10" s="14">
        <v>0.26706280525266002</v>
      </c>
      <c r="Q10" s="14">
        <v>0.19100751100555499</v>
      </c>
      <c r="R10" s="14"/>
      <c r="S10" s="14">
        <v>0.275925850373336</v>
      </c>
      <c r="T10" s="14">
        <v>0.259750833927408</v>
      </c>
      <c r="U10" s="14">
        <v>0.25634987608483101</v>
      </c>
      <c r="V10" s="14">
        <v>0.26435540836688698</v>
      </c>
      <c r="W10" s="14">
        <v>0.27738431164274202</v>
      </c>
      <c r="X10" s="14">
        <v>0.18683711837373401</v>
      </c>
      <c r="Y10" s="14">
        <v>0.28627541541324197</v>
      </c>
      <c r="Z10" s="14">
        <v>0.316017403729215</v>
      </c>
      <c r="AA10" s="14">
        <v>0.260632043981182</v>
      </c>
      <c r="AB10" s="14">
        <v>0.23465558398144901</v>
      </c>
      <c r="AC10" s="14">
        <v>0.27551940247517998</v>
      </c>
      <c r="AD10" s="14">
        <v>0.29160980140308701</v>
      </c>
      <c r="AE10" s="14"/>
      <c r="AF10" s="14">
        <v>0.29399742373909499</v>
      </c>
      <c r="AG10" s="14">
        <v>0.2643061512523</v>
      </c>
      <c r="AH10" s="14">
        <v>0.206055041065075</v>
      </c>
      <c r="AI10" s="14">
        <v>0.246115465332716</v>
      </c>
      <c r="AJ10" s="14">
        <v>0.22385655300686</v>
      </c>
      <c r="AK10" s="14"/>
      <c r="AL10" s="14">
        <v>0.27702525468441302</v>
      </c>
      <c r="AM10" s="14">
        <v>0.28496939334035698</v>
      </c>
      <c r="AN10" s="14">
        <v>0.19389290435199799</v>
      </c>
      <c r="AO10" s="14">
        <v>0.32822094029591498</v>
      </c>
      <c r="AP10" s="14">
        <v>0.23080713408138201</v>
      </c>
      <c r="AQ10" s="14"/>
      <c r="AR10" s="14">
        <v>0.31016907980459202</v>
      </c>
      <c r="AS10" s="14">
        <v>0.291567465356599</v>
      </c>
      <c r="AT10" s="14">
        <v>0.21135710054389301</v>
      </c>
      <c r="AU10" s="14">
        <v>0.33798667493766499</v>
      </c>
      <c r="AV10" s="14">
        <v>0.19626572934637301</v>
      </c>
      <c r="AW10" s="14">
        <v>0.15857470579965999</v>
      </c>
      <c r="AX10" s="14"/>
      <c r="AY10" s="14">
        <v>0.229463789710072</v>
      </c>
      <c r="AZ10" s="14">
        <v>0.230678272266895</v>
      </c>
      <c r="BA10" s="14">
        <v>0.28393294286253701</v>
      </c>
      <c r="BB10" s="14">
        <v>0.34085815600921998</v>
      </c>
      <c r="BC10" s="14">
        <v>0.33156899251729699</v>
      </c>
      <c r="BD10" s="14"/>
      <c r="BE10" s="14">
        <v>0.32770910152494998</v>
      </c>
      <c r="BF10" s="14">
        <v>0.193992980961365</v>
      </c>
      <c r="BG10" s="14">
        <v>0.143234284906259</v>
      </c>
      <c r="BH10" s="14">
        <v>0.20288343509045301</v>
      </c>
      <c r="BI10" s="14">
        <v>0.25797294444972402</v>
      </c>
      <c r="BJ10" s="14">
        <v>0.21683164747084199</v>
      </c>
      <c r="BK10" s="14">
        <v>0.26680021148241201</v>
      </c>
      <c r="BL10" s="14">
        <v>0.22988515728308601</v>
      </c>
      <c r="BM10" s="14">
        <v>0.26704582334671201</v>
      </c>
      <c r="BN10" s="14">
        <v>0.352921525794895</v>
      </c>
      <c r="BO10" s="14">
        <v>0.27459119257687697</v>
      </c>
      <c r="BP10" s="14">
        <v>0.31408945270594901</v>
      </c>
      <c r="BQ10" s="14">
        <v>0.38879717892555699</v>
      </c>
      <c r="BR10" s="14">
        <v>0.319811931368992</v>
      </c>
      <c r="BS10" s="14">
        <v>0.237134235274779</v>
      </c>
      <c r="BT10" s="14">
        <v>0.438748388185494</v>
      </c>
      <c r="BU10" s="14"/>
      <c r="BV10" s="14">
        <v>0.30470185114929699</v>
      </c>
      <c r="BW10" s="14">
        <v>0.255661957469068</v>
      </c>
      <c r="BX10" s="14"/>
      <c r="BY10" s="14">
        <v>0.39312307701171001</v>
      </c>
      <c r="BZ10" s="14"/>
      <c r="CA10" s="14">
        <v>0.219153746708391</v>
      </c>
      <c r="CB10" s="14">
        <v>0.25103271138666899</v>
      </c>
      <c r="CC10" s="14">
        <v>0.28473445424738397</v>
      </c>
      <c r="CD10" s="14">
        <v>0.36444772790151397</v>
      </c>
      <c r="CE10" s="14">
        <v>0.33499301417940303</v>
      </c>
    </row>
    <row r="11" spans="2:83" x14ac:dyDescent="0.3">
      <c r="B11" s="15" t="s">
        <v>237</v>
      </c>
      <c r="C11" s="14">
        <v>0.32331193088849902</v>
      </c>
      <c r="D11" s="14">
        <v>0.28860652773800399</v>
      </c>
      <c r="E11" s="14">
        <v>0.35783369934451698</v>
      </c>
      <c r="F11" s="14"/>
      <c r="G11" s="14">
        <v>0.28103940559837698</v>
      </c>
      <c r="H11" s="14">
        <v>0.24388508842036499</v>
      </c>
      <c r="I11" s="14">
        <v>0.32416225597588999</v>
      </c>
      <c r="J11" s="14">
        <v>0.34293707938217599</v>
      </c>
      <c r="K11" s="14">
        <v>0.365270811584675</v>
      </c>
      <c r="L11" s="14">
        <v>0.37111642190442701</v>
      </c>
      <c r="M11" s="14"/>
      <c r="N11" s="14">
        <v>0.30472015152556298</v>
      </c>
      <c r="O11" s="14">
        <v>0.29385323515132</v>
      </c>
      <c r="P11" s="14">
        <v>0.32172890951993199</v>
      </c>
      <c r="Q11" s="14">
        <v>0.37210311527491002</v>
      </c>
      <c r="R11" s="14"/>
      <c r="S11" s="14">
        <v>0.29735213047603998</v>
      </c>
      <c r="T11" s="14">
        <v>0.33446520668833202</v>
      </c>
      <c r="U11" s="14">
        <v>0.338857412361178</v>
      </c>
      <c r="V11" s="14">
        <v>0.381374451491449</v>
      </c>
      <c r="W11" s="14">
        <v>0.33496715279807399</v>
      </c>
      <c r="X11" s="14">
        <v>0.28901913853971101</v>
      </c>
      <c r="Y11" s="14">
        <v>0.28106342995787897</v>
      </c>
      <c r="Z11" s="14">
        <v>0.345065098887467</v>
      </c>
      <c r="AA11" s="14">
        <v>0.30958611753069498</v>
      </c>
      <c r="AB11" s="14">
        <v>0.34189585685701201</v>
      </c>
      <c r="AC11" s="14">
        <v>0.30782632681782901</v>
      </c>
      <c r="AD11" s="14">
        <v>0.3594964960009</v>
      </c>
      <c r="AE11" s="14"/>
      <c r="AF11" s="14">
        <v>0.33388963257745402</v>
      </c>
      <c r="AG11" s="14">
        <v>0.27322991673741298</v>
      </c>
      <c r="AH11" s="14">
        <v>0.35315868543583401</v>
      </c>
      <c r="AI11" s="14">
        <v>0.52276668716169195</v>
      </c>
      <c r="AJ11" s="14">
        <v>0.388670735815488</v>
      </c>
      <c r="AK11" s="14"/>
      <c r="AL11" s="14">
        <v>0.32838153955473898</v>
      </c>
      <c r="AM11" s="14">
        <v>0.28156717026223199</v>
      </c>
      <c r="AN11" s="14">
        <v>0.370437822627189</v>
      </c>
      <c r="AO11" s="14">
        <v>0.32587149869593601</v>
      </c>
      <c r="AP11" s="14">
        <v>0.27099576984974999</v>
      </c>
      <c r="AQ11" s="14"/>
      <c r="AR11" s="14">
        <v>0.24648624161149901</v>
      </c>
      <c r="AS11" s="14">
        <v>0.35042232042935401</v>
      </c>
      <c r="AT11" s="14">
        <v>0.34115198236282901</v>
      </c>
      <c r="AU11" s="14">
        <v>0.32398296867183501</v>
      </c>
      <c r="AV11" s="14">
        <v>0.27367012969907401</v>
      </c>
      <c r="AW11" s="14">
        <v>0.359552697282087</v>
      </c>
      <c r="AX11" s="14"/>
      <c r="AY11" s="14">
        <v>0.36664188738043102</v>
      </c>
      <c r="AZ11" s="14">
        <v>0.33085710725269302</v>
      </c>
      <c r="BA11" s="14">
        <v>0.308740322941289</v>
      </c>
      <c r="BB11" s="14">
        <v>0.232837117236355</v>
      </c>
      <c r="BC11" s="14">
        <v>0.23559681353564901</v>
      </c>
      <c r="BD11" s="14"/>
      <c r="BE11" s="14">
        <v>0.30173823903422597</v>
      </c>
      <c r="BF11" s="14">
        <v>0.38242155450597498</v>
      </c>
      <c r="BG11" s="14">
        <v>0.37080370978949101</v>
      </c>
      <c r="BH11" s="14">
        <v>0.383578467632538</v>
      </c>
      <c r="BI11" s="14">
        <v>0.33138697401603501</v>
      </c>
      <c r="BJ11" s="14">
        <v>0.33100692151682698</v>
      </c>
      <c r="BK11" s="14">
        <v>0.31369539868994201</v>
      </c>
      <c r="BL11" s="14">
        <v>0.32235302533910298</v>
      </c>
      <c r="BM11" s="14">
        <v>0.34708758170201298</v>
      </c>
      <c r="BN11" s="14">
        <v>0.27516179047824002</v>
      </c>
      <c r="BO11" s="14">
        <v>0.31469079455778798</v>
      </c>
      <c r="BP11" s="14">
        <v>0.262020008236794</v>
      </c>
      <c r="BQ11" s="14">
        <v>0.26659809835341602</v>
      </c>
      <c r="BR11" s="14">
        <v>0.30533047596727197</v>
      </c>
      <c r="BS11" s="14">
        <v>0.43521572145684101</v>
      </c>
      <c r="BT11" s="14">
        <v>0.16723838333163901</v>
      </c>
      <c r="BU11" s="14"/>
      <c r="BV11" s="14">
        <v>0.249958714822032</v>
      </c>
      <c r="BW11" s="14">
        <v>0.32851331299689501</v>
      </c>
      <c r="BX11" s="14"/>
      <c r="BY11" s="14">
        <v>0.28452588716239702</v>
      </c>
      <c r="BZ11" s="14"/>
      <c r="CA11" s="14">
        <v>0.35050440324860099</v>
      </c>
      <c r="CB11" s="14">
        <v>0.31942943290119902</v>
      </c>
      <c r="CC11" s="14">
        <v>0.33027084630800702</v>
      </c>
      <c r="CD11" s="14">
        <v>0.250417952689312</v>
      </c>
      <c r="CE11" s="14">
        <v>0.116159039687184</v>
      </c>
    </row>
    <row r="12" spans="2:83" x14ac:dyDescent="0.3">
      <c r="B12" s="15" t="s">
        <v>238</v>
      </c>
      <c r="C12" s="14">
        <v>0.180216857329214</v>
      </c>
      <c r="D12" s="14">
        <v>0.18592097814609401</v>
      </c>
      <c r="E12" s="14">
        <v>0.17500047984919001</v>
      </c>
      <c r="F12" s="14"/>
      <c r="G12" s="14">
        <v>0.20172178187259701</v>
      </c>
      <c r="H12" s="14">
        <v>0.144197451117652</v>
      </c>
      <c r="I12" s="14">
        <v>0.140615692821734</v>
      </c>
      <c r="J12" s="14">
        <v>0.171235232883582</v>
      </c>
      <c r="K12" s="14">
        <v>0.17276510685993199</v>
      </c>
      <c r="L12" s="14">
        <v>0.23974790683257</v>
      </c>
      <c r="M12" s="14"/>
      <c r="N12" s="14">
        <v>0.161815852115648</v>
      </c>
      <c r="O12" s="14">
        <v>0.18696480861505799</v>
      </c>
      <c r="P12" s="14">
        <v>0.18882468036996899</v>
      </c>
      <c r="Q12" s="14">
        <v>0.185752615372518</v>
      </c>
      <c r="R12" s="14"/>
      <c r="S12" s="14">
        <v>0.19053296693008501</v>
      </c>
      <c r="T12" s="14">
        <v>0.16969676125913</v>
      </c>
      <c r="U12" s="14">
        <v>0.19221500744206399</v>
      </c>
      <c r="V12" s="14">
        <v>0.14304260116331299</v>
      </c>
      <c r="W12" s="14">
        <v>0.182407649022301</v>
      </c>
      <c r="X12" s="14">
        <v>0.21169576446295599</v>
      </c>
      <c r="Y12" s="14">
        <v>0.203650338629389</v>
      </c>
      <c r="Z12" s="14">
        <v>0.143562321027939</v>
      </c>
      <c r="AA12" s="14">
        <v>0.154455066124905</v>
      </c>
      <c r="AB12" s="14">
        <v>0.22045270601615199</v>
      </c>
      <c r="AC12" s="14">
        <v>0.19164374384817001</v>
      </c>
      <c r="AD12" s="14">
        <v>9.9597487533516604E-2</v>
      </c>
      <c r="AE12" s="14"/>
      <c r="AF12" s="14">
        <v>0.17938286960327299</v>
      </c>
      <c r="AG12" s="14">
        <v>0.184390409497596</v>
      </c>
      <c r="AH12" s="14">
        <v>0.187828332146215</v>
      </c>
      <c r="AI12" s="14">
        <v>3.8795600357319701E-2</v>
      </c>
      <c r="AJ12" s="14">
        <v>0.14135564717820001</v>
      </c>
      <c r="AK12" s="14"/>
      <c r="AL12" s="14">
        <v>0.19197604781813701</v>
      </c>
      <c r="AM12" s="14">
        <v>0.192571462319023</v>
      </c>
      <c r="AN12" s="14">
        <v>0.189660952589571</v>
      </c>
      <c r="AO12" s="14">
        <v>0.149213425876842</v>
      </c>
      <c r="AP12" s="14">
        <v>0.16382975021368401</v>
      </c>
      <c r="AQ12" s="14"/>
      <c r="AR12" s="14">
        <v>0.193210064685474</v>
      </c>
      <c r="AS12" s="14">
        <v>0.18502227655358999</v>
      </c>
      <c r="AT12" s="14">
        <v>0.249781284841435</v>
      </c>
      <c r="AU12" s="14">
        <v>0.14407821451602601</v>
      </c>
      <c r="AV12" s="14">
        <v>0.192348798173337</v>
      </c>
      <c r="AW12" s="14">
        <v>0.16880617676576901</v>
      </c>
      <c r="AX12" s="14"/>
      <c r="AY12" s="14">
        <v>0.184498625055279</v>
      </c>
      <c r="AZ12" s="14">
        <v>0.187284273615102</v>
      </c>
      <c r="BA12" s="14">
        <v>0.18881804643185299</v>
      </c>
      <c r="BB12" s="14">
        <v>0.151736412626501</v>
      </c>
      <c r="BC12" s="14">
        <v>0.106356632423773</v>
      </c>
      <c r="BD12" s="14"/>
      <c r="BE12" s="14">
        <v>0.16310912569803901</v>
      </c>
      <c r="BF12" s="14">
        <v>0.13883828547257801</v>
      </c>
      <c r="BG12" s="14">
        <v>0.22062146464993301</v>
      </c>
      <c r="BH12" s="14">
        <v>0.21607136776230901</v>
      </c>
      <c r="BI12" s="14">
        <v>0.14227067927343301</v>
      </c>
      <c r="BJ12" s="14">
        <v>0.205806974216595</v>
      </c>
      <c r="BK12" s="14">
        <v>0.19904102569922699</v>
      </c>
      <c r="BL12" s="14">
        <v>0.211308329227652</v>
      </c>
      <c r="BM12" s="14">
        <v>0.17651797866850999</v>
      </c>
      <c r="BN12" s="14">
        <v>0.175952355264861</v>
      </c>
      <c r="BO12" s="14">
        <v>0.18475594321604599</v>
      </c>
      <c r="BP12" s="14">
        <v>0.16976907891075499</v>
      </c>
      <c r="BQ12" s="14">
        <v>0.16891759863852601</v>
      </c>
      <c r="BR12" s="14">
        <v>0.120381626954607</v>
      </c>
      <c r="BS12" s="14">
        <v>5.6712317309814603E-2</v>
      </c>
      <c r="BT12" s="14">
        <v>0.16555003773448701</v>
      </c>
      <c r="BU12" s="14"/>
      <c r="BV12" s="14">
        <v>0.19093986440567001</v>
      </c>
      <c r="BW12" s="14">
        <v>0.194994776823294</v>
      </c>
      <c r="BX12" s="14"/>
      <c r="BY12" s="14">
        <v>0.11046242597122501</v>
      </c>
      <c r="BZ12" s="14"/>
      <c r="CA12" s="14">
        <v>0.196906962811251</v>
      </c>
      <c r="CB12" s="14">
        <v>0.22398650212964499</v>
      </c>
      <c r="CC12" s="14">
        <v>0.160723932452356</v>
      </c>
      <c r="CD12" s="14">
        <v>0.12260309602473</v>
      </c>
      <c r="CE12" s="14">
        <v>0.13240025367927299</v>
      </c>
    </row>
    <row r="13" spans="2:83" x14ac:dyDescent="0.3">
      <c r="B13" s="15" t="s">
        <v>214</v>
      </c>
      <c r="C13" s="14">
        <v>9.4669805707570304E-2</v>
      </c>
      <c r="D13" s="14">
        <v>0.108705485534248</v>
      </c>
      <c r="E13" s="14">
        <v>8.0218694558321799E-2</v>
      </c>
      <c r="F13" s="14"/>
      <c r="G13" s="14">
        <v>6.24214785996288E-2</v>
      </c>
      <c r="H13" s="14">
        <v>9.4356230597621604E-2</v>
      </c>
      <c r="I13" s="14">
        <v>8.5217491262673001E-2</v>
      </c>
      <c r="J13" s="14">
        <v>9.69010695303682E-2</v>
      </c>
      <c r="K13" s="14">
        <v>0.166691549885714</v>
      </c>
      <c r="L13" s="14">
        <v>7.3612077619791799E-2</v>
      </c>
      <c r="M13" s="14"/>
      <c r="N13" s="14">
        <v>0.104938179387908</v>
      </c>
      <c r="O13" s="14">
        <v>0.124403796032902</v>
      </c>
      <c r="P13" s="14">
        <v>8.3006534852197694E-2</v>
      </c>
      <c r="Q13" s="14">
        <v>6.5067285024254296E-2</v>
      </c>
      <c r="R13" s="14"/>
      <c r="S13" s="14">
        <v>9.2726220527035302E-2</v>
      </c>
      <c r="T13" s="14">
        <v>0.102187852238747</v>
      </c>
      <c r="U13" s="14">
        <v>0.104343705662507</v>
      </c>
      <c r="V13" s="14">
        <v>7.2207136592563503E-2</v>
      </c>
      <c r="W13" s="14">
        <v>5.9791015605893102E-2</v>
      </c>
      <c r="X13" s="14">
        <v>0.122463016649292</v>
      </c>
      <c r="Y13" s="14">
        <v>5.8150860741245897E-2</v>
      </c>
      <c r="Z13" s="14">
        <v>0.10189085877661</v>
      </c>
      <c r="AA13" s="14">
        <v>0.11023959593058399</v>
      </c>
      <c r="AB13" s="14">
        <v>8.4055764370508906E-2</v>
      </c>
      <c r="AC13" s="14">
        <v>0.13994930068286901</v>
      </c>
      <c r="AD13" s="14">
        <v>9.7308459362596897E-2</v>
      </c>
      <c r="AE13" s="14"/>
      <c r="AF13" s="14">
        <v>8.5679679852587606E-2</v>
      </c>
      <c r="AG13" s="14">
        <v>0.115802786612185</v>
      </c>
      <c r="AH13" s="14">
        <v>0.134027223103895</v>
      </c>
      <c r="AI13" s="14">
        <v>7.8015413478266196E-2</v>
      </c>
      <c r="AJ13" s="14">
        <v>5.5405946226978503E-2</v>
      </c>
      <c r="AK13" s="14"/>
      <c r="AL13" s="14">
        <v>8.0279366889142598E-2</v>
      </c>
      <c r="AM13" s="14">
        <v>9.8513559098053996E-2</v>
      </c>
      <c r="AN13" s="14">
        <v>0.129704000489091</v>
      </c>
      <c r="AO13" s="14">
        <v>5.3110111047950201E-2</v>
      </c>
      <c r="AP13" s="14">
        <v>0.22035069221741599</v>
      </c>
      <c r="AQ13" s="14"/>
      <c r="AR13" s="14">
        <v>0.101509367380946</v>
      </c>
      <c r="AS13" s="14">
        <v>7.1237532591880495E-2</v>
      </c>
      <c r="AT13" s="14">
        <v>0.103808071818954</v>
      </c>
      <c r="AU13" s="14">
        <v>6.0147336261782099E-2</v>
      </c>
      <c r="AV13" s="14">
        <v>0.20635639888804899</v>
      </c>
      <c r="AW13" s="14">
        <v>9.4829934987817804E-2</v>
      </c>
      <c r="AX13" s="14"/>
      <c r="AY13" s="14">
        <v>5.6041205472953798E-2</v>
      </c>
      <c r="AZ13" s="14">
        <v>9.4169164578824099E-2</v>
      </c>
      <c r="BA13" s="14">
        <v>0.110254007149066</v>
      </c>
      <c r="BB13" s="14">
        <v>0.13107171107205501</v>
      </c>
      <c r="BC13" s="14">
        <v>6.5122626787693802E-2</v>
      </c>
      <c r="BD13" s="14"/>
      <c r="BE13" s="14">
        <v>0</v>
      </c>
      <c r="BF13" s="14">
        <v>6.8672611605243405E-2</v>
      </c>
      <c r="BG13" s="14">
        <v>0.10248152006153601</v>
      </c>
      <c r="BH13" s="14">
        <v>6.9244631619119701E-2</v>
      </c>
      <c r="BI13" s="14">
        <v>8.1292626553843395E-2</v>
      </c>
      <c r="BJ13" s="14">
        <v>0.104480036362696</v>
      </c>
      <c r="BK13" s="14">
        <v>6.9325663008901597E-2</v>
      </c>
      <c r="BL13" s="14">
        <v>0.12855965711183201</v>
      </c>
      <c r="BM13" s="14">
        <v>0.10190562798519</v>
      </c>
      <c r="BN13" s="14">
        <v>9.4971485237788894E-2</v>
      </c>
      <c r="BO13" s="14">
        <v>9.0701327484856403E-2</v>
      </c>
      <c r="BP13" s="14">
        <v>0.141125752977555</v>
      </c>
      <c r="BQ13" s="14">
        <v>9.8732353237581102E-2</v>
      </c>
      <c r="BR13" s="14">
        <v>0.13219435107762201</v>
      </c>
      <c r="BS13" s="14">
        <v>0.12189740063306501</v>
      </c>
      <c r="BT13" s="14">
        <v>6.7139123227753297E-2</v>
      </c>
      <c r="BU13" s="14"/>
      <c r="BV13" s="14">
        <v>0.100090426907142</v>
      </c>
      <c r="BW13" s="14">
        <v>9.6171531934493806E-2</v>
      </c>
      <c r="BX13" s="14"/>
      <c r="BY13" s="14">
        <v>2.96163191063725E-2</v>
      </c>
      <c r="BZ13" s="14"/>
      <c r="CA13" s="14">
        <v>0.101332393889877</v>
      </c>
      <c r="CB13" s="14">
        <v>0.114532397066335</v>
      </c>
      <c r="CC13" s="14">
        <v>8.92364128888571E-2</v>
      </c>
      <c r="CD13" s="14">
        <v>7.20559996773842E-2</v>
      </c>
      <c r="CE13" s="14">
        <v>2.3501727693882299E-2</v>
      </c>
    </row>
    <row r="14" spans="2:83" x14ac:dyDescent="0.3">
      <c r="B14" s="15" t="s">
        <v>110</v>
      </c>
      <c r="C14" s="14">
        <v>7.9521108471973301E-2</v>
      </c>
      <c r="D14" s="14">
        <v>4.2951258606267702E-2</v>
      </c>
      <c r="E14" s="14">
        <v>0.115385379269903</v>
      </c>
      <c r="F14" s="14"/>
      <c r="G14" s="14">
        <v>8.0516806218632997E-2</v>
      </c>
      <c r="H14" s="14">
        <v>4.5602641240058799E-2</v>
      </c>
      <c r="I14" s="14">
        <v>7.6983260664696199E-2</v>
      </c>
      <c r="J14" s="14">
        <v>9.6175979564233002E-2</v>
      </c>
      <c r="K14" s="14">
        <v>8.4567227695566294E-2</v>
      </c>
      <c r="L14" s="14">
        <v>9.1628357296575896E-2</v>
      </c>
      <c r="M14" s="14"/>
      <c r="N14" s="14">
        <v>4.4769786021350601E-2</v>
      </c>
      <c r="O14" s="14">
        <v>6.8520978346995803E-2</v>
      </c>
      <c r="P14" s="14">
        <v>7.9259053954858702E-2</v>
      </c>
      <c r="Q14" s="14">
        <v>0.13035181420404501</v>
      </c>
      <c r="R14" s="14"/>
      <c r="S14" s="14">
        <v>4.7775974144051499E-2</v>
      </c>
      <c r="T14" s="14">
        <v>9.0918836254980998E-2</v>
      </c>
      <c r="U14" s="14">
        <v>4.9867086660909297E-2</v>
      </c>
      <c r="V14" s="14">
        <v>7.9684478733521094E-2</v>
      </c>
      <c r="W14" s="14">
        <v>8.9022400855534006E-2</v>
      </c>
      <c r="X14" s="14">
        <v>0.122118429078035</v>
      </c>
      <c r="Y14" s="14">
        <v>0.12262177333389</v>
      </c>
      <c r="Z14" s="14">
        <v>4.4819474801981E-2</v>
      </c>
      <c r="AA14" s="14">
        <v>8.9136471482323995E-2</v>
      </c>
      <c r="AB14" s="14">
        <v>6.3126047361506704E-2</v>
      </c>
      <c r="AC14" s="14">
        <v>1.9504454350592199E-2</v>
      </c>
      <c r="AD14" s="14">
        <v>0.1519877556999</v>
      </c>
      <c r="AE14" s="14"/>
      <c r="AF14" s="14">
        <v>6.1212196605447897E-2</v>
      </c>
      <c r="AG14" s="14">
        <v>5.5936594407363503E-2</v>
      </c>
      <c r="AH14" s="14">
        <v>6.3009424358894395E-2</v>
      </c>
      <c r="AI14" s="14">
        <v>2.7200937784649201E-2</v>
      </c>
      <c r="AJ14" s="14">
        <v>0.16032616775253899</v>
      </c>
      <c r="AK14" s="14"/>
      <c r="AL14" s="14">
        <v>7.8717633812510193E-2</v>
      </c>
      <c r="AM14" s="14">
        <v>5.4284846101439299E-2</v>
      </c>
      <c r="AN14" s="14">
        <v>7.2900661786909404E-2</v>
      </c>
      <c r="AO14" s="14">
        <v>5.50424270644135E-2</v>
      </c>
      <c r="AP14" s="14">
        <v>6.70068918379981E-2</v>
      </c>
      <c r="AQ14" s="14"/>
      <c r="AR14" s="14">
        <v>4.3375840004416903E-2</v>
      </c>
      <c r="AS14" s="14">
        <v>5.6810923301848899E-2</v>
      </c>
      <c r="AT14" s="14">
        <v>5.1769657249642297E-2</v>
      </c>
      <c r="AU14" s="14">
        <v>5.8726415387287699E-2</v>
      </c>
      <c r="AV14" s="14">
        <v>7.7581878559978598E-2</v>
      </c>
      <c r="AW14" s="14">
        <v>0.18771710281904599</v>
      </c>
      <c r="AX14" s="14"/>
      <c r="AY14" s="14">
        <v>0.10502550758696901</v>
      </c>
      <c r="AZ14" s="14">
        <v>0.111097091955284</v>
      </c>
      <c r="BA14" s="14">
        <v>6.5915425787711507E-2</v>
      </c>
      <c r="BB14" s="14">
        <v>3.4675380631924699E-2</v>
      </c>
      <c r="BC14" s="14">
        <v>0</v>
      </c>
      <c r="BD14" s="14"/>
      <c r="BE14" s="14">
        <v>0.20744353374278501</v>
      </c>
      <c r="BF14" s="14">
        <v>0.14563845194269301</v>
      </c>
      <c r="BG14" s="14">
        <v>9.5230816312122504E-2</v>
      </c>
      <c r="BH14" s="14">
        <v>9.7320233845337001E-2</v>
      </c>
      <c r="BI14" s="14">
        <v>0.11006981206505601</v>
      </c>
      <c r="BJ14" s="14">
        <v>8.9804739936675496E-2</v>
      </c>
      <c r="BK14" s="14">
        <v>0.100403178510053</v>
      </c>
      <c r="BL14" s="14">
        <v>5.8923463663518701E-2</v>
      </c>
      <c r="BM14" s="14">
        <v>7.0183407694491301E-2</v>
      </c>
      <c r="BN14" s="14">
        <v>6.1844703340848302E-2</v>
      </c>
      <c r="BO14" s="14">
        <v>8.0409975796480099E-2</v>
      </c>
      <c r="BP14" s="14">
        <v>2.8797876008401901E-2</v>
      </c>
      <c r="BQ14" s="14">
        <v>1.8140940796082201E-2</v>
      </c>
      <c r="BR14" s="14">
        <v>1.7508322271297099E-2</v>
      </c>
      <c r="BS14" s="14">
        <v>4.0686343733446699E-2</v>
      </c>
      <c r="BT14" s="14">
        <v>1.14163527853102E-2</v>
      </c>
      <c r="BU14" s="14"/>
      <c r="BV14" s="14">
        <v>4.6260744895132697E-2</v>
      </c>
      <c r="BW14" s="14">
        <v>6.6202562272712498E-2</v>
      </c>
      <c r="BX14" s="14"/>
      <c r="BY14" s="14">
        <v>2.7508060730626602E-2</v>
      </c>
      <c r="BZ14" s="14"/>
      <c r="CA14" s="14">
        <v>8.8166383308812199E-2</v>
      </c>
      <c r="CB14" s="14">
        <v>5.7852579224576303E-2</v>
      </c>
      <c r="CC14" s="14">
        <v>8.0309085303511302E-2</v>
      </c>
      <c r="CD14" s="14">
        <v>2.0105083908603098E-2</v>
      </c>
      <c r="CE14" s="14">
        <v>3.2929924183019502E-2</v>
      </c>
    </row>
    <row r="15" spans="2:83" x14ac:dyDescent="0.3">
      <c r="B15" s="15" t="s">
        <v>215</v>
      </c>
      <c r="C15" s="21">
        <v>0.32228029760274302</v>
      </c>
      <c r="D15" s="21">
        <v>0.37381574997538602</v>
      </c>
      <c r="E15" s="21">
        <v>0.27156174697806801</v>
      </c>
      <c r="F15" s="21"/>
      <c r="G15" s="21">
        <v>0.374300527710765</v>
      </c>
      <c r="H15" s="21">
        <v>0.47195858862430301</v>
      </c>
      <c r="I15" s="21">
        <v>0.37302129927500699</v>
      </c>
      <c r="J15" s="21">
        <v>0.29275063863964101</v>
      </c>
      <c r="K15" s="21">
        <v>0.210705303974112</v>
      </c>
      <c r="L15" s="21">
        <v>0.223895236346635</v>
      </c>
      <c r="M15" s="21"/>
      <c r="N15" s="21">
        <v>0.38375603094953098</v>
      </c>
      <c r="O15" s="21">
        <v>0.32625718185372499</v>
      </c>
      <c r="P15" s="21">
        <v>0.32718082130304299</v>
      </c>
      <c r="Q15" s="21">
        <v>0.246725170124272</v>
      </c>
      <c r="R15" s="21"/>
      <c r="S15" s="21">
        <v>0.371612707922789</v>
      </c>
      <c r="T15" s="21">
        <v>0.30273134355880998</v>
      </c>
      <c r="U15" s="21">
        <v>0.31471678787334201</v>
      </c>
      <c r="V15" s="21">
        <v>0.32369133201915301</v>
      </c>
      <c r="W15" s="21">
        <v>0.33381178171819698</v>
      </c>
      <c r="X15" s="21">
        <v>0.25470365127000599</v>
      </c>
      <c r="Y15" s="21">
        <v>0.334513597337596</v>
      </c>
      <c r="Z15" s="21">
        <v>0.36466224650600199</v>
      </c>
      <c r="AA15" s="21">
        <v>0.33658274893149198</v>
      </c>
      <c r="AB15" s="21">
        <v>0.29046962539482002</v>
      </c>
      <c r="AC15" s="21">
        <v>0.34107617430053999</v>
      </c>
      <c r="AD15" s="21">
        <v>0.29160980140308701</v>
      </c>
      <c r="AE15" s="21"/>
      <c r="AF15" s="21">
        <v>0.33983562136123702</v>
      </c>
      <c r="AG15" s="21">
        <v>0.37064029274544202</v>
      </c>
      <c r="AH15" s="21">
        <v>0.26197633495516198</v>
      </c>
      <c r="AI15" s="21">
        <v>0.333221361218073</v>
      </c>
      <c r="AJ15" s="21">
        <v>0.25424150302679399</v>
      </c>
      <c r="AK15" s="21"/>
      <c r="AL15" s="21">
        <v>0.32064541192547102</v>
      </c>
      <c r="AM15" s="21">
        <v>0.373062962219251</v>
      </c>
      <c r="AN15" s="21">
        <v>0.23729656250723899</v>
      </c>
      <c r="AO15" s="21">
        <v>0.41676253731485802</v>
      </c>
      <c r="AP15" s="21">
        <v>0.27781689588115199</v>
      </c>
      <c r="AQ15" s="21"/>
      <c r="AR15" s="21">
        <v>0.41541848631766398</v>
      </c>
      <c r="AS15" s="21">
        <v>0.33650694712332602</v>
      </c>
      <c r="AT15" s="21">
        <v>0.253489003727141</v>
      </c>
      <c r="AU15" s="21">
        <v>0.41306506516306901</v>
      </c>
      <c r="AV15" s="21">
        <v>0.25004279467956098</v>
      </c>
      <c r="AW15" s="21">
        <v>0.18909408814528</v>
      </c>
      <c r="AX15" s="21"/>
      <c r="AY15" s="21">
        <v>0.28779277450436802</v>
      </c>
      <c r="AZ15" s="21">
        <v>0.276592362598097</v>
      </c>
      <c r="BA15" s="21">
        <v>0.32627219769008098</v>
      </c>
      <c r="BB15" s="21">
        <v>0.44967937843316402</v>
      </c>
      <c r="BC15" s="21">
        <v>0.59292392725288401</v>
      </c>
      <c r="BD15" s="21"/>
      <c r="BE15" s="21">
        <v>0.32770910152494998</v>
      </c>
      <c r="BF15" s="21">
        <v>0.26442909647351098</v>
      </c>
      <c r="BG15" s="21">
        <v>0.210862489186917</v>
      </c>
      <c r="BH15" s="21">
        <v>0.23378529914069601</v>
      </c>
      <c r="BI15" s="21">
        <v>0.33497990809163197</v>
      </c>
      <c r="BJ15" s="21">
        <v>0.26890132796720601</v>
      </c>
      <c r="BK15" s="21">
        <v>0.31753473409187499</v>
      </c>
      <c r="BL15" s="21">
        <v>0.27885552465789298</v>
      </c>
      <c r="BM15" s="21">
        <v>0.30430540394979599</v>
      </c>
      <c r="BN15" s="21">
        <v>0.39206966567826201</v>
      </c>
      <c r="BO15" s="21">
        <v>0.32944195894483003</v>
      </c>
      <c r="BP15" s="21">
        <v>0.39828728386649398</v>
      </c>
      <c r="BQ15" s="21">
        <v>0.44761100897439399</v>
      </c>
      <c r="BR15" s="21">
        <v>0.42458522372920199</v>
      </c>
      <c r="BS15" s="21">
        <v>0.34548821686683301</v>
      </c>
      <c r="BT15" s="21">
        <v>0.58865610292081105</v>
      </c>
      <c r="BU15" s="21"/>
      <c r="BV15" s="21">
        <v>0.41275024897002299</v>
      </c>
      <c r="BW15" s="21">
        <v>0.31411781597260402</v>
      </c>
      <c r="BX15" s="21"/>
      <c r="BY15" s="21">
        <v>0.54788730702937904</v>
      </c>
      <c r="BZ15" s="21"/>
      <c r="CA15" s="21">
        <v>0.26308985674145802</v>
      </c>
      <c r="CB15" s="21">
        <v>0.28419908867824401</v>
      </c>
      <c r="CC15" s="21">
        <v>0.33945972304726901</v>
      </c>
      <c r="CD15" s="21">
        <v>0.53481786769997097</v>
      </c>
      <c r="CE15" s="21">
        <v>0.69500905475664099</v>
      </c>
    </row>
    <row r="16" spans="2:83" x14ac:dyDescent="0.3">
      <c r="B16" s="15" t="s">
        <v>216</v>
      </c>
      <c r="C16" s="21">
        <v>0.274886663036785</v>
      </c>
      <c r="D16" s="21">
        <v>0.29462646368034201</v>
      </c>
      <c r="E16" s="21">
        <v>0.25521917440751202</v>
      </c>
      <c r="F16" s="21"/>
      <c r="G16" s="21">
        <v>0.26414326047222503</v>
      </c>
      <c r="H16" s="21">
        <v>0.238553681715274</v>
      </c>
      <c r="I16" s="21">
        <v>0.225833184084407</v>
      </c>
      <c r="J16" s="21">
        <v>0.26813630241394998</v>
      </c>
      <c r="K16" s="21">
        <v>0.33945665674564601</v>
      </c>
      <c r="L16" s="21">
        <v>0.31335998445236202</v>
      </c>
      <c r="M16" s="21"/>
      <c r="N16" s="21">
        <v>0.26675403150355598</v>
      </c>
      <c r="O16" s="21">
        <v>0.31136860464796001</v>
      </c>
      <c r="P16" s="21">
        <v>0.27183121522216602</v>
      </c>
      <c r="Q16" s="21">
        <v>0.25081990039677299</v>
      </c>
      <c r="R16" s="21"/>
      <c r="S16" s="21">
        <v>0.28325918745711998</v>
      </c>
      <c r="T16" s="21">
        <v>0.27188461349787701</v>
      </c>
      <c r="U16" s="21">
        <v>0.29655871310456999</v>
      </c>
      <c r="V16" s="21">
        <v>0.215249737755877</v>
      </c>
      <c r="W16" s="21">
        <v>0.242198664628194</v>
      </c>
      <c r="X16" s="21">
        <v>0.334158781112248</v>
      </c>
      <c r="Y16" s="21">
        <v>0.26180119937063501</v>
      </c>
      <c r="Z16" s="21">
        <v>0.24545317980455</v>
      </c>
      <c r="AA16" s="21">
        <v>0.26469466205548903</v>
      </c>
      <c r="AB16" s="21">
        <v>0.30450847038666101</v>
      </c>
      <c r="AC16" s="21">
        <v>0.33159304453103799</v>
      </c>
      <c r="AD16" s="21">
        <v>0.19690594689611299</v>
      </c>
      <c r="AE16" s="21"/>
      <c r="AF16" s="21">
        <v>0.265062549455861</v>
      </c>
      <c r="AG16" s="21">
        <v>0.30019319610978101</v>
      </c>
      <c r="AH16" s="21">
        <v>0.32185555525011</v>
      </c>
      <c r="AI16" s="21">
        <v>0.11681101383558599</v>
      </c>
      <c r="AJ16" s="21">
        <v>0.19676159340517901</v>
      </c>
      <c r="AK16" s="21"/>
      <c r="AL16" s="21">
        <v>0.27225541470727899</v>
      </c>
      <c r="AM16" s="21">
        <v>0.29108502141707698</v>
      </c>
      <c r="AN16" s="21">
        <v>0.31936495307866303</v>
      </c>
      <c r="AO16" s="21">
        <v>0.20232353692479199</v>
      </c>
      <c r="AP16" s="21">
        <v>0.3841804424311</v>
      </c>
      <c r="AQ16" s="21"/>
      <c r="AR16" s="21">
        <v>0.29471943206641998</v>
      </c>
      <c r="AS16" s="21">
        <v>0.25625980914547097</v>
      </c>
      <c r="AT16" s="21">
        <v>0.35358935666038799</v>
      </c>
      <c r="AU16" s="21">
        <v>0.20422555077780899</v>
      </c>
      <c r="AV16" s="21">
        <v>0.39870519706138602</v>
      </c>
      <c r="AW16" s="21">
        <v>0.26363611175358698</v>
      </c>
      <c r="AX16" s="21"/>
      <c r="AY16" s="21">
        <v>0.240539830528233</v>
      </c>
      <c r="AZ16" s="21">
        <v>0.28145343819392599</v>
      </c>
      <c r="BA16" s="21">
        <v>0.29907205358091898</v>
      </c>
      <c r="BB16" s="21">
        <v>0.28280812369855601</v>
      </c>
      <c r="BC16" s="21">
        <v>0.17147925921146701</v>
      </c>
      <c r="BD16" s="21"/>
      <c r="BE16" s="21">
        <v>0.16310912569803901</v>
      </c>
      <c r="BF16" s="21">
        <v>0.207510897077821</v>
      </c>
      <c r="BG16" s="21">
        <v>0.32310298471146898</v>
      </c>
      <c r="BH16" s="21">
        <v>0.28531599938142899</v>
      </c>
      <c r="BI16" s="21">
        <v>0.22356330582727699</v>
      </c>
      <c r="BJ16" s="21">
        <v>0.31028701057929098</v>
      </c>
      <c r="BK16" s="21">
        <v>0.26836668870812902</v>
      </c>
      <c r="BL16" s="21">
        <v>0.33986798633948501</v>
      </c>
      <c r="BM16" s="21">
        <v>0.27842360665369997</v>
      </c>
      <c r="BN16" s="21">
        <v>0.27092384050265</v>
      </c>
      <c r="BO16" s="21">
        <v>0.27545727070090198</v>
      </c>
      <c r="BP16" s="21">
        <v>0.31089483188831002</v>
      </c>
      <c r="BQ16" s="21">
        <v>0.26764995187610702</v>
      </c>
      <c r="BR16" s="21">
        <v>0.25257597803222898</v>
      </c>
      <c r="BS16" s="21">
        <v>0.178609717942879</v>
      </c>
      <c r="BT16" s="21">
        <v>0.23268916096223999</v>
      </c>
      <c r="BU16" s="21"/>
      <c r="BV16" s="21">
        <v>0.291030291312812</v>
      </c>
      <c r="BW16" s="21">
        <v>0.29116630875778798</v>
      </c>
      <c r="BX16" s="21"/>
      <c r="BY16" s="21">
        <v>0.14007874507759699</v>
      </c>
      <c r="BZ16" s="21"/>
      <c r="CA16" s="21">
        <v>0.298239356701128</v>
      </c>
      <c r="CB16" s="21">
        <v>0.33851889919598099</v>
      </c>
      <c r="CC16" s="21">
        <v>0.249960345341213</v>
      </c>
      <c r="CD16" s="21">
        <v>0.19465909570211401</v>
      </c>
      <c r="CE16" s="21">
        <v>0.155901981373155</v>
      </c>
    </row>
    <row r="17" spans="2:83" x14ac:dyDescent="0.3">
      <c r="B17" s="15" t="s">
        <v>139</v>
      </c>
      <c r="C17" s="22">
        <v>4.7393634565958E-2</v>
      </c>
      <c r="D17" s="22">
        <v>7.91892862950445E-2</v>
      </c>
      <c r="E17" s="22">
        <v>1.6342572570555401E-2</v>
      </c>
      <c r="F17" s="22"/>
      <c r="G17" s="22">
        <v>0.110157267238539</v>
      </c>
      <c r="H17" s="22">
        <v>0.23340490690902899</v>
      </c>
      <c r="I17" s="22">
        <v>0.14718811519059999</v>
      </c>
      <c r="J17" s="22">
        <v>2.4614336225690502E-2</v>
      </c>
      <c r="K17" s="22">
        <v>-0.12875135277153399</v>
      </c>
      <c r="L17" s="22">
        <v>-8.9464748105727701E-2</v>
      </c>
      <c r="M17" s="22"/>
      <c r="N17" s="22">
        <v>0.117001999445975</v>
      </c>
      <c r="O17" s="22">
        <v>1.4888577205765001E-2</v>
      </c>
      <c r="P17" s="22">
        <v>5.5349606080876801E-2</v>
      </c>
      <c r="Q17" s="22">
        <v>-4.0947302725004896E-3</v>
      </c>
      <c r="R17" s="22"/>
      <c r="S17" s="22">
        <v>8.83535204656683E-2</v>
      </c>
      <c r="T17" s="22">
        <v>3.0846730060933601E-2</v>
      </c>
      <c r="U17" s="22">
        <v>1.8158074768771799E-2</v>
      </c>
      <c r="V17" s="22">
        <v>0.108441594263276</v>
      </c>
      <c r="W17" s="22">
        <v>9.1613117090002999E-2</v>
      </c>
      <c r="X17" s="22">
        <v>-7.9455129842242303E-2</v>
      </c>
      <c r="Y17" s="22">
        <v>7.2712397966960607E-2</v>
      </c>
      <c r="Z17" s="22">
        <v>0.119209066701452</v>
      </c>
      <c r="AA17" s="22">
        <v>7.1888086876003301E-2</v>
      </c>
      <c r="AB17" s="22">
        <v>-1.40388449918407E-2</v>
      </c>
      <c r="AC17" s="22">
        <v>9.4831297695019395E-3</v>
      </c>
      <c r="AD17" s="22">
        <v>9.47038545069738E-2</v>
      </c>
      <c r="AE17" s="22"/>
      <c r="AF17" s="22">
        <v>7.4773071905376604E-2</v>
      </c>
      <c r="AG17" s="22">
        <v>7.0447096635660997E-2</v>
      </c>
      <c r="AH17" s="22">
        <v>-5.9879220294947903E-2</v>
      </c>
      <c r="AI17" s="22">
        <v>0.21641034738248699</v>
      </c>
      <c r="AJ17" s="22">
        <v>5.7479909621614901E-2</v>
      </c>
      <c r="AK17" s="22"/>
      <c r="AL17" s="22">
        <v>4.8389997218192003E-2</v>
      </c>
      <c r="AM17" s="22">
        <v>8.1977940802174007E-2</v>
      </c>
      <c r="AN17" s="22">
        <v>-8.2068390571423205E-2</v>
      </c>
      <c r="AO17" s="22">
        <v>0.214439000390066</v>
      </c>
      <c r="AP17" s="22">
        <v>-0.10636354654994799</v>
      </c>
      <c r="AQ17" s="22"/>
      <c r="AR17" s="22">
        <v>0.120699054251244</v>
      </c>
      <c r="AS17" s="22">
        <v>8.0247137977855501E-2</v>
      </c>
      <c r="AT17" s="22">
        <v>-0.100100352933248</v>
      </c>
      <c r="AU17" s="22">
        <v>0.20883951438525999</v>
      </c>
      <c r="AV17" s="22">
        <v>-0.14866240238182499</v>
      </c>
      <c r="AW17" s="22">
        <v>-7.4542023608306501E-2</v>
      </c>
      <c r="AX17" s="22"/>
      <c r="AY17" s="22">
        <v>4.7252943976135199E-2</v>
      </c>
      <c r="AZ17" s="22">
        <v>-4.8610755958291597E-3</v>
      </c>
      <c r="BA17" s="22">
        <v>2.7200144109161401E-2</v>
      </c>
      <c r="BB17" s="22">
        <v>0.16687125473460801</v>
      </c>
      <c r="BC17" s="22">
        <v>0.421444668041417</v>
      </c>
      <c r="BD17" s="22"/>
      <c r="BE17" s="22">
        <v>0.16459997582691199</v>
      </c>
      <c r="BF17" s="22">
        <v>5.6918199395689303E-2</v>
      </c>
      <c r="BG17" s="22">
        <v>-0.11224049552455199</v>
      </c>
      <c r="BH17" s="22">
        <v>-5.1530700240732398E-2</v>
      </c>
      <c r="BI17" s="22">
        <v>0.111416602264356</v>
      </c>
      <c r="BJ17" s="22">
        <v>-4.1385682612084702E-2</v>
      </c>
      <c r="BK17" s="22">
        <v>4.9168045383746403E-2</v>
      </c>
      <c r="BL17" s="22">
        <v>-6.10124616815916E-2</v>
      </c>
      <c r="BM17" s="22">
        <v>2.5881797296096101E-2</v>
      </c>
      <c r="BN17" s="22">
        <v>0.121145825175611</v>
      </c>
      <c r="BO17" s="22">
        <v>5.3984688243927499E-2</v>
      </c>
      <c r="BP17" s="22">
        <v>8.7392451978183697E-2</v>
      </c>
      <c r="BQ17" s="22">
        <v>0.179961057098287</v>
      </c>
      <c r="BR17" s="22">
        <v>0.17200924569697301</v>
      </c>
      <c r="BS17" s="22">
        <v>0.16687849892395401</v>
      </c>
      <c r="BT17" s="22">
        <v>0.35596694195857098</v>
      </c>
      <c r="BU17" s="22"/>
      <c r="BV17" s="22">
        <v>0.121719957657211</v>
      </c>
      <c r="BW17" s="22">
        <v>2.2951507214816001E-2</v>
      </c>
      <c r="BX17" s="22"/>
      <c r="BY17" s="22">
        <v>0.407808561951782</v>
      </c>
      <c r="BZ17" s="22"/>
      <c r="CA17" s="22">
        <v>-3.5149499959669699E-2</v>
      </c>
      <c r="CB17" s="22">
        <v>-5.4319810517736197E-2</v>
      </c>
      <c r="CC17" s="22">
        <v>8.9499377706055594E-2</v>
      </c>
      <c r="CD17" s="22">
        <v>0.34015877199785699</v>
      </c>
      <c r="CE17" s="22">
        <v>0.53910707338348596</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4.4989486811634199E-2</v>
      </c>
      <c r="D9" s="14">
        <v>5.6603338123063701E-2</v>
      </c>
      <c r="E9" s="14">
        <v>3.37374464916095E-2</v>
      </c>
      <c r="F9" s="14"/>
      <c r="G9" s="14">
        <v>6.7984297167294594E-2</v>
      </c>
      <c r="H9" s="14">
        <v>7.2148414320029497E-2</v>
      </c>
      <c r="I9" s="14">
        <v>6.7632338756750093E-2</v>
      </c>
      <c r="J9" s="14">
        <v>3.5789885897034197E-2</v>
      </c>
      <c r="K9" s="14">
        <v>1.3452294574254E-2</v>
      </c>
      <c r="L9" s="14">
        <v>1.8008795708211098E-2</v>
      </c>
      <c r="M9" s="14"/>
      <c r="N9" s="14">
        <v>6.6603538962067305E-2</v>
      </c>
      <c r="O9" s="14">
        <v>3.64560499372861E-2</v>
      </c>
      <c r="P9" s="14">
        <v>3.3868884175373801E-2</v>
      </c>
      <c r="Q9" s="14">
        <v>4.1311213457817103E-2</v>
      </c>
      <c r="R9" s="14"/>
      <c r="S9" s="14">
        <v>5.0385031330559098E-2</v>
      </c>
      <c r="T9" s="14">
        <v>4.9818672168856298E-2</v>
      </c>
      <c r="U9" s="14">
        <v>4.6410132651321698E-2</v>
      </c>
      <c r="V9" s="14">
        <v>6.6834694243972897E-2</v>
      </c>
      <c r="W9" s="14">
        <v>3.38582924638786E-2</v>
      </c>
      <c r="X9" s="14">
        <v>4.7582895615520697E-2</v>
      </c>
      <c r="Y9" s="14">
        <v>4.51347627862278E-2</v>
      </c>
      <c r="Z9" s="14">
        <v>7.2372738585078603E-2</v>
      </c>
      <c r="AA9" s="14">
        <v>3.1245177800122498E-2</v>
      </c>
      <c r="AB9" s="14">
        <v>4.37110377908295E-2</v>
      </c>
      <c r="AC9" s="14">
        <v>2.40231713040833E-2</v>
      </c>
      <c r="AD9" s="14">
        <v>0</v>
      </c>
      <c r="AE9" s="14"/>
      <c r="AF9" s="14">
        <v>3.7481262907649401E-2</v>
      </c>
      <c r="AG9" s="14">
        <v>7.7718084248137795E-2</v>
      </c>
      <c r="AH9" s="14">
        <v>7.1438464433176601E-3</v>
      </c>
      <c r="AI9" s="14">
        <v>5.5517747589108803E-2</v>
      </c>
      <c r="AJ9" s="14">
        <v>1.4817485396343101E-2</v>
      </c>
      <c r="AK9" s="14"/>
      <c r="AL9" s="14">
        <v>3.8226149504973397E-2</v>
      </c>
      <c r="AM9" s="14">
        <v>6.2346234421755797E-2</v>
      </c>
      <c r="AN9" s="14">
        <v>1.8738095733547001E-2</v>
      </c>
      <c r="AO9" s="14">
        <v>7.1393302324897004E-2</v>
      </c>
      <c r="AP9" s="14">
        <v>3.78903256510758E-2</v>
      </c>
      <c r="AQ9" s="14"/>
      <c r="AR9" s="14">
        <v>6.5394893589417205E-2</v>
      </c>
      <c r="AS9" s="14">
        <v>3.7965318001863597E-2</v>
      </c>
      <c r="AT9" s="14">
        <v>1.3270536186701799E-2</v>
      </c>
      <c r="AU9" s="14">
        <v>7.2728794477232503E-2</v>
      </c>
      <c r="AV9" s="14">
        <v>5.3157766812296899E-2</v>
      </c>
      <c r="AW9" s="14">
        <v>8.7167604293157206E-3</v>
      </c>
      <c r="AX9" s="14"/>
      <c r="AY9" s="14">
        <v>3.3489700952729198E-2</v>
      </c>
      <c r="AZ9" s="14">
        <v>4.0746621652980701E-2</v>
      </c>
      <c r="BA9" s="14">
        <v>3.9864177633154703E-2</v>
      </c>
      <c r="BB9" s="14">
        <v>8.7852793362413903E-2</v>
      </c>
      <c r="BC9" s="14">
        <v>0.12464419177955</v>
      </c>
      <c r="BD9" s="14"/>
      <c r="BE9" s="14">
        <v>0</v>
      </c>
      <c r="BF9" s="14">
        <v>5.0251988420509902E-2</v>
      </c>
      <c r="BG9" s="14">
        <v>2.70323110204789E-2</v>
      </c>
      <c r="BH9" s="14">
        <v>2.95062462760062E-2</v>
      </c>
      <c r="BI9" s="14">
        <v>6.9530843446157495E-2</v>
      </c>
      <c r="BJ9" s="14">
        <v>6.4099946782231798E-2</v>
      </c>
      <c r="BK9" s="14">
        <v>3.8622227996357401E-2</v>
      </c>
      <c r="BL9" s="14">
        <v>2.9816262972362801E-2</v>
      </c>
      <c r="BM9" s="14">
        <v>3.8902539848850302E-2</v>
      </c>
      <c r="BN9" s="14">
        <v>1.9551167195467799E-2</v>
      </c>
      <c r="BO9" s="14">
        <v>2.93772418803648E-2</v>
      </c>
      <c r="BP9" s="14">
        <v>5.2614162223684098E-2</v>
      </c>
      <c r="BQ9" s="14">
        <v>2.9730257496317702E-2</v>
      </c>
      <c r="BR9" s="14">
        <v>7.4905099765696107E-2</v>
      </c>
      <c r="BS9" s="14">
        <v>7.1995483890330794E-2</v>
      </c>
      <c r="BT9" s="14">
        <v>9.4615125005770601E-2</v>
      </c>
      <c r="BU9" s="14"/>
      <c r="BV9" s="14">
        <v>7.3485345150079207E-2</v>
      </c>
      <c r="BW9" s="14">
        <v>4.5801981470882401E-2</v>
      </c>
      <c r="BX9" s="14"/>
      <c r="BY9" s="14">
        <v>0.112412097453368</v>
      </c>
      <c r="BZ9" s="14"/>
      <c r="CA9" s="14">
        <v>2.6978890990467599E-2</v>
      </c>
      <c r="CB9" s="14">
        <v>1.6969080801799399E-2</v>
      </c>
      <c r="CC9" s="14">
        <v>5.4634680947500701E-2</v>
      </c>
      <c r="CD9" s="14">
        <v>0.112914929314618</v>
      </c>
      <c r="CE9" s="14">
        <v>0.217929166788557</v>
      </c>
    </row>
    <row r="10" spans="2:83" x14ac:dyDescent="0.3">
      <c r="B10" s="15" t="s">
        <v>236</v>
      </c>
      <c r="C10" s="14">
        <v>0.13498896173378899</v>
      </c>
      <c r="D10" s="14">
        <v>0.15474818628015299</v>
      </c>
      <c r="E10" s="14">
        <v>0.115959904716658</v>
      </c>
      <c r="F10" s="14"/>
      <c r="G10" s="14">
        <v>0.18547381572456101</v>
      </c>
      <c r="H10" s="14">
        <v>0.22729988224384201</v>
      </c>
      <c r="I10" s="14">
        <v>0.133727549273777</v>
      </c>
      <c r="J10" s="14">
        <v>0.11434878709851</v>
      </c>
      <c r="K10" s="14">
        <v>7.7505963002779496E-2</v>
      </c>
      <c r="L10" s="14">
        <v>8.2862163424042706E-2</v>
      </c>
      <c r="M10" s="14"/>
      <c r="N10" s="14">
        <v>0.16687514686254501</v>
      </c>
      <c r="O10" s="14">
        <v>0.11479583517121</v>
      </c>
      <c r="P10" s="14">
        <v>0.13310517326542701</v>
      </c>
      <c r="Q10" s="14">
        <v>0.12619375856871701</v>
      </c>
      <c r="R10" s="14"/>
      <c r="S10" s="14">
        <v>0.196655745321207</v>
      </c>
      <c r="T10" s="14">
        <v>0.12668394658107399</v>
      </c>
      <c r="U10" s="14">
        <v>0.108992731303952</v>
      </c>
      <c r="V10" s="14">
        <v>0.10808815200095</v>
      </c>
      <c r="W10" s="14">
        <v>8.9354665012571804E-2</v>
      </c>
      <c r="X10" s="14">
        <v>0.139074222099801</v>
      </c>
      <c r="Y10" s="14">
        <v>9.8822421048377102E-2</v>
      </c>
      <c r="Z10" s="14">
        <v>0.16442617275000401</v>
      </c>
      <c r="AA10" s="14">
        <v>0.18415413881707299</v>
      </c>
      <c r="AB10" s="14">
        <v>0.10602817870641799</v>
      </c>
      <c r="AC10" s="14">
        <v>0.110380347606144</v>
      </c>
      <c r="AD10" s="14">
        <v>0.13153232284073901</v>
      </c>
      <c r="AE10" s="14"/>
      <c r="AF10" s="14">
        <v>0.13881318681707699</v>
      </c>
      <c r="AG10" s="14">
        <v>0.16094455913981201</v>
      </c>
      <c r="AH10" s="14">
        <v>0.116154917109245</v>
      </c>
      <c r="AI10" s="14">
        <v>5.8579010425479701E-2</v>
      </c>
      <c r="AJ10" s="14">
        <v>0.120853507379279</v>
      </c>
      <c r="AK10" s="14"/>
      <c r="AL10" s="14">
        <v>0.156872542555791</v>
      </c>
      <c r="AM10" s="14">
        <v>0.16320385322852099</v>
      </c>
      <c r="AN10" s="14">
        <v>7.6174823251114396E-2</v>
      </c>
      <c r="AO10" s="14">
        <v>0.14407009294088199</v>
      </c>
      <c r="AP10" s="14">
        <v>9.1798064843124999E-2</v>
      </c>
      <c r="AQ10" s="14"/>
      <c r="AR10" s="14">
        <v>0.173927113786085</v>
      </c>
      <c r="AS10" s="14">
        <v>0.179132692788638</v>
      </c>
      <c r="AT10" s="14">
        <v>0.107371640612685</v>
      </c>
      <c r="AU10" s="14">
        <v>0.14153020944116401</v>
      </c>
      <c r="AV10" s="14">
        <v>9.2120503220701894E-2</v>
      </c>
      <c r="AW10" s="14">
        <v>7.8154857904056602E-2</v>
      </c>
      <c r="AX10" s="14"/>
      <c r="AY10" s="14">
        <v>0.12119735943044201</v>
      </c>
      <c r="AZ10" s="14">
        <v>8.6125673902198094E-2</v>
      </c>
      <c r="BA10" s="14">
        <v>0.174858712470227</v>
      </c>
      <c r="BB10" s="14">
        <v>0.185263808230794</v>
      </c>
      <c r="BC10" s="14">
        <v>0.156208089244147</v>
      </c>
      <c r="BD10" s="14"/>
      <c r="BE10" s="14">
        <v>0.12897540932575599</v>
      </c>
      <c r="BF10" s="14">
        <v>0.16229868752211499</v>
      </c>
      <c r="BG10" s="14">
        <v>0.11537116733193301</v>
      </c>
      <c r="BH10" s="14">
        <v>0.14499131317963701</v>
      </c>
      <c r="BI10" s="14">
        <v>9.6310290519719899E-2</v>
      </c>
      <c r="BJ10" s="14">
        <v>0.124289098837982</v>
      </c>
      <c r="BK10" s="14">
        <v>0.119508009718684</v>
      </c>
      <c r="BL10" s="14">
        <v>0.10317607567251801</v>
      </c>
      <c r="BM10" s="14">
        <v>0.13881332894215001</v>
      </c>
      <c r="BN10" s="14">
        <v>0.122484513338601</v>
      </c>
      <c r="BO10" s="14">
        <v>0.166907756438227</v>
      </c>
      <c r="BP10" s="14">
        <v>0.16251985799968099</v>
      </c>
      <c r="BQ10" s="14">
        <v>0.17401303983660699</v>
      </c>
      <c r="BR10" s="14">
        <v>0.19320730667515401</v>
      </c>
      <c r="BS10" s="14">
        <v>0.146791073743087</v>
      </c>
      <c r="BT10" s="14">
        <v>0.20377264275097601</v>
      </c>
      <c r="BU10" s="14"/>
      <c r="BV10" s="14">
        <v>0.17197758339782199</v>
      </c>
      <c r="BW10" s="14">
        <v>0.15017275812731801</v>
      </c>
      <c r="BX10" s="14"/>
      <c r="BY10" s="14">
        <v>0.228385662921089</v>
      </c>
      <c r="BZ10" s="14"/>
      <c r="CA10" s="14">
        <v>9.1509777155670199E-2</v>
      </c>
      <c r="CB10" s="14">
        <v>0.109686164424252</v>
      </c>
      <c r="CC10" s="14">
        <v>0.13887705603813899</v>
      </c>
      <c r="CD10" s="14">
        <v>0.33927546146520698</v>
      </c>
      <c r="CE10" s="14">
        <v>0.29923739305839903</v>
      </c>
    </row>
    <row r="11" spans="2:83" x14ac:dyDescent="0.3">
      <c r="B11" s="15" t="s">
        <v>237</v>
      </c>
      <c r="C11" s="14">
        <v>0.16752432673984899</v>
      </c>
      <c r="D11" s="14">
        <v>0.19278566841995801</v>
      </c>
      <c r="E11" s="14">
        <v>0.143186565018114</v>
      </c>
      <c r="F11" s="14"/>
      <c r="G11" s="14">
        <v>0.231143879043676</v>
      </c>
      <c r="H11" s="14">
        <v>0.16983438213205701</v>
      </c>
      <c r="I11" s="14">
        <v>0.161027667029812</v>
      </c>
      <c r="J11" s="14">
        <v>0.175208089978656</v>
      </c>
      <c r="K11" s="14">
        <v>0.15830124356761799</v>
      </c>
      <c r="L11" s="14">
        <v>0.12878687081686899</v>
      </c>
      <c r="M11" s="14"/>
      <c r="N11" s="14">
        <v>0.18578280282742701</v>
      </c>
      <c r="O11" s="14">
        <v>0.16499164183329601</v>
      </c>
      <c r="P11" s="14">
        <v>0.15614898835077801</v>
      </c>
      <c r="Q11" s="14">
        <v>0.15779065958312599</v>
      </c>
      <c r="R11" s="14"/>
      <c r="S11" s="14">
        <v>0.15650448187028601</v>
      </c>
      <c r="T11" s="14">
        <v>0.15595933493696301</v>
      </c>
      <c r="U11" s="14">
        <v>0.210511163006076</v>
      </c>
      <c r="V11" s="14">
        <v>0.182156131888282</v>
      </c>
      <c r="W11" s="14">
        <v>0.21698430210992201</v>
      </c>
      <c r="X11" s="14">
        <v>0.13847247640556401</v>
      </c>
      <c r="Y11" s="14">
        <v>0.129901943135423</v>
      </c>
      <c r="Z11" s="14">
        <v>0.19689195444258201</v>
      </c>
      <c r="AA11" s="14">
        <v>0.17641479554230299</v>
      </c>
      <c r="AB11" s="14">
        <v>0.17334596926163101</v>
      </c>
      <c r="AC11" s="14">
        <v>0.112786879681994</v>
      </c>
      <c r="AD11" s="14">
        <v>0.18492816110490601</v>
      </c>
      <c r="AE11" s="14"/>
      <c r="AF11" s="14">
        <v>0.17421664641281101</v>
      </c>
      <c r="AG11" s="14">
        <v>0.145248294529324</v>
      </c>
      <c r="AH11" s="14">
        <v>0.146545431294759</v>
      </c>
      <c r="AI11" s="14">
        <v>0.241614336374331</v>
      </c>
      <c r="AJ11" s="14">
        <v>0.18725201789395901</v>
      </c>
      <c r="AK11" s="14"/>
      <c r="AL11" s="14">
        <v>0.18270356437444699</v>
      </c>
      <c r="AM11" s="14">
        <v>0.158170378650548</v>
      </c>
      <c r="AN11" s="14">
        <v>0.13585657005816801</v>
      </c>
      <c r="AO11" s="14">
        <v>0.20703098137674</v>
      </c>
      <c r="AP11" s="14">
        <v>0.11320233992133701</v>
      </c>
      <c r="AQ11" s="14"/>
      <c r="AR11" s="14">
        <v>0.15260455705899501</v>
      </c>
      <c r="AS11" s="14">
        <v>0.18556844630254901</v>
      </c>
      <c r="AT11" s="14">
        <v>0.16029204864684601</v>
      </c>
      <c r="AU11" s="14">
        <v>0.21293051699599799</v>
      </c>
      <c r="AV11" s="14">
        <v>0.12557017392893599</v>
      </c>
      <c r="AW11" s="14">
        <v>0.11499035905888901</v>
      </c>
      <c r="AX11" s="14"/>
      <c r="AY11" s="14">
        <v>0.160835910564537</v>
      </c>
      <c r="AZ11" s="14">
        <v>0.19732947225514699</v>
      </c>
      <c r="BA11" s="14">
        <v>0.16883539490180299</v>
      </c>
      <c r="BB11" s="14">
        <v>0.129244523128832</v>
      </c>
      <c r="BC11" s="14">
        <v>0.201313188536246</v>
      </c>
      <c r="BD11" s="14"/>
      <c r="BE11" s="14">
        <v>0.25095884222907699</v>
      </c>
      <c r="BF11" s="14">
        <v>0.173579739971431</v>
      </c>
      <c r="BG11" s="14">
        <v>0.17274088970655099</v>
      </c>
      <c r="BH11" s="14">
        <v>0.151841834133328</v>
      </c>
      <c r="BI11" s="14">
        <v>0.157647906591459</v>
      </c>
      <c r="BJ11" s="14">
        <v>0.131245289399985</v>
      </c>
      <c r="BK11" s="14">
        <v>0.15942735501476901</v>
      </c>
      <c r="BL11" s="14">
        <v>0.20638979186221301</v>
      </c>
      <c r="BM11" s="14">
        <v>0.126172822605532</v>
      </c>
      <c r="BN11" s="14">
        <v>0.17910884442740299</v>
      </c>
      <c r="BO11" s="14">
        <v>0.18909686797651501</v>
      </c>
      <c r="BP11" s="14">
        <v>0.16426320799410599</v>
      </c>
      <c r="BQ11" s="14">
        <v>0.141412902437207</v>
      </c>
      <c r="BR11" s="14">
        <v>0.22319850214096601</v>
      </c>
      <c r="BS11" s="14">
        <v>0.12995281079585799</v>
      </c>
      <c r="BT11" s="14">
        <v>0.23856916221324601</v>
      </c>
      <c r="BU11" s="14"/>
      <c r="BV11" s="14">
        <v>0.14794420245834999</v>
      </c>
      <c r="BW11" s="14">
        <v>0.173358704700108</v>
      </c>
      <c r="BX11" s="14"/>
      <c r="BY11" s="14">
        <v>0.245678360701369</v>
      </c>
      <c r="BZ11" s="14"/>
      <c r="CA11" s="14">
        <v>0.179416328851674</v>
      </c>
      <c r="CB11" s="14">
        <v>0.130471042307162</v>
      </c>
      <c r="CC11" s="14">
        <v>0.16719553393332301</v>
      </c>
      <c r="CD11" s="14">
        <v>0.20610714076682099</v>
      </c>
      <c r="CE11" s="14">
        <v>0.21893916080855799</v>
      </c>
    </row>
    <row r="12" spans="2:83" x14ac:dyDescent="0.3">
      <c r="B12" s="15" t="s">
        <v>238</v>
      </c>
      <c r="C12" s="14">
        <v>0.237587821920278</v>
      </c>
      <c r="D12" s="14">
        <v>0.23025476840746101</v>
      </c>
      <c r="E12" s="14">
        <v>0.24521398468585301</v>
      </c>
      <c r="F12" s="14"/>
      <c r="G12" s="14">
        <v>0.17559645598189</v>
      </c>
      <c r="H12" s="14">
        <v>0.19395719006477399</v>
      </c>
      <c r="I12" s="14">
        <v>0.28285004192216101</v>
      </c>
      <c r="J12" s="14">
        <v>0.24801269961695199</v>
      </c>
      <c r="K12" s="14">
        <v>0.184089365989245</v>
      </c>
      <c r="L12" s="14">
        <v>0.30502617392695203</v>
      </c>
      <c r="M12" s="14"/>
      <c r="N12" s="14">
        <v>0.20322005873749499</v>
      </c>
      <c r="O12" s="14">
        <v>0.26036814212730702</v>
      </c>
      <c r="P12" s="14">
        <v>0.26528008048094698</v>
      </c>
      <c r="Q12" s="14">
        <v>0.22815963780715301</v>
      </c>
      <c r="R12" s="14"/>
      <c r="S12" s="14">
        <v>0.212040501490667</v>
      </c>
      <c r="T12" s="14">
        <v>0.27528081059590198</v>
      </c>
      <c r="U12" s="14">
        <v>0.210399422000242</v>
      </c>
      <c r="V12" s="14">
        <v>0.25994222388041199</v>
      </c>
      <c r="W12" s="14">
        <v>0.27001947282134597</v>
      </c>
      <c r="X12" s="14">
        <v>0.25841819596175197</v>
      </c>
      <c r="Y12" s="14">
        <v>0.25580670476945699</v>
      </c>
      <c r="Z12" s="14">
        <v>0.219137860465768</v>
      </c>
      <c r="AA12" s="14">
        <v>0.17350215143146999</v>
      </c>
      <c r="AB12" s="14">
        <v>0.22835176159711101</v>
      </c>
      <c r="AC12" s="14">
        <v>0.21807075541988299</v>
      </c>
      <c r="AD12" s="14">
        <v>0.331024469350926</v>
      </c>
      <c r="AE12" s="14"/>
      <c r="AF12" s="14">
        <v>0.25779106306042598</v>
      </c>
      <c r="AG12" s="14">
        <v>0.23519822010646499</v>
      </c>
      <c r="AH12" s="14">
        <v>0.19237152087520901</v>
      </c>
      <c r="AI12" s="14">
        <v>0.28165224367768898</v>
      </c>
      <c r="AJ12" s="14">
        <v>0.24734549791463101</v>
      </c>
      <c r="AK12" s="14"/>
      <c r="AL12" s="14">
        <v>0.24728062696859099</v>
      </c>
      <c r="AM12" s="14">
        <v>0.24063402106894399</v>
      </c>
      <c r="AN12" s="14">
        <v>0.23034665216372199</v>
      </c>
      <c r="AO12" s="14">
        <v>0.22713200786326199</v>
      </c>
      <c r="AP12" s="14">
        <v>0.14946126047501601</v>
      </c>
      <c r="AQ12" s="14"/>
      <c r="AR12" s="14">
        <v>0.26879300060864803</v>
      </c>
      <c r="AS12" s="14">
        <v>0.23383909354556401</v>
      </c>
      <c r="AT12" s="14">
        <v>0.20977965468363099</v>
      </c>
      <c r="AU12" s="14">
        <v>0.22710983818636299</v>
      </c>
      <c r="AV12" s="14">
        <v>0.171747071953396</v>
      </c>
      <c r="AW12" s="14">
        <v>0.26277492977962502</v>
      </c>
      <c r="AX12" s="14"/>
      <c r="AY12" s="14">
        <v>0.26999011026528802</v>
      </c>
      <c r="AZ12" s="14">
        <v>0.218811473919755</v>
      </c>
      <c r="BA12" s="14">
        <v>0.23894135268505201</v>
      </c>
      <c r="BB12" s="14">
        <v>0.197707623992289</v>
      </c>
      <c r="BC12" s="14">
        <v>0.25686067835628201</v>
      </c>
      <c r="BD12" s="14"/>
      <c r="BE12" s="14">
        <v>0.34653088299541401</v>
      </c>
      <c r="BF12" s="14">
        <v>0.27078998254339998</v>
      </c>
      <c r="BG12" s="14">
        <v>0.23138826556178299</v>
      </c>
      <c r="BH12" s="14">
        <v>0.24415659129980999</v>
      </c>
      <c r="BI12" s="14">
        <v>0.27451811822441602</v>
      </c>
      <c r="BJ12" s="14">
        <v>0.28681770714691401</v>
      </c>
      <c r="BK12" s="14">
        <v>0.22344586313274001</v>
      </c>
      <c r="BL12" s="14">
        <v>0.26141169473537001</v>
      </c>
      <c r="BM12" s="14">
        <v>0.21200666748571401</v>
      </c>
      <c r="BN12" s="14">
        <v>0.19716591256461899</v>
      </c>
      <c r="BO12" s="14">
        <v>0.26630060598674898</v>
      </c>
      <c r="BP12" s="14">
        <v>0.15656842914295199</v>
      </c>
      <c r="BQ12" s="14">
        <v>0.264944769333048</v>
      </c>
      <c r="BR12" s="14">
        <v>0.11630306990940301</v>
      </c>
      <c r="BS12" s="14">
        <v>0.14379643059222999</v>
      </c>
      <c r="BT12" s="14">
        <v>0.25588132756758603</v>
      </c>
      <c r="BU12" s="14"/>
      <c r="BV12" s="14">
        <v>0.27621807574471302</v>
      </c>
      <c r="BW12" s="14">
        <v>0.18778315927827</v>
      </c>
      <c r="BX12" s="14"/>
      <c r="BY12" s="14">
        <v>0.18878261683487799</v>
      </c>
      <c r="BZ12" s="14"/>
      <c r="CA12" s="14">
        <v>0.244308380135704</v>
      </c>
      <c r="CB12" s="14">
        <v>0.261878737703374</v>
      </c>
      <c r="CC12" s="14">
        <v>0.251933674075626</v>
      </c>
      <c r="CD12" s="14">
        <v>0.151842269234542</v>
      </c>
      <c r="CE12" s="14">
        <v>0.15181266412189001</v>
      </c>
    </row>
    <row r="13" spans="2:83" x14ac:dyDescent="0.3">
      <c r="B13" s="15" t="s">
        <v>214</v>
      </c>
      <c r="C13" s="14">
        <v>0.35772580109685398</v>
      </c>
      <c r="D13" s="14">
        <v>0.32547423848767498</v>
      </c>
      <c r="E13" s="14">
        <v>0.38795822587610002</v>
      </c>
      <c r="F13" s="14"/>
      <c r="G13" s="14">
        <v>0.27557565072180001</v>
      </c>
      <c r="H13" s="14">
        <v>0.28865234983747101</v>
      </c>
      <c r="I13" s="14">
        <v>0.28737814948747398</v>
      </c>
      <c r="J13" s="14">
        <v>0.373165433896126</v>
      </c>
      <c r="K13" s="14">
        <v>0.50846827042230103</v>
      </c>
      <c r="L13" s="14">
        <v>0.411318428826347</v>
      </c>
      <c r="M13" s="14"/>
      <c r="N13" s="14">
        <v>0.339103693963204</v>
      </c>
      <c r="O13" s="14">
        <v>0.38059467969829502</v>
      </c>
      <c r="P13" s="14">
        <v>0.37159003930263501</v>
      </c>
      <c r="Q13" s="14">
        <v>0.33785930417538002</v>
      </c>
      <c r="R13" s="14"/>
      <c r="S13" s="14">
        <v>0.32357126403888298</v>
      </c>
      <c r="T13" s="14">
        <v>0.33333271508093598</v>
      </c>
      <c r="U13" s="14">
        <v>0.383689755874219</v>
      </c>
      <c r="V13" s="14">
        <v>0.32934360411455199</v>
      </c>
      <c r="W13" s="14">
        <v>0.32755108621516899</v>
      </c>
      <c r="X13" s="14">
        <v>0.32450060868820702</v>
      </c>
      <c r="Y13" s="14">
        <v>0.408563221415151</v>
      </c>
      <c r="Z13" s="14">
        <v>0.31335439236277302</v>
      </c>
      <c r="AA13" s="14">
        <v>0.37493103138863498</v>
      </c>
      <c r="AB13" s="14">
        <v>0.39678328618484898</v>
      </c>
      <c r="AC13" s="14">
        <v>0.51580616496345399</v>
      </c>
      <c r="AD13" s="14">
        <v>0.29023032820956302</v>
      </c>
      <c r="AE13" s="14"/>
      <c r="AF13" s="14">
        <v>0.35041195470846798</v>
      </c>
      <c r="AG13" s="14">
        <v>0.34559519854552001</v>
      </c>
      <c r="AH13" s="14">
        <v>0.49657651222560101</v>
      </c>
      <c r="AI13" s="14">
        <v>0.33543572414874201</v>
      </c>
      <c r="AJ13" s="14">
        <v>0.30617164117976198</v>
      </c>
      <c r="AK13" s="14"/>
      <c r="AL13" s="14">
        <v>0.316194062194534</v>
      </c>
      <c r="AM13" s="14">
        <v>0.33811546292071498</v>
      </c>
      <c r="AN13" s="14">
        <v>0.49284716987754601</v>
      </c>
      <c r="AO13" s="14">
        <v>0.299775949391337</v>
      </c>
      <c r="AP13" s="14">
        <v>0.58020388058061101</v>
      </c>
      <c r="AQ13" s="14"/>
      <c r="AR13" s="14">
        <v>0.304848353370196</v>
      </c>
      <c r="AS13" s="14">
        <v>0.32169257427057801</v>
      </c>
      <c r="AT13" s="14">
        <v>0.473642180445422</v>
      </c>
      <c r="AU13" s="14">
        <v>0.30823752920632302</v>
      </c>
      <c r="AV13" s="14">
        <v>0.519766770853896</v>
      </c>
      <c r="AW13" s="14">
        <v>0.37949458244940898</v>
      </c>
      <c r="AX13" s="14"/>
      <c r="AY13" s="14">
        <v>0.340448003098338</v>
      </c>
      <c r="AZ13" s="14">
        <v>0.38710234703952101</v>
      </c>
      <c r="BA13" s="14">
        <v>0.32927358110795701</v>
      </c>
      <c r="BB13" s="14">
        <v>0.36211074331271798</v>
      </c>
      <c r="BC13" s="14">
        <v>0.26097385208377599</v>
      </c>
      <c r="BD13" s="14"/>
      <c r="BE13" s="14">
        <v>0.12991917545644399</v>
      </c>
      <c r="BF13" s="14">
        <v>0.19401659545914501</v>
      </c>
      <c r="BG13" s="14">
        <v>0.37551038859658098</v>
      </c>
      <c r="BH13" s="14">
        <v>0.38320699048717499</v>
      </c>
      <c r="BI13" s="14">
        <v>0.32051864454243201</v>
      </c>
      <c r="BJ13" s="14">
        <v>0.35423120291321197</v>
      </c>
      <c r="BK13" s="14">
        <v>0.380553462720501</v>
      </c>
      <c r="BL13" s="14">
        <v>0.35168927817340001</v>
      </c>
      <c r="BM13" s="14">
        <v>0.43543441521008303</v>
      </c>
      <c r="BN13" s="14">
        <v>0.43094987409917102</v>
      </c>
      <c r="BO13" s="14">
        <v>0.28130568037420001</v>
      </c>
      <c r="BP13" s="14">
        <v>0.44358112464059501</v>
      </c>
      <c r="BQ13" s="14">
        <v>0.36215368699359402</v>
      </c>
      <c r="BR13" s="14">
        <v>0.37487769923748299</v>
      </c>
      <c r="BS13" s="14">
        <v>0.466777857245047</v>
      </c>
      <c r="BT13" s="14">
        <v>0.207161742462421</v>
      </c>
      <c r="BU13" s="14"/>
      <c r="BV13" s="14">
        <v>0.29416430057075699</v>
      </c>
      <c r="BW13" s="14">
        <v>0.40339348781310802</v>
      </c>
      <c r="BX13" s="14"/>
      <c r="BY13" s="14">
        <v>0.20068756492130299</v>
      </c>
      <c r="BZ13" s="14"/>
      <c r="CA13" s="14">
        <v>0.39691591160977602</v>
      </c>
      <c r="CB13" s="14">
        <v>0.44153295118212599</v>
      </c>
      <c r="CC13" s="14">
        <v>0.32937939497389301</v>
      </c>
      <c r="CD13" s="14">
        <v>0.163102258803804</v>
      </c>
      <c r="CE13" s="14">
        <v>7.9151691039576602E-2</v>
      </c>
    </row>
    <row r="14" spans="2:83" x14ac:dyDescent="0.3">
      <c r="B14" s="15" t="s">
        <v>110</v>
      </c>
      <c r="C14" s="14">
        <v>5.7183601697595197E-2</v>
      </c>
      <c r="D14" s="14">
        <v>4.0133800281689398E-2</v>
      </c>
      <c r="E14" s="14">
        <v>7.3943873211664596E-2</v>
      </c>
      <c r="F14" s="14"/>
      <c r="G14" s="14">
        <v>6.4225901360778201E-2</v>
      </c>
      <c r="H14" s="14">
        <v>4.8107781401826498E-2</v>
      </c>
      <c r="I14" s="14">
        <v>6.7384253530026195E-2</v>
      </c>
      <c r="J14" s="14">
        <v>5.34751035127215E-2</v>
      </c>
      <c r="K14" s="14">
        <v>5.81828624438019E-2</v>
      </c>
      <c r="L14" s="14">
        <v>5.3997567297577299E-2</v>
      </c>
      <c r="M14" s="14"/>
      <c r="N14" s="14">
        <v>3.8414758647262202E-2</v>
      </c>
      <c r="O14" s="14">
        <v>4.2793651232605798E-2</v>
      </c>
      <c r="P14" s="14">
        <v>4.0006834424839502E-2</v>
      </c>
      <c r="Q14" s="14">
        <v>0.108685426407807</v>
      </c>
      <c r="R14" s="14"/>
      <c r="S14" s="14">
        <v>6.08429759483975E-2</v>
      </c>
      <c r="T14" s="14">
        <v>5.89245206362689E-2</v>
      </c>
      <c r="U14" s="14">
        <v>3.99967951641894E-2</v>
      </c>
      <c r="V14" s="14">
        <v>5.3635193871831299E-2</v>
      </c>
      <c r="W14" s="14">
        <v>6.2232181377112401E-2</v>
      </c>
      <c r="X14" s="14">
        <v>9.19516012291548E-2</v>
      </c>
      <c r="Y14" s="14">
        <v>6.1770946845363203E-2</v>
      </c>
      <c r="Z14" s="14">
        <v>3.3816881393795697E-2</v>
      </c>
      <c r="AA14" s="14">
        <v>5.97527050203965E-2</v>
      </c>
      <c r="AB14" s="14">
        <v>5.1779766459161103E-2</v>
      </c>
      <c r="AC14" s="14">
        <v>1.8932681024441601E-2</v>
      </c>
      <c r="AD14" s="14">
        <v>6.2284718493866E-2</v>
      </c>
      <c r="AE14" s="14"/>
      <c r="AF14" s="14">
        <v>4.1285886093568397E-2</v>
      </c>
      <c r="AG14" s="14">
        <v>3.5295643430741E-2</v>
      </c>
      <c r="AH14" s="14">
        <v>4.1207772051868097E-2</v>
      </c>
      <c r="AI14" s="14">
        <v>2.7200937784649201E-2</v>
      </c>
      <c r="AJ14" s="14">
        <v>0.123559850236026</v>
      </c>
      <c r="AK14" s="14"/>
      <c r="AL14" s="14">
        <v>5.8723054401664997E-2</v>
      </c>
      <c r="AM14" s="14">
        <v>3.75300497095159E-2</v>
      </c>
      <c r="AN14" s="14">
        <v>4.6036688915903297E-2</v>
      </c>
      <c r="AO14" s="14">
        <v>5.0597666102881703E-2</v>
      </c>
      <c r="AP14" s="14">
        <v>2.7444128528835599E-2</v>
      </c>
      <c r="AQ14" s="14"/>
      <c r="AR14" s="14">
        <v>3.4432081586658302E-2</v>
      </c>
      <c r="AS14" s="14">
        <v>4.1801875090807898E-2</v>
      </c>
      <c r="AT14" s="14">
        <v>3.5643939424714902E-2</v>
      </c>
      <c r="AU14" s="14">
        <v>3.7463111692918799E-2</v>
      </c>
      <c r="AV14" s="14">
        <v>3.76377132307723E-2</v>
      </c>
      <c r="AW14" s="14">
        <v>0.155868510378705</v>
      </c>
      <c r="AX14" s="14"/>
      <c r="AY14" s="14">
        <v>7.4038915688665094E-2</v>
      </c>
      <c r="AZ14" s="14">
        <v>6.9884411230398097E-2</v>
      </c>
      <c r="BA14" s="14">
        <v>4.8226781201806401E-2</v>
      </c>
      <c r="BB14" s="14">
        <v>3.7820507972952597E-2</v>
      </c>
      <c r="BC14" s="14">
        <v>0</v>
      </c>
      <c r="BD14" s="14"/>
      <c r="BE14" s="14">
        <v>0.14361568999330801</v>
      </c>
      <c r="BF14" s="14">
        <v>0.14906300608340001</v>
      </c>
      <c r="BG14" s="14">
        <v>7.7956977782673395E-2</v>
      </c>
      <c r="BH14" s="14">
        <v>4.62970246240429E-2</v>
      </c>
      <c r="BI14" s="14">
        <v>8.1474196675815097E-2</v>
      </c>
      <c r="BJ14" s="14">
        <v>3.9316754919674402E-2</v>
      </c>
      <c r="BK14" s="14">
        <v>7.8443081416948293E-2</v>
      </c>
      <c r="BL14" s="14">
        <v>4.7516896584135597E-2</v>
      </c>
      <c r="BM14" s="14">
        <v>4.8670225907670298E-2</v>
      </c>
      <c r="BN14" s="14">
        <v>5.0739688374738398E-2</v>
      </c>
      <c r="BO14" s="14">
        <v>6.7011847343944206E-2</v>
      </c>
      <c r="BP14" s="14">
        <v>2.04532179989813E-2</v>
      </c>
      <c r="BQ14" s="14">
        <v>2.7745343903227301E-2</v>
      </c>
      <c r="BR14" s="14">
        <v>1.7508322271297099E-2</v>
      </c>
      <c r="BS14" s="14">
        <v>4.0686343733446699E-2</v>
      </c>
      <c r="BT14" s="14">
        <v>0</v>
      </c>
      <c r="BU14" s="14"/>
      <c r="BV14" s="14">
        <v>3.6210492678279603E-2</v>
      </c>
      <c r="BW14" s="14">
        <v>3.9489908610313602E-2</v>
      </c>
      <c r="BX14" s="14"/>
      <c r="BY14" s="14">
        <v>2.4053697167993202E-2</v>
      </c>
      <c r="BZ14" s="14"/>
      <c r="CA14" s="14">
        <v>6.08707112567081E-2</v>
      </c>
      <c r="CB14" s="14">
        <v>3.9462023581287101E-2</v>
      </c>
      <c r="CC14" s="14">
        <v>5.7979660031516903E-2</v>
      </c>
      <c r="CD14" s="14">
        <v>2.6757940415006998E-2</v>
      </c>
      <c r="CE14" s="14">
        <v>3.2929924183019502E-2</v>
      </c>
    </row>
    <row r="15" spans="2:83" x14ac:dyDescent="0.3">
      <c r="B15" s="15" t="s">
        <v>215</v>
      </c>
      <c r="C15" s="21">
        <v>0.179978448545423</v>
      </c>
      <c r="D15" s="21">
        <v>0.211351524403217</v>
      </c>
      <c r="E15" s="21">
        <v>0.14969735120826799</v>
      </c>
      <c r="F15" s="21"/>
      <c r="G15" s="21">
        <v>0.25345811289185599</v>
      </c>
      <c r="H15" s="21">
        <v>0.29944829656387101</v>
      </c>
      <c r="I15" s="21">
        <v>0.20135988803052701</v>
      </c>
      <c r="J15" s="21">
        <v>0.15013867299554401</v>
      </c>
      <c r="K15" s="21">
        <v>9.0958257577033602E-2</v>
      </c>
      <c r="L15" s="21">
        <v>0.100870959132254</v>
      </c>
      <c r="M15" s="21"/>
      <c r="N15" s="21">
        <v>0.23347868582461201</v>
      </c>
      <c r="O15" s="21">
        <v>0.15125188510849599</v>
      </c>
      <c r="P15" s="21">
        <v>0.16697405744080099</v>
      </c>
      <c r="Q15" s="21">
        <v>0.167504972026534</v>
      </c>
      <c r="R15" s="21"/>
      <c r="S15" s="21">
        <v>0.24704077665176599</v>
      </c>
      <c r="T15" s="21">
        <v>0.17650261874993001</v>
      </c>
      <c r="U15" s="21">
        <v>0.155402863955274</v>
      </c>
      <c r="V15" s="21">
        <v>0.17492284624492199</v>
      </c>
      <c r="W15" s="21">
        <v>0.12321295747645</v>
      </c>
      <c r="X15" s="21">
        <v>0.18665711771532101</v>
      </c>
      <c r="Y15" s="21">
        <v>0.14395718383460501</v>
      </c>
      <c r="Z15" s="21">
        <v>0.23679891133508199</v>
      </c>
      <c r="AA15" s="21">
        <v>0.215399316617195</v>
      </c>
      <c r="AB15" s="21">
        <v>0.149739216497248</v>
      </c>
      <c r="AC15" s="21">
        <v>0.134403518910227</v>
      </c>
      <c r="AD15" s="21">
        <v>0.13153232284073901</v>
      </c>
      <c r="AE15" s="21"/>
      <c r="AF15" s="21">
        <v>0.17629444972472699</v>
      </c>
      <c r="AG15" s="21">
        <v>0.23866264338795001</v>
      </c>
      <c r="AH15" s="21">
        <v>0.123298763552562</v>
      </c>
      <c r="AI15" s="21">
        <v>0.114096758014589</v>
      </c>
      <c r="AJ15" s="21">
        <v>0.135670992775622</v>
      </c>
      <c r="AK15" s="21"/>
      <c r="AL15" s="21">
        <v>0.195098692060764</v>
      </c>
      <c r="AM15" s="21">
        <v>0.22555008765027701</v>
      </c>
      <c r="AN15" s="21">
        <v>9.4912918984661407E-2</v>
      </c>
      <c r="AO15" s="21">
        <v>0.21546339526577901</v>
      </c>
      <c r="AP15" s="21">
        <v>0.129688390494201</v>
      </c>
      <c r="AQ15" s="21"/>
      <c r="AR15" s="21">
        <v>0.23932200737550199</v>
      </c>
      <c r="AS15" s="21">
        <v>0.21709801079050201</v>
      </c>
      <c r="AT15" s="21">
        <v>0.12064217679938601</v>
      </c>
      <c r="AU15" s="21">
        <v>0.214259003918396</v>
      </c>
      <c r="AV15" s="21">
        <v>0.14527827003299901</v>
      </c>
      <c r="AW15" s="21">
        <v>8.6871618333372397E-2</v>
      </c>
      <c r="AX15" s="21"/>
      <c r="AY15" s="21">
        <v>0.15468706038317201</v>
      </c>
      <c r="AZ15" s="21">
        <v>0.12687229555517901</v>
      </c>
      <c r="BA15" s="21">
        <v>0.214722890103382</v>
      </c>
      <c r="BB15" s="21">
        <v>0.273116601593208</v>
      </c>
      <c r="BC15" s="21">
        <v>0.28085228102369603</v>
      </c>
      <c r="BD15" s="21"/>
      <c r="BE15" s="21">
        <v>0.12897540932575599</v>
      </c>
      <c r="BF15" s="21">
        <v>0.212550675942625</v>
      </c>
      <c r="BG15" s="21">
        <v>0.14240347835241199</v>
      </c>
      <c r="BH15" s="21">
        <v>0.17449755945564299</v>
      </c>
      <c r="BI15" s="21">
        <v>0.16584113396587699</v>
      </c>
      <c r="BJ15" s="21">
        <v>0.188389045620214</v>
      </c>
      <c r="BK15" s="21">
        <v>0.158130237715042</v>
      </c>
      <c r="BL15" s="21">
        <v>0.132992338644881</v>
      </c>
      <c r="BM15" s="21">
        <v>0.17771586879099999</v>
      </c>
      <c r="BN15" s="21">
        <v>0.14203568053406801</v>
      </c>
      <c r="BO15" s="21">
        <v>0.196284998318592</v>
      </c>
      <c r="BP15" s="21">
        <v>0.215134020223366</v>
      </c>
      <c r="BQ15" s="21">
        <v>0.20374329733292501</v>
      </c>
      <c r="BR15" s="21">
        <v>0.26811240644084999</v>
      </c>
      <c r="BS15" s="21">
        <v>0.21878655763341801</v>
      </c>
      <c r="BT15" s="21">
        <v>0.29838776775674702</v>
      </c>
      <c r="BU15" s="21"/>
      <c r="BV15" s="21">
        <v>0.245462928547901</v>
      </c>
      <c r="BW15" s="21">
        <v>0.1959747395982</v>
      </c>
      <c r="BX15" s="21"/>
      <c r="BY15" s="21">
        <v>0.34079776037445603</v>
      </c>
      <c r="BZ15" s="21"/>
      <c r="CA15" s="21">
        <v>0.118488668146138</v>
      </c>
      <c r="CB15" s="21">
        <v>0.12665524522605101</v>
      </c>
      <c r="CC15" s="21">
        <v>0.19351173698564</v>
      </c>
      <c r="CD15" s="21">
        <v>0.45219039077982598</v>
      </c>
      <c r="CE15" s="21">
        <v>0.51716655984695603</v>
      </c>
    </row>
    <row r="16" spans="2:83" x14ac:dyDescent="0.3">
      <c r="B16" s="15" t="s">
        <v>216</v>
      </c>
      <c r="C16" s="21">
        <v>0.59531362301713198</v>
      </c>
      <c r="D16" s="21">
        <v>0.55572900689513605</v>
      </c>
      <c r="E16" s="21">
        <v>0.63317221056195305</v>
      </c>
      <c r="F16" s="21"/>
      <c r="G16" s="21">
        <v>0.45117210670369001</v>
      </c>
      <c r="H16" s="21">
        <v>0.48260953990224498</v>
      </c>
      <c r="I16" s="21">
        <v>0.57022819140963499</v>
      </c>
      <c r="J16" s="21">
        <v>0.62117813351307805</v>
      </c>
      <c r="K16" s="21">
        <v>0.692557636411547</v>
      </c>
      <c r="L16" s="21">
        <v>0.71634460275329903</v>
      </c>
      <c r="M16" s="21"/>
      <c r="N16" s="21">
        <v>0.54232375270069899</v>
      </c>
      <c r="O16" s="21">
        <v>0.64096282182560205</v>
      </c>
      <c r="P16" s="21">
        <v>0.63687011978358199</v>
      </c>
      <c r="Q16" s="21">
        <v>0.566018941982533</v>
      </c>
      <c r="R16" s="21"/>
      <c r="S16" s="21">
        <v>0.53561176552955003</v>
      </c>
      <c r="T16" s="21">
        <v>0.60861352567683802</v>
      </c>
      <c r="U16" s="21">
        <v>0.59408917787446103</v>
      </c>
      <c r="V16" s="21">
        <v>0.58928582799496498</v>
      </c>
      <c r="W16" s="21">
        <v>0.59757055903651501</v>
      </c>
      <c r="X16" s="21">
        <v>0.58291880464996004</v>
      </c>
      <c r="Y16" s="21">
        <v>0.66436992618460899</v>
      </c>
      <c r="Z16" s="21">
        <v>0.53249225282853996</v>
      </c>
      <c r="AA16" s="21">
        <v>0.548433182820105</v>
      </c>
      <c r="AB16" s="21">
        <v>0.62513504778196005</v>
      </c>
      <c r="AC16" s="21">
        <v>0.73387692038333696</v>
      </c>
      <c r="AD16" s="21">
        <v>0.62125479756048896</v>
      </c>
      <c r="AE16" s="21"/>
      <c r="AF16" s="21">
        <v>0.60820301776889396</v>
      </c>
      <c r="AG16" s="21">
        <v>0.58079341865198497</v>
      </c>
      <c r="AH16" s="21">
        <v>0.68894803310080999</v>
      </c>
      <c r="AI16" s="21">
        <v>0.61708796782643205</v>
      </c>
      <c r="AJ16" s="21">
        <v>0.55351713909439304</v>
      </c>
      <c r="AK16" s="21"/>
      <c r="AL16" s="21">
        <v>0.56347468916312404</v>
      </c>
      <c r="AM16" s="21">
        <v>0.57874948398965897</v>
      </c>
      <c r="AN16" s="21">
        <v>0.72319382204126803</v>
      </c>
      <c r="AO16" s="21">
        <v>0.52690795725459905</v>
      </c>
      <c r="AP16" s="21">
        <v>0.72966514105562597</v>
      </c>
      <c r="AQ16" s="21"/>
      <c r="AR16" s="21">
        <v>0.57364135397884497</v>
      </c>
      <c r="AS16" s="21">
        <v>0.55553166781614205</v>
      </c>
      <c r="AT16" s="21">
        <v>0.68342183512905297</v>
      </c>
      <c r="AU16" s="21">
        <v>0.53534736739268596</v>
      </c>
      <c r="AV16" s="21">
        <v>0.691513842807293</v>
      </c>
      <c r="AW16" s="21">
        <v>0.64226951222903395</v>
      </c>
      <c r="AX16" s="21"/>
      <c r="AY16" s="21">
        <v>0.61043811336362597</v>
      </c>
      <c r="AZ16" s="21">
        <v>0.60591382095927604</v>
      </c>
      <c r="BA16" s="21">
        <v>0.56821493379300902</v>
      </c>
      <c r="BB16" s="21">
        <v>0.559818367305008</v>
      </c>
      <c r="BC16" s="21">
        <v>0.51783453044005801</v>
      </c>
      <c r="BD16" s="21"/>
      <c r="BE16" s="21">
        <v>0.47645005845185801</v>
      </c>
      <c r="BF16" s="21">
        <v>0.46480657800254399</v>
      </c>
      <c r="BG16" s="21">
        <v>0.60689865415836397</v>
      </c>
      <c r="BH16" s="21">
        <v>0.62736358178698504</v>
      </c>
      <c r="BI16" s="21">
        <v>0.59503676276684803</v>
      </c>
      <c r="BJ16" s="21">
        <v>0.64104891006012599</v>
      </c>
      <c r="BK16" s="21">
        <v>0.60399932585324101</v>
      </c>
      <c r="BL16" s="21">
        <v>0.61310097290876997</v>
      </c>
      <c r="BM16" s="21">
        <v>0.64744108269579803</v>
      </c>
      <c r="BN16" s="21">
        <v>0.62811578666378998</v>
      </c>
      <c r="BO16" s="21">
        <v>0.54760628636094899</v>
      </c>
      <c r="BP16" s="21">
        <v>0.60014955378354695</v>
      </c>
      <c r="BQ16" s="21">
        <v>0.62709845632664196</v>
      </c>
      <c r="BR16" s="21">
        <v>0.49118076914688702</v>
      </c>
      <c r="BS16" s="21">
        <v>0.61057428783727696</v>
      </c>
      <c r="BT16" s="21">
        <v>0.463043070030007</v>
      </c>
      <c r="BU16" s="21"/>
      <c r="BV16" s="21">
        <v>0.57038237631546895</v>
      </c>
      <c r="BW16" s="21">
        <v>0.59117664709137796</v>
      </c>
      <c r="BX16" s="21"/>
      <c r="BY16" s="21">
        <v>0.38947018175618198</v>
      </c>
      <c r="BZ16" s="21"/>
      <c r="CA16" s="21">
        <v>0.64122429174548001</v>
      </c>
      <c r="CB16" s="21">
        <v>0.70341168888549999</v>
      </c>
      <c r="CC16" s="21">
        <v>0.58131306904951996</v>
      </c>
      <c r="CD16" s="21">
        <v>0.31494452803834599</v>
      </c>
      <c r="CE16" s="21">
        <v>0.23096435516146599</v>
      </c>
    </row>
    <row r="17" spans="2:83" x14ac:dyDescent="0.3">
      <c r="B17" s="15" t="s">
        <v>139</v>
      </c>
      <c r="C17" s="22">
        <v>-0.41533517447170898</v>
      </c>
      <c r="D17" s="22">
        <v>-0.34437748249191902</v>
      </c>
      <c r="E17" s="22">
        <v>-0.483474859353685</v>
      </c>
      <c r="F17" s="22"/>
      <c r="G17" s="22">
        <v>-0.19771399381183399</v>
      </c>
      <c r="H17" s="22">
        <v>-0.183161243338374</v>
      </c>
      <c r="I17" s="22">
        <v>-0.36886830337910698</v>
      </c>
      <c r="J17" s="22">
        <v>-0.47103946051753398</v>
      </c>
      <c r="K17" s="22">
        <v>-0.60159937883451298</v>
      </c>
      <c r="L17" s="22">
        <v>-0.61547364362104595</v>
      </c>
      <c r="M17" s="22"/>
      <c r="N17" s="22">
        <v>-0.30884506687608698</v>
      </c>
      <c r="O17" s="22">
        <v>-0.48971093671710603</v>
      </c>
      <c r="P17" s="22">
        <v>-0.46989606234278097</v>
      </c>
      <c r="Q17" s="22">
        <v>-0.39851396995599903</v>
      </c>
      <c r="R17" s="22"/>
      <c r="S17" s="22">
        <v>-0.28857098887778498</v>
      </c>
      <c r="T17" s="22">
        <v>-0.43211090692690801</v>
      </c>
      <c r="U17" s="22">
        <v>-0.438686313919188</v>
      </c>
      <c r="V17" s="22">
        <v>-0.41436298175004199</v>
      </c>
      <c r="W17" s="22">
        <v>-0.47435760156006501</v>
      </c>
      <c r="X17" s="22">
        <v>-0.39626168693463798</v>
      </c>
      <c r="Y17" s="22">
        <v>-0.52041274235000401</v>
      </c>
      <c r="Z17" s="22">
        <v>-0.295693341493458</v>
      </c>
      <c r="AA17" s="22">
        <v>-0.33303386620290998</v>
      </c>
      <c r="AB17" s="22">
        <v>-0.47539583128471202</v>
      </c>
      <c r="AC17" s="22">
        <v>-0.59947340147310901</v>
      </c>
      <c r="AD17" s="22">
        <v>-0.48972247471975</v>
      </c>
      <c r="AE17" s="22"/>
      <c r="AF17" s="22">
        <v>-0.431908568044167</v>
      </c>
      <c r="AG17" s="22">
        <v>-0.34213077526403501</v>
      </c>
      <c r="AH17" s="22">
        <v>-0.56564926954824801</v>
      </c>
      <c r="AI17" s="22">
        <v>-0.50299120981184298</v>
      </c>
      <c r="AJ17" s="22">
        <v>-0.41784614631877098</v>
      </c>
      <c r="AK17" s="22"/>
      <c r="AL17" s="22">
        <v>-0.36837599710236102</v>
      </c>
      <c r="AM17" s="22">
        <v>-0.35319939633938202</v>
      </c>
      <c r="AN17" s="22">
        <v>-0.628280903056606</v>
      </c>
      <c r="AO17" s="22">
        <v>-0.31144456198881998</v>
      </c>
      <c r="AP17" s="22">
        <v>-0.59997675056142596</v>
      </c>
      <c r="AQ17" s="22"/>
      <c r="AR17" s="22">
        <v>-0.334319346603342</v>
      </c>
      <c r="AS17" s="22">
        <v>-0.33843365702563999</v>
      </c>
      <c r="AT17" s="22">
        <v>-0.56277965832966703</v>
      </c>
      <c r="AU17" s="22">
        <v>-0.32108836347428998</v>
      </c>
      <c r="AV17" s="22">
        <v>-0.54623557277429402</v>
      </c>
      <c r="AW17" s="22">
        <v>-0.55539789389566097</v>
      </c>
      <c r="AX17" s="22"/>
      <c r="AY17" s="22">
        <v>-0.45575105298045399</v>
      </c>
      <c r="AZ17" s="22">
        <v>-0.479041525404097</v>
      </c>
      <c r="BA17" s="22">
        <v>-0.353492043689627</v>
      </c>
      <c r="BB17" s="22">
        <v>-0.28670176571179901</v>
      </c>
      <c r="BC17" s="22">
        <v>-0.23698224941636101</v>
      </c>
      <c r="BD17" s="22"/>
      <c r="BE17" s="22">
        <v>-0.34747464912610199</v>
      </c>
      <c r="BF17" s="22">
        <v>-0.25225590205991999</v>
      </c>
      <c r="BG17" s="22">
        <v>-0.46449517580595201</v>
      </c>
      <c r="BH17" s="22">
        <v>-0.45286602233134199</v>
      </c>
      <c r="BI17" s="22">
        <v>-0.42919562880097101</v>
      </c>
      <c r="BJ17" s="22">
        <v>-0.45265986443991202</v>
      </c>
      <c r="BK17" s="22">
        <v>-0.44586908813819898</v>
      </c>
      <c r="BL17" s="22">
        <v>-0.480108634263888</v>
      </c>
      <c r="BM17" s="22">
        <v>-0.46972521390479799</v>
      </c>
      <c r="BN17" s="22">
        <v>-0.48608010612972202</v>
      </c>
      <c r="BO17" s="22">
        <v>-0.35132128804235702</v>
      </c>
      <c r="BP17" s="22">
        <v>-0.38501553356018098</v>
      </c>
      <c r="BQ17" s="22">
        <v>-0.42335515899371701</v>
      </c>
      <c r="BR17" s="22">
        <v>-0.223068362706037</v>
      </c>
      <c r="BS17" s="22">
        <v>-0.39178773020385899</v>
      </c>
      <c r="BT17" s="22">
        <v>-0.16465530227326</v>
      </c>
      <c r="BU17" s="22"/>
      <c r="BV17" s="22">
        <v>-0.32491944776756798</v>
      </c>
      <c r="BW17" s="22">
        <v>-0.39520190749317802</v>
      </c>
      <c r="BX17" s="22"/>
      <c r="BY17" s="22">
        <v>-4.86724213817252E-2</v>
      </c>
      <c r="BZ17" s="22"/>
      <c r="CA17" s="22">
        <v>-0.522735623599342</v>
      </c>
      <c r="CB17" s="22">
        <v>-0.576756443659449</v>
      </c>
      <c r="CC17" s="22">
        <v>-0.38780133206387901</v>
      </c>
      <c r="CD17" s="22">
        <v>0.13724586274147901</v>
      </c>
      <c r="CE17" s="22">
        <v>0.28620220468549001</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5.0998703920786301E-2</v>
      </c>
      <c r="D9" s="14">
        <v>6.5896934086523598E-2</v>
      </c>
      <c r="E9" s="14">
        <v>3.6551440103508602E-2</v>
      </c>
      <c r="F9" s="14"/>
      <c r="G9" s="14">
        <v>7.8981261668841396E-2</v>
      </c>
      <c r="H9" s="14">
        <v>8.8278577737842701E-2</v>
      </c>
      <c r="I9" s="14">
        <v>5.6944194983600302E-2</v>
      </c>
      <c r="J9" s="14">
        <v>4.6960183081362301E-2</v>
      </c>
      <c r="K9" s="14">
        <v>1.7896745027666201E-2</v>
      </c>
      <c r="L9" s="14">
        <v>2.2858632153731E-2</v>
      </c>
      <c r="M9" s="14"/>
      <c r="N9" s="14">
        <v>7.7526166551593903E-2</v>
      </c>
      <c r="O9" s="14">
        <v>4.1573729257702502E-2</v>
      </c>
      <c r="P9" s="14">
        <v>4.9035028951158799E-2</v>
      </c>
      <c r="Q9" s="14">
        <v>3.5036242902766503E-2</v>
      </c>
      <c r="R9" s="14"/>
      <c r="S9" s="14">
        <v>8.11047643085272E-2</v>
      </c>
      <c r="T9" s="14">
        <v>4.7499465789841502E-2</v>
      </c>
      <c r="U9" s="14">
        <v>1.4045055082074501E-2</v>
      </c>
      <c r="V9" s="14">
        <v>6.4476920231137005E-2</v>
      </c>
      <c r="W9" s="14">
        <v>2.8566464482224E-2</v>
      </c>
      <c r="X9" s="14">
        <v>6.7833499936040806E-2</v>
      </c>
      <c r="Y9" s="14">
        <v>3.8940425990631397E-2</v>
      </c>
      <c r="Z9" s="14">
        <v>7.1808740170101401E-2</v>
      </c>
      <c r="AA9" s="14">
        <v>6.7325135672918701E-2</v>
      </c>
      <c r="AB9" s="14">
        <v>3.9938877466605099E-2</v>
      </c>
      <c r="AC9" s="14">
        <v>2.2060308391161101E-2</v>
      </c>
      <c r="AD9" s="14">
        <v>1.10788026489913E-2</v>
      </c>
      <c r="AE9" s="14"/>
      <c r="AF9" s="14">
        <v>4.7820704608722203E-2</v>
      </c>
      <c r="AG9" s="14">
        <v>8.5858821144902897E-2</v>
      </c>
      <c r="AH9" s="14">
        <v>2.15504157982126E-2</v>
      </c>
      <c r="AI9" s="14">
        <v>2.7759171325880599E-2</v>
      </c>
      <c r="AJ9" s="14">
        <v>2.1923680855433898E-2</v>
      </c>
      <c r="AK9" s="14"/>
      <c r="AL9" s="14">
        <v>5.0092080356450602E-2</v>
      </c>
      <c r="AM9" s="14">
        <v>7.5492150006196204E-2</v>
      </c>
      <c r="AN9" s="14">
        <v>2.5350570991361902E-2</v>
      </c>
      <c r="AO9" s="14">
        <v>6.5865990455592105E-2</v>
      </c>
      <c r="AP9" s="14">
        <v>4.0632808105008203E-2</v>
      </c>
      <c r="AQ9" s="14"/>
      <c r="AR9" s="14">
        <v>8.5584511776591807E-2</v>
      </c>
      <c r="AS9" s="14">
        <v>5.6719847998699502E-2</v>
      </c>
      <c r="AT9" s="14">
        <v>2.5379057407765498E-2</v>
      </c>
      <c r="AU9" s="14">
        <v>5.6236077276613797E-2</v>
      </c>
      <c r="AV9" s="14">
        <v>4.2016896015813203E-2</v>
      </c>
      <c r="AW9" s="14">
        <v>1.3534738250554099E-2</v>
      </c>
      <c r="AX9" s="14"/>
      <c r="AY9" s="14">
        <v>4.7435761690596198E-2</v>
      </c>
      <c r="AZ9" s="14">
        <v>3.1893899696842698E-2</v>
      </c>
      <c r="BA9" s="14">
        <v>4.65976944950151E-2</v>
      </c>
      <c r="BB9" s="14">
        <v>8.5606272914787895E-2</v>
      </c>
      <c r="BC9" s="14">
        <v>0.18276279442230101</v>
      </c>
      <c r="BD9" s="14"/>
      <c r="BE9" s="14">
        <v>6.3827843749476906E-2</v>
      </c>
      <c r="BF9" s="14">
        <v>8.3268600207172999E-2</v>
      </c>
      <c r="BG9" s="14">
        <v>3.43101464809673E-2</v>
      </c>
      <c r="BH9" s="14">
        <v>3.2995610362427798E-2</v>
      </c>
      <c r="BI9" s="14">
        <v>5.6462375626462898E-2</v>
      </c>
      <c r="BJ9" s="14">
        <v>4.7137129671633402E-2</v>
      </c>
      <c r="BK9" s="14">
        <v>1.87416436324725E-2</v>
      </c>
      <c r="BL9" s="14">
        <v>2.8989666995286899E-2</v>
      </c>
      <c r="BM9" s="14">
        <v>5.2102751653570901E-2</v>
      </c>
      <c r="BN9" s="14">
        <v>4.6560820256437402E-2</v>
      </c>
      <c r="BO9" s="14">
        <v>3.9664973481815802E-2</v>
      </c>
      <c r="BP9" s="14">
        <v>4.2297520988619899E-2</v>
      </c>
      <c r="BQ9" s="14">
        <v>5.6182565713633899E-2</v>
      </c>
      <c r="BR9" s="14">
        <v>0.11147188331241201</v>
      </c>
      <c r="BS9" s="14">
        <v>0.14329292002165001</v>
      </c>
      <c r="BT9" s="14">
        <v>0.12640567983623199</v>
      </c>
      <c r="BU9" s="14"/>
      <c r="BV9" s="14">
        <v>9.3997887845731806E-2</v>
      </c>
      <c r="BW9" s="14">
        <v>4.8006687716882303E-2</v>
      </c>
      <c r="BX9" s="14"/>
      <c r="BY9" s="14">
        <v>0.13478292608155601</v>
      </c>
      <c r="BZ9" s="14"/>
      <c r="CA9" s="14">
        <v>2.9005192905698699E-2</v>
      </c>
      <c r="CB9" s="14">
        <v>1.4453213712587801E-2</v>
      </c>
      <c r="CC9" s="14">
        <v>6.2156621792751797E-2</v>
      </c>
      <c r="CD9" s="14">
        <v>0.110753465387743</v>
      </c>
      <c r="CE9" s="14">
        <v>0.32824663606140603</v>
      </c>
    </row>
    <row r="10" spans="2:83" x14ac:dyDescent="0.3">
      <c r="B10" s="15" t="s">
        <v>236</v>
      </c>
      <c r="C10" s="14">
        <v>0.13816665341729001</v>
      </c>
      <c r="D10" s="14">
        <v>0.16378789914521699</v>
      </c>
      <c r="E10" s="14">
        <v>0.113419901989643</v>
      </c>
      <c r="F10" s="14"/>
      <c r="G10" s="14">
        <v>0.20686926263345001</v>
      </c>
      <c r="H10" s="14">
        <v>0.223227376017373</v>
      </c>
      <c r="I10" s="14">
        <v>0.15585403731435299</v>
      </c>
      <c r="J10" s="14">
        <v>8.6772431527041699E-2</v>
      </c>
      <c r="K10" s="14">
        <v>8.8110640258765499E-2</v>
      </c>
      <c r="L10" s="14">
        <v>8.4536763171841306E-2</v>
      </c>
      <c r="M10" s="14"/>
      <c r="N10" s="14">
        <v>0.180755604345645</v>
      </c>
      <c r="O10" s="14">
        <v>0.120941790451689</v>
      </c>
      <c r="P10" s="14">
        <v>0.12606124135205801</v>
      </c>
      <c r="Q10" s="14">
        <v>0.12178784696204401</v>
      </c>
      <c r="R10" s="14"/>
      <c r="S10" s="14">
        <v>0.191448854609861</v>
      </c>
      <c r="T10" s="14">
        <v>0.14033627668178</v>
      </c>
      <c r="U10" s="14">
        <v>0.109837252789364</v>
      </c>
      <c r="V10" s="14">
        <v>0.15792610692439699</v>
      </c>
      <c r="W10" s="14">
        <v>0.12492704299124099</v>
      </c>
      <c r="X10" s="14">
        <v>0.124527764258464</v>
      </c>
      <c r="Y10" s="14">
        <v>0.12738550600579601</v>
      </c>
      <c r="Z10" s="14">
        <v>0.16444680828017399</v>
      </c>
      <c r="AA10" s="14">
        <v>0.119515230830335</v>
      </c>
      <c r="AB10" s="14">
        <v>0.14752088180032799</v>
      </c>
      <c r="AC10" s="14">
        <v>7.4800188518412206E-2</v>
      </c>
      <c r="AD10" s="14">
        <v>0.107201413810889</v>
      </c>
      <c r="AE10" s="14"/>
      <c r="AF10" s="14">
        <v>0.14579991310784601</v>
      </c>
      <c r="AG10" s="14">
        <v>0.16319658667991899</v>
      </c>
      <c r="AH10" s="14">
        <v>9.43458194225405E-2</v>
      </c>
      <c r="AI10" s="14">
        <v>9.7385913254485298E-2</v>
      </c>
      <c r="AJ10" s="14">
        <v>0.119263297491723</v>
      </c>
      <c r="AK10" s="14"/>
      <c r="AL10" s="14">
        <v>0.16422808122082699</v>
      </c>
      <c r="AM10" s="14">
        <v>0.16652332426331101</v>
      </c>
      <c r="AN10" s="14">
        <v>6.9366510468930206E-2</v>
      </c>
      <c r="AO10" s="14">
        <v>0.14264238117675901</v>
      </c>
      <c r="AP10" s="14">
        <v>8.8378030466257307E-2</v>
      </c>
      <c r="AQ10" s="14"/>
      <c r="AR10" s="14">
        <v>0.18790449896261799</v>
      </c>
      <c r="AS10" s="14">
        <v>0.16523369595111501</v>
      </c>
      <c r="AT10" s="14">
        <v>9.9012980082087906E-2</v>
      </c>
      <c r="AU10" s="14">
        <v>0.15450932961876601</v>
      </c>
      <c r="AV10" s="14">
        <v>0.100784337857197</v>
      </c>
      <c r="AW10" s="14">
        <v>6.1145660777753498E-2</v>
      </c>
      <c r="AX10" s="14"/>
      <c r="AY10" s="14">
        <v>0.112936569130633</v>
      </c>
      <c r="AZ10" s="14">
        <v>0.10370098889460801</v>
      </c>
      <c r="BA10" s="14">
        <v>0.17288304296838999</v>
      </c>
      <c r="BB10" s="14">
        <v>0.184760077773263</v>
      </c>
      <c r="BC10" s="14">
        <v>0.175697222900498</v>
      </c>
      <c r="BD10" s="14"/>
      <c r="BE10" s="14">
        <v>6.5147565576279501E-2</v>
      </c>
      <c r="BF10" s="14">
        <v>3.4944832540724703E-2</v>
      </c>
      <c r="BG10" s="14">
        <v>0.10697412661396501</v>
      </c>
      <c r="BH10" s="14">
        <v>0.111337793293757</v>
      </c>
      <c r="BI10" s="14">
        <v>0.192586262743667</v>
      </c>
      <c r="BJ10" s="14">
        <v>9.5647327923550199E-2</v>
      </c>
      <c r="BK10" s="14">
        <v>0.14805200212738101</v>
      </c>
      <c r="BL10" s="14">
        <v>0.11772548729153801</v>
      </c>
      <c r="BM10" s="14">
        <v>0.114823235342856</v>
      </c>
      <c r="BN10" s="14">
        <v>0.14134115561899899</v>
      </c>
      <c r="BO10" s="14">
        <v>0.115680557379173</v>
      </c>
      <c r="BP10" s="14">
        <v>0.178976591973798</v>
      </c>
      <c r="BQ10" s="14">
        <v>0.156502720228265</v>
      </c>
      <c r="BR10" s="14">
        <v>0.202940362342068</v>
      </c>
      <c r="BS10" s="14">
        <v>0.18686539574345601</v>
      </c>
      <c r="BT10" s="14">
        <v>0.24131889843549401</v>
      </c>
      <c r="BU10" s="14"/>
      <c r="BV10" s="14">
        <v>0.18961083690201799</v>
      </c>
      <c r="BW10" s="14">
        <v>0.13223282671667599</v>
      </c>
      <c r="BX10" s="14"/>
      <c r="BY10" s="14">
        <v>0.25767856067603101</v>
      </c>
      <c r="BZ10" s="14"/>
      <c r="CA10" s="14">
        <v>9.5083027467221096E-2</v>
      </c>
      <c r="CB10" s="14">
        <v>0.103873090840764</v>
      </c>
      <c r="CC10" s="14">
        <v>0.15287959430488701</v>
      </c>
      <c r="CD10" s="14">
        <v>0.30419944904031498</v>
      </c>
      <c r="CE10" s="14">
        <v>0.273847622370326</v>
      </c>
    </row>
    <row r="11" spans="2:83" x14ac:dyDescent="0.3">
      <c r="B11" s="15" t="s">
        <v>237</v>
      </c>
      <c r="C11" s="14">
        <v>0.17928492208810301</v>
      </c>
      <c r="D11" s="14">
        <v>0.20005957599138099</v>
      </c>
      <c r="E11" s="14">
        <v>0.15935121194332</v>
      </c>
      <c r="F11" s="14"/>
      <c r="G11" s="14">
        <v>0.230658555633038</v>
      </c>
      <c r="H11" s="14">
        <v>0.175608885809652</v>
      </c>
      <c r="I11" s="14">
        <v>0.18030856653423499</v>
      </c>
      <c r="J11" s="14">
        <v>0.20563146952306499</v>
      </c>
      <c r="K11" s="14">
        <v>0.13293550330214801</v>
      </c>
      <c r="L11" s="14">
        <v>0.15726306294780501</v>
      </c>
      <c r="M11" s="14"/>
      <c r="N11" s="14">
        <v>0.174641087462927</v>
      </c>
      <c r="O11" s="14">
        <v>0.15729408818198901</v>
      </c>
      <c r="P11" s="14">
        <v>0.200865905787983</v>
      </c>
      <c r="Q11" s="14">
        <v>0.185900021190885</v>
      </c>
      <c r="R11" s="14"/>
      <c r="S11" s="14">
        <v>0.15946816575426201</v>
      </c>
      <c r="T11" s="14">
        <v>0.17839757675948401</v>
      </c>
      <c r="U11" s="14">
        <v>0.23918452667113399</v>
      </c>
      <c r="V11" s="14">
        <v>0.164399677859669</v>
      </c>
      <c r="W11" s="14">
        <v>0.24578341527824399</v>
      </c>
      <c r="X11" s="14">
        <v>0.15022630392383299</v>
      </c>
      <c r="Y11" s="14">
        <v>0.15038714638689199</v>
      </c>
      <c r="Z11" s="14">
        <v>0.15606915418916201</v>
      </c>
      <c r="AA11" s="14">
        <v>0.17578562766046299</v>
      </c>
      <c r="AB11" s="14">
        <v>0.18337648979771601</v>
      </c>
      <c r="AC11" s="14">
        <v>0.16864178632017099</v>
      </c>
      <c r="AD11" s="14">
        <v>0.219562305394817</v>
      </c>
      <c r="AE11" s="14"/>
      <c r="AF11" s="14">
        <v>0.177519761736778</v>
      </c>
      <c r="AG11" s="14">
        <v>0.164579685451991</v>
      </c>
      <c r="AH11" s="14">
        <v>0.13906069359808501</v>
      </c>
      <c r="AI11" s="14">
        <v>0.29836431176015898</v>
      </c>
      <c r="AJ11" s="14">
        <v>0.210716960487314</v>
      </c>
      <c r="AK11" s="14"/>
      <c r="AL11" s="14">
        <v>0.190837677235247</v>
      </c>
      <c r="AM11" s="14">
        <v>0.165214025653666</v>
      </c>
      <c r="AN11" s="14">
        <v>0.10681159186716201</v>
      </c>
      <c r="AO11" s="14">
        <v>0.22099701433764701</v>
      </c>
      <c r="AP11" s="14">
        <v>9.1039908268460604E-2</v>
      </c>
      <c r="AQ11" s="14"/>
      <c r="AR11" s="14">
        <v>0.16904998028849899</v>
      </c>
      <c r="AS11" s="14">
        <v>0.20503124636731501</v>
      </c>
      <c r="AT11" s="14">
        <v>0.15351042334752801</v>
      </c>
      <c r="AU11" s="14">
        <v>0.21286989181709601</v>
      </c>
      <c r="AV11" s="14">
        <v>0.111483612024529</v>
      </c>
      <c r="AW11" s="14">
        <v>0.125123357205084</v>
      </c>
      <c r="AX11" s="14"/>
      <c r="AY11" s="14">
        <v>0.185753840270483</v>
      </c>
      <c r="AZ11" s="14">
        <v>0.19975778351437401</v>
      </c>
      <c r="BA11" s="14">
        <v>0.17721965112663099</v>
      </c>
      <c r="BB11" s="14">
        <v>0.15406384046159299</v>
      </c>
      <c r="BC11" s="14">
        <v>0.119555984036743</v>
      </c>
      <c r="BD11" s="14"/>
      <c r="BE11" s="14">
        <v>0.33360846744901801</v>
      </c>
      <c r="BF11" s="14">
        <v>0.28297295181511001</v>
      </c>
      <c r="BG11" s="14">
        <v>0.170797980715647</v>
      </c>
      <c r="BH11" s="14">
        <v>0.18260133781719401</v>
      </c>
      <c r="BI11" s="14">
        <v>0.14789719031619</v>
      </c>
      <c r="BJ11" s="14">
        <v>0.19089593496120999</v>
      </c>
      <c r="BK11" s="14">
        <v>0.20330974059734599</v>
      </c>
      <c r="BL11" s="14">
        <v>0.18445405603940601</v>
      </c>
      <c r="BM11" s="14">
        <v>0.17693692753892501</v>
      </c>
      <c r="BN11" s="14">
        <v>0.16059058188752801</v>
      </c>
      <c r="BO11" s="14">
        <v>0.22429101624189299</v>
      </c>
      <c r="BP11" s="14">
        <v>0.17827493971580399</v>
      </c>
      <c r="BQ11" s="14">
        <v>0.182028210894708</v>
      </c>
      <c r="BR11" s="14">
        <v>0.186603529878026</v>
      </c>
      <c r="BS11" s="14">
        <v>0.11518458019876</v>
      </c>
      <c r="BT11" s="14">
        <v>0.14409317236504701</v>
      </c>
      <c r="BU11" s="14"/>
      <c r="BV11" s="14">
        <v>0.15875833590885699</v>
      </c>
      <c r="BW11" s="14">
        <v>0.17480227436717299</v>
      </c>
      <c r="BX11" s="14"/>
      <c r="BY11" s="14">
        <v>0.223602431762116</v>
      </c>
      <c r="BZ11" s="14"/>
      <c r="CA11" s="14">
        <v>0.19498320260031901</v>
      </c>
      <c r="CB11" s="14">
        <v>0.15742161179285599</v>
      </c>
      <c r="CC11" s="14">
        <v>0.178180687673995</v>
      </c>
      <c r="CD11" s="14">
        <v>0.218275622928434</v>
      </c>
      <c r="CE11" s="14">
        <v>0.11501730815252199</v>
      </c>
    </row>
    <row r="12" spans="2:83" x14ac:dyDescent="0.3">
      <c r="B12" s="15" t="s">
        <v>238</v>
      </c>
      <c r="C12" s="14">
        <v>0.25357508477359803</v>
      </c>
      <c r="D12" s="14">
        <v>0.24519587437555199</v>
      </c>
      <c r="E12" s="14">
        <v>0.26225410696860002</v>
      </c>
      <c r="F12" s="14"/>
      <c r="G12" s="14">
        <v>0.16194537017628599</v>
      </c>
      <c r="H12" s="14">
        <v>0.224278964612773</v>
      </c>
      <c r="I12" s="14">
        <v>0.25682881964217502</v>
      </c>
      <c r="J12" s="14">
        <v>0.25185821685178</v>
      </c>
      <c r="K12" s="14">
        <v>0.24798082399469301</v>
      </c>
      <c r="L12" s="14">
        <v>0.34058814780011698</v>
      </c>
      <c r="M12" s="14"/>
      <c r="N12" s="14">
        <v>0.248200135338974</v>
      </c>
      <c r="O12" s="14">
        <v>0.282289192738372</v>
      </c>
      <c r="P12" s="14">
        <v>0.248276711415476</v>
      </c>
      <c r="Q12" s="14">
        <v>0.23586658042085501</v>
      </c>
      <c r="R12" s="14"/>
      <c r="S12" s="14">
        <v>0.23828029311836799</v>
      </c>
      <c r="T12" s="14">
        <v>0.25517062652626599</v>
      </c>
      <c r="U12" s="14">
        <v>0.23051632296531899</v>
      </c>
      <c r="V12" s="14">
        <v>0.24646002579389401</v>
      </c>
      <c r="W12" s="14">
        <v>0.27952859366484001</v>
      </c>
      <c r="X12" s="14">
        <v>0.27649358156529702</v>
      </c>
      <c r="Y12" s="14">
        <v>0.27712923799358702</v>
      </c>
      <c r="Z12" s="14">
        <v>0.28253215157818201</v>
      </c>
      <c r="AA12" s="14">
        <v>0.23899425428822901</v>
      </c>
      <c r="AB12" s="14">
        <v>0.23185368510483501</v>
      </c>
      <c r="AC12" s="14">
        <v>0.25866764948812099</v>
      </c>
      <c r="AD12" s="14">
        <v>0.28018701900755499</v>
      </c>
      <c r="AE12" s="14"/>
      <c r="AF12" s="14">
        <v>0.27565787471256997</v>
      </c>
      <c r="AG12" s="14">
        <v>0.24416270690564201</v>
      </c>
      <c r="AH12" s="14">
        <v>0.28097974103203299</v>
      </c>
      <c r="AI12" s="14">
        <v>0.13732198153287001</v>
      </c>
      <c r="AJ12" s="14">
        <v>0.25306526727283501</v>
      </c>
      <c r="AK12" s="14"/>
      <c r="AL12" s="14">
        <v>0.23133877715177001</v>
      </c>
      <c r="AM12" s="14">
        <v>0.26775508567862399</v>
      </c>
      <c r="AN12" s="14">
        <v>0.33572967871856702</v>
      </c>
      <c r="AO12" s="14">
        <v>0.245649355240905</v>
      </c>
      <c r="AP12" s="14">
        <v>0.15544788420317099</v>
      </c>
      <c r="AQ12" s="14"/>
      <c r="AR12" s="14">
        <v>0.244200265265648</v>
      </c>
      <c r="AS12" s="14">
        <v>0.23200320003692501</v>
      </c>
      <c r="AT12" s="14">
        <v>0.28914258583675201</v>
      </c>
      <c r="AU12" s="14">
        <v>0.26463447674461998</v>
      </c>
      <c r="AV12" s="14">
        <v>0.212768449385805</v>
      </c>
      <c r="AW12" s="14">
        <v>0.32023738631082199</v>
      </c>
      <c r="AX12" s="14"/>
      <c r="AY12" s="14">
        <v>0.27482129062524402</v>
      </c>
      <c r="AZ12" s="14">
        <v>0.23467103812221499</v>
      </c>
      <c r="BA12" s="14">
        <v>0.24939031563021599</v>
      </c>
      <c r="BB12" s="14">
        <v>0.22488716042631199</v>
      </c>
      <c r="BC12" s="14">
        <v>0.263576468119468</v>
      </c>
      <c r="BD12" s="14"/>
      <c r="BE12" s="14">
        <v>0.39380043323191799</v>
      </c>
      <c r="BF12" s="14">
        <v>0.23537658327671501</v>
      </c>
      <c r="BG12" s="14">
        <v>0.28281118942771299</v>
      </c>
      <c r="BH12" s="14">
        <v>0.27439239647038299</v>
      </c>
      <c r="BI12" s="14">
        <v>0.247944963041556</v>
      </c>
      <c r="BJ12" s="14">
        <v>0.26098434496403</v>
      </c>
      <c r="BK12" s="14">
        <v>0.20708322216264499</v>
      </c>
      <c r="BL12" s="14">
        <v>0.29791145300072902</v>
      </c>
      <c r="BM12" s="14">
        <v>0.244133548144117</v>
      </c>
      <c r="BN12" s="14">
        <v>0.21862083734270499</v>
      </c>
      <c r="BO12" s="14">
        <v>0.29370070127785802</v>
      </c>
      <c r="BP12" s="14">
        <v>0.203793323008543</v>
      </c>
      <c r="BQ12" s="14">
        <v>0.34192042988874599</v>
      </c>
      <c r="BR12" s="14">
        <v>0.190048331297094</v>
      </c>
      <c r="BS12" s="14">
        <v>9.6146604572505803E-2</v>
      </c>
      <c r="BT12" s="14">
        <v>0.23677159896327099</v>
      </c>
      <c r="BU12" s="14"/>
      <c r="BV12" s="14">
        <v>0.249678102748501</v>
      </c>
      <c r="BW12" s="14">
        <v>0.29460374402117301</v>
      </c>
      <c r="BX12" s="14"/>
      <c r="BY12" s="14">
        <v>0.212477483663565</v>
      </c>
      <c r="BZ12" s="14"/>
      <c r="CA12" s="14">
        <v>0.25402328714367001</v>
      </c>
      <c r="CB12" s="14">
        <v>0.28779135615288598</v>
      </c>
      <c r="CC12" s="14">
        <v>0.25759584698863902</v>
      </c>
      <c r="CD12" s="14">
        <v>0.207100675019563</v>
      </c>
      <c r="CE12" s="14">
        <v>0.177569045507179</v>
      </c>
    </row>
    <row r="13" spans="2:83" x14ac:dyDescent="0.3">
      <c r="B13" s="15" t="s">
        <v>214</v>
      </c>
      <c r="C13" s="14">
        <v>0.32051795063242899</v>
      </c>
      <c r="D13" s="14">
        <v>0.28613848328978198</v>
      </c>
      <c r="E13" s="14">
        <v>0.35275519479020101</v>
      </c>
      <c r="F13" s="14"/>
      <c r="G13" s="14">
        <v>0.26136837731774898</v>
      </c>
      <c r="H13" s="14">
        <v>0.237661847002723</v>
      </c>
      <c r="I13" s="14">
        <v>0.27543174340042598</v>
      </c>
      <c r="J13" s="14">
        <v>0.34137982939616401</v>
      </c>
      <c r="K13" s="14">
        <v>0.45193040750548702</v>
      </c>
      <c r="L13" s="14">
        <v>0.35826831741968901</v>
      </c>
      <c r="M13" s="14"/>
      <c r="N13" s="14">
        <v>0.28789028513881199</v>
      </c>
      <c r="O13" s="14">
        <v>0.349634590679612</v>
      </c>
      <c r="P13" s="14">
        <v>0.33227602674968698</v>
      </c>
      <c r="Q13" s="14">
        <v>0.31235936113992202</v>
      </c>
      <c r="R13" s="14"/>
      <c r="S13" s="14">
        <v>0.283985327159199</v>
      </c>
      <c r="T13" s="14">
        <v>0.30288306873798598</v>
      </c>
      <c r="U13" s="14">
        <v>0.347631794233556</v>
      </c>
      <c r="V13" s="14">
        <v>0.31830651952462502</v>
      </c>
      <c r="W13" s="14">
        <v>0.25791928979294798</v>
      </c>
      <c r="X13" s="14">
        <v>0.30132133304727199</v>
      </c>
      <c r="Y13" s="14">
        <v>0.34187659669736498</v>
      </c>
      <c r="Z13" s="14">
        <v>0.291326264388585</v>
      </c>
      <c r="AA13" s="14">
        <v>0.33361721973291902</v>
      </c>
      <c r="AB13" s="14">
        <v>0.35620146628981803</v>
      </c>
      <c r="AC13" s="14">
        <v>0.43831847623535702</v>
      </c>
      <c r="AD13" s="14">
        <v>0.336240312122637</v>
      </c>
      <c r="AE13" s="14"/>
      <c r="AF13" s="14">
        <v>0.31509759576311902</v>
      </c>
      <c r="AG13" s="14">
        <v>0.295468792084772</v>
      </c>
      <c r="AH13" s="14">
        <v>0.429173743702705</v>
      </c>
      <c r="AI13" s="14">
        <v>0.37689248470348802</v>
      </c>
      <c r="AJ13" s="14">
        <v>0.28300324678535799</v>
      </c>
      <c r="AK13" s="14"/>
      <c r="AL13" s="14">
        <v>0.31580802909398298</v>
      </c>
      <c r="AM13" s="14">
        <v>0.28169591499781399</v>
      </c>
      <c r="AN13" s="14">
        <v>0.42325797959066003</v>
      </c>
      <c r="AO13" s="14">
        <v>0.27116105843291799</v>
      </c>
      <c r="AP13" s="14">
        <v>0.585251836226092</v>
      </c>
      <c r="AQ13" s="14"/>
      <c r="AR13" s="14">
        <v>0.27390624432483002</v>
      </c>
      <c r="AS13" s="14">
        <v>0.30132431235441798</v>
      </c>
      <c r="AT13" s="14">
        <v>0.39694387957147897</v>
      </c>
      <c r="AU13" s="14">
        <v>0.26995335791453001</v>
      </c>
      <c r="AV13" s="14">
        <v>0.47359226744094601</v>
      </c>
      <c r="AW13" s="14">
        <v>0.35295938645288699</v>
      </c>
      <c r="AX13" s="14"/>
      <c r="AY13" s="14">
        <v>0.311864179505072</v>
      </c>
      <c r="AZ13" s="14">
        <v>0.348231574713744</v>
      </c>
      <c r="BA13" s="14">
        <v>0.308093244535533</v>
      </c>
      <c r="BB13" s="14">
        <v>0.31299714950338198</v>
      </c>
      <c r="BC13" s="14">
        <v>0.231215966836712</v>
      </c>
      <c r="BD13" s="14"/>
      <c r="BE13" s="14">
        <v>0</v>
      </c>
      <c r="BF13" s="14">
        <v>0.24922142477342599</v>
      </c>
      <c r="BG13" s="14">
        <v>0.32750915727394497</v>
      </c>
      <c r="BH13" s="14">
        <v>0.34381429151388798</v>
      </c>
      <c r="BI13" s="14">
        <v>0.27682530441611197</v>
      </c>
      <c r="BJ13" s="14">
        <v>0.35556334348704799</v>
      </c>
      <c r="BK13" s="14">
        <v>0.353377575464632</v>
      </c>
      <c r="BL13" s="14">
        <v>0.31916112188691098</v>
      </c>
      <c r="BM13" s="14">
        <v>0.371532050259821</v>
      </c>
      <c r="BN13" s="14">
        <v>0.39071797476606801</v>
      </c>
      <c r="BO13" s="14">
        <v>0.26010651864579698</v>
      </c>
      <c r="BP13" s="14">
        <v>0.36584939207494399</v>
      </c>
      <c r="BQ13" s="14">
        <v>0.24533839808834401</v>
      </c>
      <c r="BR13" s="14">
        <v>0.29163558756697899</v>
      </c>
      <c r="BS13" s="14">
        <v>0.417824155730182</v>
      </c>
      <c r="BT13" s="14">
        <v>0.24266110642560401</v>
      </c>
      <c r="BU13" s="14"/>
      <c r="BV13" s="14">
        <v>0.26857845140946901</v>
      </c>
      <c r="BW13" s="14">
        <v>0.30117849677408098</v>
      </c>
      <c r="BX13" s="14"/>
      <c r="BY13" s="14">
        <v>0.14304835405819</v>
      </c>
      <c r="BZ13" s="14"/>
      <c r="CA13" s="14">
        <v>0.35924935460615898</v>
      </c>
      <c r="CB13" s="14">
        <v>0.40335638452150002</v>
      </c>
      <c r="CC13" s="14">
        <v>0.29613431012418501</v>
      </c>
      <c r="CD13" s="14">
        <v>0.13363902661666399</v>
      </c>
      <c r="CE13" s="14">
        <v>7.23894637255484E-2</v>
      </c>
    </row>
    <row r="14" spans="2:83" x14ac:dyDescent="0.3">
      <c r="B14" s="15" t="s">
        <v>110</v>
      </c>
      <c r="C14" s="14">
        <v>5.7456685167794203E-2</v>
      </c>
      <c r="D14" s="14">
        <v>3.8921233111544599E-2</v>
      </c>
      <c r="E14" s="14">
        <v>7.5668144204727894E-2</v>
      </c>
      <c r="F14" s="14"/>
      <c r="G14" s="14">
        <v>6.0177172570635797E-2</v>
      </c>
      <c r="H14" s="14">
        <v>5.0944348819636602E-2</v>
      </c>
      <c r="I14" s="14">
        <v>7.46326381252118E-2</v>
      </c>
      <c r="J14" s="14">
        <v>6.7397869620587594E-2</v>
      </c>
      <c r="K14" s="14">
        <v>6.1145879911240202E-2</v>
      </c>
      <c r="L14" s="14">
        <v>3.6485076506817003E-2</v>
      </c>
      <c r="M14" s="14"/>
      <c r="N14" s="14">
        <v>3.09867211620483E-2</v>
      </c>
      <c r="O14" s="14">
        <v>4.8266608690636301E-2</v>
      </c>
      <c r="P14" s="14">
        <v>4.3485085743637603E-2</v>
      </c>
      <c r="Q14" s="14">
        <v>0.109049947383527</v>
      </c>
      <c r="R14" s="14"/>
      <c r="S14" s="14">
        <v>4.5712595049781903E-2</v>
      </c>
      <c r="T14" s="14">
        <v>7.5712985504642505E-2</v>
      </c>
      <c r="U14" s="14">
        <v>5.8785048258552297E-2</v>
      </c>
      <c r="V14" s="14">
        <v>4.8430749666277702E-2</v>
      </c>
      <c r="W14" s="14">
        <v>6.3275193790503406E-2</v>
      </c>
      <c r="X14" s="14">
        <v>7.9597517269092893E-2</v>
      </c>
      <c r="Y14" s="14">
        <v>6.4281086925728897E-2</v>
      </c>
      <c r="Z14" s="14">
        <v>3.3816881393795697E-2</v>
      </c>
      <c r="AA14" s="14">
        <v>6.4762531815134403E-2</v>
      </c>
      <c r="AB14" s="14">
        <v>4.1108599540697802E-2</v>
      </c>
      <c r="AC14" s="14">
        <v>3.7511591046777697E-2</v>
      </c>
      <c r="AD14" s="14">
        <v>4.5730147015110599E-2</v>
      </c>
      <c r="AE14" s="14"/>
      <c r="AF14" s="14">
        <v>3.8104150070965098E-2</v>
      </c>
      <c r="AG14" s="14">
        <v>4.6733407732772701E-2</v>
      </c>
      <c r="AH14" s="14">
        <v>3.4889586446424203E-2</v>
      </c>
      <c r="AI14" s="14">
        <v>6.2276137423118098E-2</v>
      </c>
      <c r="AJ14" s="14">
        <v>0.11202754710733601</v>
      </c>
      <c r="AK14" s="14"/>
      <c r="AL14" s="14">
        <v>4.76953549417223E-2</v>
      </c>
      <c r="AM14" s="14">
        <v>4.3319499400389601E-2</v>
      </c>
      <c r="AN14" s="14">
        <v>3.9483668363318403E-2</v>
      </c>
      <c r="AO14" s="14">
        <v>5.3684200356178401E-2</v>
      </c>
      <c r="AP14" s="14">
        <v>3.9249532731010901E-2</v>
      </c>
      <c r="AQ14" s="14"/>
      <c r="AR14" s="14">
        <v>3.9354499381814199E-2</v>
      </c>
      <c r="AS14" s="14">
        <v>3.9687697291527498E-2</v>
      </c>
      <c r="AT14" s="14">
        <v>3.6011073754387501E-2</v>
      </c>
      <c r="AU14" s="14">
        <v>4.1796866628373799E-2</v>
      </c>
      <c r="AV14" s="14">
        <v>5.9354437275709902E-2</v>
      </c>
      <c r="AW14" s="14">
        <v>0.12699947100289999</v>
      </c>
      <c r="AX14" s="14"/>
      <c r="AY14" s="14">
        <v>6.7188358777971302E-2</v>
      </c>
      <c r="AZ14" s="14">
        <v>8.1744715058216802E-2</v>
      </c>
      <c r="BA14" s="14">
        <v>4.5816051244214902E-2</v>
      </c>
      <c r="BB14" s="14">
        <v>3.7685498920661802E-2</v>
      </c>
      <c r="BC14" s="14">
        <v>2.7191563684277699E-2</v>
      </c>
      <c r="BD14" s="14"/>
      <c r="BE14" s="14">
        <v>0.14361568999330801</v>
      </c>
      <c r="BF14" s="14">
        <v>0.11421560738685101</v>
      </c>
      <c r="BG14" s="14">
        <v>7.7597399487763702E-2</v>
      </c>
      <c r="BH14" s="14">
        <v>5.4858570542351097E-2</v>
      </c>
      <c r="BI14" s="14">
        <v>7.8283903856011999E-2</v>
      </c>
      <c r="BJ14" s="14">
        <v>4.9771918992528599E-2</v>
      </c>
      <c r="BK14" s="14">
        <v>6.9435816015523399E-2</v>
      </c>
      <c r="BL14" s="14">
        <v>5.1758214786128499E-2</v>
      </c>
      <c r="BM14" s="14">
        <v>4.0471487060709799E-2</v>
      </c>
      <c r="BN14" s="14">
        <v>4.21686301282631E-2</v>
      </c>
      <c r="BO14" s="14">
        <v>6.6556232973463206E-2</v>
      </c>
      <c r="BP14" s="14">
        <v>3.08082322382906E-2</v>
      </c>
      <c r="BQ14" s="14">
        <v>1.8027675186303001E-2</v>
      </c>
      <c r="BR14" s="14">
        <v>1.73003056034205E-2</v>
      </c>
      <c r="BS14" s="14">
        <v>4.0686343733446699E-2</v>
      </c>
      <c r="BT14" s="14">
        <v>8.7495439743515806E-3</v>
      </c>
      <c r="BU14" s="14"/>
      <c r="BV14" s="14">
        <v>3.9376385185423197E-2</v>
      </c>
      <c r="BW14" s="14">
        <v>4.9175970404014203E-2</v>
      </c>
      <c r="BX14" s="14"/>
      <c r="BY14" s="14">
        <v>2.84102437585429E-2</v>
      </c>
      <c r="BZ14" s="14"/>
      <c r="CA14" s="14">
        <v>6.7655935276931506E-2</v>
      </c>
      <c r="CB14" s="14">
        <v>3.3104342979406898E-2</v>
      </c>
      <c r="CC14" s="14">
        <v>5.3052939115542E-2</v>
      </c>
      <c r="CD14" s="14">
        <v>2.60317610072811E-2</v>
      </c>
      <c r="CE14" s="14">
        <v>3.2929924183019502E-2</v>
      </c>
    </row>
    <row r="15" spans="2:83" x14ac:dyDescent="0.3">
      <c r="B15" s="15" t="s">
        <v>215</v>
      </c>
      <c r="C15" s="21">
        <v>0.18916535733807599</v>
      </c>
      <c r="D15" s="21">
        <v>0.22968483323174099</v>
      </c>
      <c r="E15" s="21">
        <v>0.14997134209315099</v>
      </c>
      <c r="F15" s="21"/>
      <c r="G15" s="21">
        <v>0.28585052430229102</v>
      </c>
      <c r="H15" s="21">
        <v>0.311505953755216</v>
      </c>
      <c r="I15" s="21">
        <v>0.212798232297953</v>
      </c>
      <c r="J15" s="21">
        <v>0.13373261460840399</v>
      </c>
      <c r="K15" s="21">
        <v>0.106007385286432</v>
      </c>
      <c r="L15" s="21">
        <v>0.107395395325572</v>
      </c>
      <c r="M15" s="21"/>
      <c r="N15" s="21">
        <v>0.25828177089723803</v>
      </c>
      <c r="O15" s="21">
        <v>0.16251551970939199</v>
      </c>
      <c r="P15" s="21">
        <v>0.17509627030321701</v>
      </c>
      <c r="Q15" s="21">
        <v>0.15682408986481</v>
      </c>
      <c r="R15" s="21"/>
      <c r="S15" s="21">
        <v>0.27255361891838797</v>
      </c>
      <c r="T15" s="21">
        <v>0.18783574247162099</v>
      </c>
      <c r="U15" s="21">
        <v>0.123882307871439</v>
      </c>
      <c r="V15" s="21">
        <v>0.22240302715553401</v>
      </c>
      <c r="W15" s="21">
        <v>0.15349350747346499</v>
      </c>
      <c r="X15" s="21">
        <v>0.192361264194505</v>
      </c>
      <c r="Y15" s="21">
        <v>0.16632593199642801</v>
      </c>
      <c r="Z15" s="21">
        <v>0.23625554845027599</v>
      </c>
      <c r="AA15" s="21">
        <v>0.186840366503254</v>
      </c>
      <c r="AB15" s="21">
        <v>0.18745975926693301</v>
      </c>
      <c r="AC15" s="21">
        <v>9.6860496909573296E-2</v>
      </c>
      <c r="AD15" s="21">
        <v>0.11828021645988</v>
      </c>
      <c r="AE15" s="21"/>
      <c r="AF15" s="21">
        <v>0.19362061771656799</v>
      </c>
      <c r="AG15" s="21">
        <v>0.24905540782482199</v>
      </c>
      <c r="AH15" s="21">
        <v>0.115896235220753</v>
      </c>
      <c r="AI15" s="21">
        <v>0.125145084580366</v>
      </c>
      <c r="AJ15" s="21">
        <v>0.14118697834715699</v>
      </c>
      <c r="AK15" s="21"/>
      <c r="AL15" s="21">
        <v>0.21432016157727801</v>
      </c>
      <c r="AM15" s="21">
        <v>0.24201547426950701</v>
      </c>
      <c r="AN15" s="21">
        <v>9.4717081460292105E-2</v>
      </c>
      <c r="AO15" s="21">
        <v>0.208508371632351</v>
      </c>
      <c r="AP15" s="21">
        <v>0.129010838571266</v>
      </c>
      <c r="AQ15" s="21"/>
      <c r="AR15" s="21">
        <v>0.27348901073921</v>
      </c>
      <c r="AS15" s="21">
        <v>0.22195354394981501</v>
      </c>
      <c r="AT15" s="21">
        <v>0.124392037489853</v>
      </c>
      <c r="AU15" s="21">
        <v>0.21074540689537999</v>
      </c>
      <c r="AV15" s="21">
        <v>0.14280123387301</v>
      </c>
      <c r="AW15" s="21">
        <v>7.4680399028307601E-2</v>
      </c>
      <c r="AX15" s="21"/>
      <c r="AY15" s="21">
        <v>0.16037233082122901</v>
      </c>
      <c r="AZ15" s="21">
        <v>0.135594888591451</v>
      </c>
      <c r="BA15" s="21">
        <v>0.21948073746340599</v>
      </c>
      <c r="BB15" s="21">
        <v>0.27036635068805098</v>
      </c>
      <c r="BC15" s="21">
        <v>0.35846001732279897</v>
      </c>
      <c r="BD15" s="21"/>
      <c r="BE15" s="21">
        <v>0.12897540932575599</v>
      </c>
      <c r="BF15" s="21">
        <v>0.118213432747898</v>
      </c>
      <c r="BG15" s="21">
        <v>0.14128427309493199</v>
      </c>
      <c r="BH15" s="21">
        <v>0.14433340365618499</v>
      </c>
      <c r="BI15" s="21">
        <v>0.24904863837013</v>
      </c>
      <c r="BJ15" s="21">
        <v>0.14278445759518399</v>
      </c>
      <c r="BK15" s="21">
        <v>0.166793645759853</v>
      </c>
      <c r="BL15" s="21">
        <v>0.14671515428682499</v>
      </c>
      <c r="BM15" s="21">
        <v>0.16692598699642699</v>
      </c>
      <c r="BN15" s="21">
        <v>0.187901975875436</v>
      </c>
      <c r="BO15" s="21">
        <v>0.15534553086098901</v>
      </c>
      <c r="BP15" s="21">
        <v>0.221274112962418</v>
      </c>
      <c r="BQ15" s="21">
        <v>0.212685285941899</v>
      </c>
      <c r="BR15" s="21">
        <v>0.31441224565448</v>
      </c>
      <c r="BS15" s="21">
        <v>0.33015831576510501</v>
      </c>
      <c r="BT15" s="21">
        <v>0.367724578271726</v>
      </c>
      <c r="BU15" s="21"/>
      <c r="BV15" s="21">
        <v>0.28360872474775001</v>
      </c>
      <c r="BW15" s="21">
        <v>0.18023951443355801</v>
      </c>
      <c r="BX15" s="21"/>
      <c r="BY15" s="21">
        <v>0.39246148675758602</v>
      </c>
      <c r="BZ15" s="21"/>
      <c r="CA15" s="21">
        <v>0.12408822037292</v>
      </c>
      <c r="CB15" s="21">
        <v>0.118326304553351</v>
      </c>
      <c r="CC15" s="21">
        <v>0.21503621609763901</v>
      </c>
      <c r="CD15" s="21">
        <v>0.41495291442805798</v>
      </c>
      <c r="CE15" s="21">
        <v>0.60209425843173203</v>
      </c>
    </row>
    <row r="16" spans="2:83" x14ac:dyDescent="0.3">
      <c r="B16" s="15" t="s">
        <v>216</v>
      </c>
      <c r="C16" s="21">
        <v>0.57409303540602696</v>
      </c>
      <c r="D16" s="21">
        <v>0.53133435766533399</v>
      </c>
      <c r="E16" s="21">
        <v>0.61500930175880097</v>
      </c>
      <c r="F16" s="21"/>
      <c r="G16" s="21">
        <v>0.423313747494035</v>
      </c>
      <c r="H16" s="21">
        <v>0.46194081161549599</v>
      </c>
      <c r="I16" s="21">
        <v>0.53226056304260005</v>
      </c>
      <c r="J16" s="21">
        <v>0.59323804624794296</v>
      </c>
      <c r="K16" s="21">
        <v>0.69991123150017998</v>
      </c>
      <c r="L16" s="21">
        <v>0.69885646521980604</v>
      </c>
      <c r="M16" s="21"/>
      <c r="N16" s="21">
        <v>0.53609042047778599</v>
      </c>
      <c r="O16" s="21">
        <v>0.63192378341798305</v>
      </c>
      <c r="P16" s="21">
        <v>0.58055273816516295</v>
      </c>
      <c r="Q16" s="21">
        <v>0.54822594156077697</v>
      </c>
      <c r="R16" s="21"/>
      <c r="S16" s="21">
        <v>0.52226562027756696</v>
      </c>
      <c r="T16" s="21">
        <v>0.55805369526425197</v>
      </c>
      <c r="U16" s="21">
        <v>0.57814811719887405</v>
      </c>
      <c r="V16" s="21">
        <v>0.564766545318519</v>
      </c>
      <c r="W16" s="21">
        <v>0.53744788345778804</v>
      </c>
      <c r="X16" s="21">
        <v>0.57781491461256895</v>
      </c>
      <c r="Y16" s="21">
        <v>0.61900583469095205</v>
      </c>
      <c r="Z16" s="21">
        <v>0.57385841596676701</v>
      </c>
      <c r="AA16" s="21">
        <v>0.57261147402114898</v>
      </c>
      <c r="AB16" s="21">
        <v>0.58805515139465303</v>
      </c>
      <c r="AC16" s="21">
        <v>0.69698612572347796</v>
      </c>
      <c r="AD16" s="21">
        <v>0.61642733113019199</v>
      </c>
      <c r="AE16" s="21"/>
      <c r="AF16" s="21">
        <v>0.59075547047568899</v>
      </c>
      <c r="AG16" s="21">
        <v>0.53963149899041396</v>
      </c>
      <c r="AH16" s="21">
        <v>0.71015348473473805</v>
      </c>
      <c r="AI16" s="21">
        <v>0.51421446623635703</v>
      </c>
      <c r="AJ16" s="21">
        <v>0.536068514058194</v>
      </c>
      <c r="AK16" s="21"/>
      <c r="AL16" s="21">
        <v>0.54714680624575296</v>
      </c>
      <c r="AM16" s="21">
        <v>0.54945100067643804</v>
      </c>
      <c r="AN16" s="21">
        <v>0.75898765830922799</v>
      </c>
      <c r="AO16" s="21">
        <v>0.51681041367382297</v>
      </c>
      <c r="AP16" s="21">
        <v>0.74069972042926302</v>
      </c>
      <c r="AQ16" s="21"/>
      <c r="AR16" s="21">
        <v>0.51810650959047699</v>
      </c>
      <c r="AS16" s="21">
        <v>0.53332751239134302</v>
      </c>
      <c r="AT16" s="21">
        <v>0.68608646540823104</v>
      </c>
      <c r="AU16" s="21">
        <v>0.53458783465915005</v>
      </c>
      <c r="AV16" s="21">
        <v>0.68636071682675104</v>
      </c>
      <c r="AW16" s="21">
        <v>0.67319677276370904</v>
      </c>
      <c r="AX16" s="21"/>
      <c r="AY16" s="21">
        <v>0.58668547013031602</v>
      </c>
      <c r="AZ16" s="21">
        <v>0.58290261283595801</v>
      </c>
      <c r="BA16" s="21">
        <v>0.55748356016574896</v>
      </c>
      <c r="BB16" s="21">
        <v>0.53788430992969505</v>
      </c>
      <c r="BC16" s="21">
        <v>0.49479243495618003</v>
      </c>
      <c r="BD16" s="21"/>
      <c r="BE16" s="21">
        <v>0.39380043323191799</v>
      </c>
      <c r="BF16" s="21">
        <v>0.48459800805014103</v>
      </c>
      <c r="BG16" s="21">
        <v>0.61032034670165702</v>
      </c>
      <c r="BH16" s="21">
        <v>0.61820668798427003</v>
      </c>
      <c r="BI16" s="21">
        <v>0.52477026745766697</v>
      </c>
      <c r="BJ16" s="21">
        <v>0.61654768845107799</v>
      </c>
      <c r="BK16" s="21">
        <v>0.56046079762727696</v>
      </c>
      <c r="BL16" s="21">
        <v>0.61707257488764</v>
      </c>
      <c r="BM16" s="21">
        <v>0.61566559840393897</v>
      </c>
      <c r="BN16" s="21">
        <v>0.60933881210877305</v>
      </c>
      <c r="BO16" s="21">
        <v>0.553807219923655</v>
      </c>
      <c r="BP16" s="21">
        <v>0.56964271508348796</v>
      </c>
      <c r="BQ16" s="21">
        <v>0.58725882797708995</v>
      </c>
      <c r="BR16" s="21">
        <v>0.48168391886407302</v>
      </c>
      <c r="BS16" s="21">
        <v>0.51397076030268796</v>
      </c>
      <c r="BT16" s="21">
        <v>0.479432705388875</v>
      </c>
      <c r="BU16" s="21"/>
      <c r="BV16" s="21">
        <v>0.51825655415797001</v>
      </c>
      <c r="BW16" s="21">
        <v>0.59578224079525399</v>
      </c>
      <c r="BX16" s="21"/>
      <c r="BY16" s="21">
        <v>0.355525837721754</v>
      </c>
      <c r="BZ16" s="21"/>
      <c r="CA16" s="21">
        <v>0.61327264174982998</v>
      </c>
      <c r="CB16" s="21">
        <v>0.691147740674386</v>
      </c>
      <c r="CC16" s="21">
        <v>0.55373015711282403</v>
      </c>
      <c r="CD16" s="21">
        <v>0.34073970163622802</v>
      </c>
      <c r="CE16" s="21">
        <v>0.249958509232727</v>
      </c>
    </row>
    <row r="17" spans="2:83" x14ac:dyDescent="0.3">
      <c r="B17" s="15" t="s">
        <v>139</v>
      </c>
      <c r="C17" s="22">
        <v>-0.38492767806795097</v>
      </c>
      <c r="D17" s="22">
        <v>-0.301649524433593</v>
      </c>
      <c r="E17" s="22">
        <v>-0.46503795966564998</v>
      </c>
      <c r="F17" s="22"/>
      <c r="G17" s="22">
        <v>-0.13746322319174401</v>
      </c>
      <c r="H17" s="22">
        <v>-0.15043485786027999</v>
      </c>
      <c r="I17" s="22">
        <v>-0.31946233074464703</v>
      </c>
      <c r="J17" s="22">
        <v>-0.459505431639539</v>
      </c>
      <c r="K17" s="22">
        <v>-0.59390384621374803</v>
      </c>
      <c r="L17" s="22">
        <v>-0.59146106989423397</v>
      </c>
      <c r="M17" s="22"/>
      <c r="N17" s="22">
        <v>-0.27780864958054802</v>
      </c>
      <c r="O17" s="22">
        <v>-0.46940826370859201</v>
      </c>
      <c r="P17" s="22">
        <v>-0.405456467861946</v>
      </c>
      <c r="Q17" s="22">
        <v>-0.39140185169596697</v>
      </c>
      <c r="R17" s="22"/>
      <c r="S17" s="22">
        <v>-0.24971200135917901</v>
      </c>
      <c r="T17" s="22">
        <v>-0.37021795279262998</v>
      </c>
      <c r="U17" s="22">
        <v>-0.45426580932743499</v>
      </c>
      <c r="V17" s="22">
        <v>-0.34236351816298499</v>
      </c>
      <c r="W17" s="22">
        <v>-0.38395437598432403</v>
      </c>
      <c r="X17" s="22">
        <v>-0.38545365041806401</v>
      </c>
      <c r="Y17" s="22">
        <v>-0.45267990269452402</v>
      </c>
      <c r="Z17" s="22">
        <v>-0.33760286751649199</v>
      </c>
      <c r="AA17" s="22">
        <v>-0.38577110751789501</v>
      </c>
      <c r="AB17" s="22">
        <v>-0.40059539212772</v>
      </c>
      <c r="AC17" s="22">
        <v>-0.60012562881390397</v>
      </c>
      <c r="AD17" s="22">
        <v>-0.49814711467031098</v>
      </c>
      <c r="AE17" s="22"/>
      <c r="AF17" s="22">
        <v>-0.39713485275912003</v>
      </c>
      <c r="AG17" s="22">
        <v>-0.29057609116559102</v>
      </c>
      <c r="AH17" s="22">
        <v>-0.59425724951398495</v>
      </c>
      <c r="AI17" s="22">
        <v>-0.38906938165599098</v>
      </c>
      <c r="AJ17" s="22">
        <v>-0.39488153571103701</v>
      </c>
      <c r="AK17" s="22"/>
      <c r="AL17" s="22">
        <v>-0.332826644668475</v>
      </c>
      <c r="AM17" s="22">
        <v>-0.307435526406931</v>
      </c>
      <c r="AN17" s="22">
        <v>-0.66427057684893498</v>
      </c>
      <c r="AO17" s="22">
        <v>-0.30830204204147199</v>
      </c>
      <c r="AP17" s="22">
        <v>-0.61168888185799697</v>
      </c>
      <c r="AQ17" s="22"/>
      <c r="AR17" s="22">
        <v>-0.24461749885126699</v>
      </c>
      <c r="AS17" s="22">
        <v>-0.31137396844152798</v>
      </c>
      <c r="AT17" s="22">
        <v>-0.56169442791837798</v>
      </c>
      <c r="AU17" s="22">
        <v>-0.32384242776376998</v>
      </c>
      <c r="AV17" s="22">
        <v>-0.54355948295374101</v>
      </c>
      <c r="AW17" s="22">
        <v>-0.59851637373540101</v>
      </c>
      <c r="AX17" s="22"/>
      <c r="AY17" s="22">
        <v>-0.42631313930908699</v>
      </c>
      <c r="AZ17" s="22">
        <v>-0.44730772424450699</v>
      </c>
      <c r="BA17" s="22">
        <v>-0.338002822702343</v>
      </c>
      <c r="BB17" s="22">
        <v>-0.26751795924164401</v>
      </c>
      <c r="BC17" s="22">
        <v>-0.136332417633381</v>
      </c>
      <c r="BD17" s="22"/>
      <c r="BE17" s="22">
        <v>-0.26482502390616097</v>
      </c>
      <c r="BF17" s="22">
        <v>-0.366384575302244</v>
      </c>
      <c r="BG17" s="22">
        <v>-0.469036073606726</v>
      </c>
      <c r="BH17" s="22">
        <v>-0.47387328432808601</v>
      </c>
      <c r="BI17" s="22">
        <v>-0.275721629087537</v>
      </c>
      <c r="BJ17" s="22">
        <v>-0.473763230855894</v>
      </c>
      <c r="BK17" s="22">
        <v>-0.39366715186742401</v>
      </c>
      <c r="BL17" s="22">
        <v>-0.47035742060081498</v>
      </c>
      <c r="BM17" s="22">
        <v>-0.44873961140751101</v>
      </c>
      <c r="BN17" s="22">
        <v>-0.421436836233337</v>
      </c>
      <c r="BO17" s="22">
        <v>-0.39846168906266599</v>
      </c>
      <c r="BP17" s="22">
        <v>-0.34836860212107001</v>
      </c>
      <c r="BQ17" s="22">
        <v>-0.374573542035191</v>
      </c>
      <c r="BR17" s="22">
        <v>-0.16727167320959299</v>
      </c>
      <c r="BS17" s="22">
        <v>-0.183812444537582</v>
      </c>
      <c r="BT17" s="22">
        <v>-0.111708127117149</v>
      </c>
      <c r="BU17" s="22"/>
      <c r="BV17" s="22">
        <v>-0.23464782941022</v>
      </c>
      <c r="BW17" s="22">
        <v>-0.41554272636169598</v>
      </c>
      <c r="BX17" s="22"/>
      <c r="BY17" s="22">
        <v>3.6935649035831901E-2</v>
      </c>
      <c r="BZ17" s="22"/>
      <c r="CA17" s="22">
        <v>-0.48918442137690998</v>
      </c>
      <c r="CB17" s="22">
        <v>-0.57282143612103398</v>
      </c>
      <c r="CC17" s="22">
        <v>-0.33869394101518502</v>
      </c>
      <c r="CD17" s="22">
        <v>7.4213212791830005E-2</v>
      </c>
      <c r="CE17" s="22">
        <v>0.35213574919900498</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298</v>
      </c>
      <c r="E2" s="26"/>
      <c r="F2" s="26"/>
      <c r="G2" s="26"/>
      <c r="H2" s="26"/>
      <c r="I2" s="26"/>
      <c r="J2" s="26"/>
      <c r="K2" s="26"/>
    </row>
    <row r="6" spans="2:11" ht="49.95" customHeight="1" x14ac:dyDescent="0.3">
      <c r="B6" s="17" t="s">
        <v>14</v>
      </c>
      <c r="C6" s="17" t="s">
        <v>308</v>
      </c>
      <c r="D6" s="17" t="s">
        <v>309</v>
      </c>
      <c r="E6" s="17" t="s">
        <v>310</v>
      </c>
      <c r="F6" s="17" t="s">
        <v>311</v>
      </c>
      <c r="G6" s="17" t="s">
        <v>312</v>
      </c>
      <c r="H6" s="17" t="s">
        <v>313</v>
      </c>
      <c r="I6" s="17" t="s">
        <v>314</v>
      </c>
      <c r="J6" s="17" t="s">
        <v>315</v>
      </c>
    </row>
    <row r="7" spans="2:11" x14ac:dyDescent="0.3">
      <c r="B7" s="15" t="s">
        <v>211</v>
      </c>
      <c r="C7" s="14">
        <v>0.25599178592306299</v>
      </c>
      <c r="D7" s="14">
        <v>0.27068681614948298</v>
      </c>
      <c r="E7" s="14">
        <v>0.28386070545438002</v>
      </c>
      <c r="F7" s="14">
        <v>8.5482774814858997E-2</v>
      </c>
      <c r="G7" s="14">
        <v>0.114779618273175</v>
      </c>
      <c r="H7" s="14">
        <v>9.7678709532354996E-2</v>
      </c>
      <c r="I7" s="14">
        <v>6.4893010024483402E-2</v>
      </c>
      <c r="J7" s="14">
        <v>4.5443438625189098E-2</v>
      </c>
    </row>
    <row r="8" spans="2:11" x14ac:dyDescent="0.3">
      <c r="B8" s="15" t="s">
        <v>236</v>
      </c>
      <c r="C8" s="14">
        <v>0.42968753451978903</v>
      </c>
      <c r="D8" s="14">
        <v>0.42074483699767501</v>
      </c>
      <c r="E8" s="14">
        <v>0.42414288933057398</v>
      </c>
      <c r="F8" s="14">
        <v>0.356375438449752</v>
      </c>
      <c r="G8" s="14">
        <v>0.346500193304556</v>
      </c>
      <c r="H8" s="14">
        <v>0.295659015778032</v>
      </c>
      <c r="I8" s="14">
        <v>0.23523900453447599</v>
      </c>
      <c r="J8" s="14">
        <v>0.14884666826912499</v>
      </c>
    </row>
    <row r="9" spans="2:11" x14ac:dyDescent="0.3">
      <c r="B9" s="15" t="s">
        <v>237</v>
      </c>
      <c r="C9" s="14">
        <v>0.21723421419046701</v>
      </c>
      <c r="D9" s="14">
        <v>0.200869864986258</v>
      </c>
      <c r="E9" s="14">
        <v>0.18009290335227399</v>
      </c>
      <c r="F9" s="14">
        <v>0.38047015320850402</v>
      </c>
      <c r="G9" s="14">
        <v>0.35360254089507998</v>
      </c>
      <c r="H9" s="14">
        <v>0.34615478861500798</v>
      </c>
      <c r="I9" s="14">
        <v>0.237512287047763</v>
      </c>
      <c r="J9" s="14">
        <v>0.24320461071678601</v>
      </c>
    </row>
    <row r="10" spans="2:11" x14ac:dyDescent="0.3">
      <c r="B10" s="15" t="s">
        <v>238</v>
      </c>
      <c r="C10" s="14">
        <v>3.2204431788290397E-2</v>
      </c>
      <c r="D10" s="14">
        <v>3.28633841902541E-2</v>
      </c>
      <c r="E10" s="14">
        <v>3.2565987302548803E-2</v>
      </c>
      <c r="F10" s="14">
        <v>8.8556535581495399E-2</v>
      </c>
      <c r="G10" s="14">
        <v>8.7054437633361306E-2</v>
      </c>
      <c r="H10" s="14">
        <v>0.133920678478327</v>
      </c>
      <c r="I10" s="14">
        <v>0.196120074576936</v>
      </c>
      <c r="J10" s="14">
        <v>0.307684712728652</v>
      </c>
    </row>
    <row r="11" spans="2:11" x14ac:dyDescent="0.3">
      <c r="B11" s="15" t="s">
        <v>214</v>
      </c>
      <c r="C11" s="14">
        <v>1.46707263744309E-2</v>
      </c>
      <c r="D11" s="14">
        <v>2.00555157657125E-2</v>
      </c>
      <c r="E11" s="14">
        <v>2.0445092671170301E-2</v>
      </c>
      <c r="F11" s="14">
        <v>2.98429431938175E-2</v>
      </c>
      <c r="G11" s="14">
        <v>3.3994494030706701E-2</v>
      </c>
      <c r="H11" s="14">
        <v>6.5784767716356704E-2</v>
      </c>
      <c r="I11" s="14">
        <v>0.20727366068136499</v>
      </c>
      <c r="J11" s="14">
        <v>0.1804035974507</v>
      </c>
    </row>
    <row r="12" spans="2:11" x14ac:dyDescent="0.3">
      <c r="B12" s="15" t="s">
        <v>110</v>
      </c>
      <c r="C12" s="14">
        <v>5.0211307203959499E-2</v>
      </c>
      <c r="D12" s="14">
        <v>5.4779581910617901E-2</v>
      </c>
      <c r="E12" s="14">
        <v>5.8892421889052603E-2</v>
      </c>
      <c r="F12" s="14">
        <v>5.9272154751572097E-2</v>
      </c>
      <c r="G12" s="14">
        <v>6.4068715863121004E-2</v>
      </c>
      <c r="H12" s="14">
        <v>6.0802039879921298E-2</v>
      </c>
      <c r="I12" s="14">
        <v>5.8961963134977202E-2</v>
      </c>
      <c r="J12" s="14">
        <v>7.4416972209547599E-2</v>
      </c>
    </row>
    <row r="13" spans="2:11" x14ac:dyDescent="0.3">
      <c r="B13" s="23" t="s">
        <v>215</v>
      </c>
      <c r="C13" s="21">
        <v>0.68567932044285196</v>
      </c>
      <c r="D13" s="21">
        <v>0.69143165314715804</v>
      </c>
      <c r="E13" s="21">
        <v>0.708003594784954</v>
      </c>
      <c r="F13" s="21">
        <v>0.44185821326461</v>
      </c>
      <c r="G13" s="21">
        <v>0.46127981157773101</v>
      </c>
      <c r="H13" s="21">
        <v>0.39333772531038702</v>
      </c>
      <c r="I13" s="21">
        <v>0.30013201455895899</v>
      </c>
      <c r="J13" s="21">
        <v>0.194290106894314</v>
      </c>
    </row>
    <row r="14" spans="2:11" x14ac:dyDescent="0.3">
      <c r="B14" s="23" t="s">
        <v>216</v>
      </c>
      <c r="C14" s="21">
        <v>4.6875158162721399E-2</v>
      </c>
      <c r="D14" s="21">
        <v>5.2918899955966603E-2</v>
      </c>
      <c r="E14" s="21">
        <v>5.3011079973719101E-2</v>
      </c>
      <c r="F14" s="21">
        <v>0.118399478775313</v>
      </c>
      <c r="G14" s="21">
        <v>0.12104893166406799</v>
      </c>
      <c r="H14" s="21">
        <v>0.199705446194684</v>
      </c>
      <c r="I14" s="21">
        <v>0.40339373525830102</v>
      </c>
      <c r="J14" s="21">
        <v>0.488088310179352</v>
      </c>
    </row>
    <row r="15" spans="2:11" x14ac:dyDescent="0.3">
      <c r="B15" s="23" t="s">
        <v>139</v>
      </c>
      <c r="C15" s="22">
        <v>0.63880416228013104</v>
      </c>
      <c r="D15" s="22">
        <v>0.63851275319119105</v>
      </c>
      <c r="E15" s="22">
        <v>0.65499251481123499</v>
      </c>
      <c r="F15" s="22">
        <v>0.32345873448929802</v>
      </c>
      <c r="G15" s="22">
        <v>0.34023087991366302</v>
      </c>
      <c r="H15" s="22">
        <v>0.19363227911570299</v>
      </c>
      <c r="I15" s="22">
        <v>-0.103261720699342</v>
      </c>
      <c r="J15" s="22">
        <v>-0.29379820328503797</v>
      </c>
    </row>
    <row r="16" spans="2:11" x14ac:dyDescent="0.3">
      <c r="B16" s="16"/>
      <c r="C16" s="16"/>
      <c r="D16" s="16"/>
      <c r="E16" s="16"/>
      <c r="F16" s="16"/>
      <c r="G16" s="16"/>
      <c r="H16" s="16"/>
      <c r="I16" s="16"/>
      <c r="J16" s="16"/>
    </row>
    <row r="17" spans="2:2" x14ac:dyDescent="0.3">
      <c r="B17" t="s">
        <v>112</v>
      </c>
    </row>
    <row r="18" spans="2:2" x14ac:dyDescent="0.3">
      <c r="B18" t="s">
        <v>113</v>
      </c>
    </row>
    <row r="22" spans="2:2" x14ac:dyDescent="0.3">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6.4893010024483402E-2</v>
      </c>
      <c r="D9" s="14">
        <v>9.3176316369933995E-2</v>
      </c>
      <c r="E9" s="14">
        <v>3.7403236010045797E-2</v>
      </c>
      <c r="F9" s="14"/>
      <c r="G9" s="14">
        <v>9.3108721656666102E-2</v>
      </c>
      <c r="H9" s="14">
        <v>0.117211272496119</v>
      </c>
      <c r="I9" s="14">
        <v>7.9911565146802296E-2</v>
      </c>
      <c r="J9" s="14">
        <v>4.4032023107513099E-2</v>
      </c>
      <c r="K9" s="14">
        <v>4.0039549492839097E-2</v>
      </c>
      <c r="L9" s="14">
        <v>2.5109314599113499E-2</v>
      </c>
      <c r="M9" s="14"/>
      <c r="N9" s="14">
        <v>8.4446290716255507E-2</v>
      </c>
      <c r="O9" s="14">
        <v>7.0247442523941397E-2</v>
      </c>
      <c r="P9" s="14">
        <v>6.4198584483015103E-2</v>
      </c>
      <c r="Q9" s="14">
        <v>4.0296324736095103E-2</v>
      </c>
      <c r="R9" s="14"/>
      <c r="S9" s="14">
        <v>7.5474984406155798E-2</v>
      </c>
      <c r="T9" s="14">
        <v>5.9759612090800399E-2</v>
      </c>
      <c r="U9" s="14">
        <v>5.81973607071034E-2</v>
      </c>
      <c r="V9" s="14">
        <v>5.1608352804404303E-2</v>
      </c>
      <c r="W9" s="14">
        <v>7.8616286088655701E-2</v>
      </c>
      <c r="X9" s="14">
        <v>7.3407327593167898E-2</v>
      </c>
      <c r="Y9" s="14">
        <v>7.9587395007276199E-2</v>
      </c>
      <c r="Z9" s="14">
        <v>5.6761472989210998E-2</v>
      </c>
      <c r="AA9" s="14">
        <v>6.6634774916381007E-2</v>
      </c>
      <c r="AB9" s="14">
        <v>5.4291952975265997E-2</v>
      </c>
      <c r="AC9" s="14">
        <v>5.3611376035134599E-2</v>
      </c>
      <c r="AD9" s="14">
        <v>5.4110136128745101E-2</v>
      </c>
      <c r="AE9" s="14"/>
      <c r="AF9" s="14">
        <v>6.55192908455004E-2</v>
      </c>
      <c r="AG9" s="14">
        <v>9.5454535890688003E-2</v>
      </c>
      <c r="AH9" s="14">
        <v>4.1608584484393703E-2</v>
      </c>
      <c r="AI9" s="14">
        <v>2.8821203118023199E-2</v>
      </c>
      <c r="AJ9" s="14">
        <v>3.04848460592273E-2</v>
      </c>
      <c r="AK9" s="14"/>
      <c r="AL9" s="14">
        <v>6.5228395724253499E-2</v>
      </c>
      <c r="AM9" s="14">
        <v>7.9003729397374503E-2</v>
      </c>
      <c r="AN9" s="14">
        <v>4.3968386270367997E-2</v>
      </c>
      <c r="AO9" s="14">
        <v>9.60097657323256E-2</v>
      </c>
      <c r="AP9" s="14">
        <v>5.6799641626293397E-2</v>
      </c>
      <c r="AQ9" s="14"/>
      <c r="AR9" s="14">
        <v>9.86560070159581E-2</v>
      </c>
      <c r="AS9" s="14">
        <v>6.5299338876558893E-2</v>
      </c>
      <c r="AT9" s="14">
        <v>2.47856166416386E-2</v>
      </c>
      <c r="AU9" s="14">
        <v>9.0192918307002795E-2</v>
      </c>
      <c r="AV9" s="14">
        <v>7.3664600990333798E-2</v>
      </c>
      <c r="AW9" s="14">
        <v>1.47150553566764E-2</v>
      </c>
      <c r="AX9" s="14"/>
      <c r="AY9" s="14">
        <v>3.4555528074326401E-2</v>
      </c>
      <c r="AZ9" s="14">
        <v>7.4121073032539606E-2</v>
      </c>
      <c r="BA9" s="14">
        <v>6.8883654950259499E-2</v>
      </c>
      <c r="BB9" s="14">
        <v>8.6927863862765395E-2</v>
      </c>
      <c r="BC9" s="14">
        <v>0.25423107789411997</v>
      </c>
      <c r="BD9" s="14"/>
      <c r="BE9" s="14">
        <v>0</v>
      </c>
      <c r="BF9" s="14">
        <v>4.0145196761686201E-2</v>
      </c>
      <c r="BG9" s="14">
        <v>3.4503767677540903E-2</v>
      </c>
      <c r="BH9" s="14">
        <v>5.4675316492111402E-2</v>
      </c>
      <c r="BI9" s="14">
        <v>7.9395431093118501E-2</v>
      </c>
      <c r="BJ9" s="14">
        <v>6.4383056889109697E-2</v>
      </c>
      <c r="BK9" s="14">
        <v>5.7939894487809097E-2</v>
      </c>
      <c r="BL9" s="14">
        <v>4.9465304036305502E-2</v>
      </c>
      <c r="BM9" s="14">
        <v>4.9477423975260802E-2</v>
      </c>
      <c r="BN9" s="14">
        <v>7.6483125113279704E-2</v>
      </c>
      <c r="BO9" s="14">
        <v>5.0105640949756197E-2</v>
      </c>
      <c r="BP9" s="14">
        <v>7.9627658792671405E-2</v>
      </c>
      <c r="BQ9" s="14">
        <v>8.0631633467233801E-2</v>
      </c>
      <c r="BR9" s="14">
        <v>5.8072521838640902E-2</v>
      </c>
      <c r="BS9" s="14">
        <v>0.14925266259756201</v>
      </c>
      <c r="BT9" s="14">
        <v>0.13886821249667899</v>
      </c>
      <c r="BU9" s="14"/>
      <c r="BV9" s="14">
        <v>9.6074687627082003E-2</v>
      </c>
      <c r="BW9" s="14">
        <v>5.36492591928589E-2</v>
      </c>
      <c r="BX9" s="14"/>
      <c r="BY9" s="14">
        <v>0.15746793633731199</v>
      </c>
      <c r="BZ9" s="14"/>
      <c r="CA9" s="14">
        <v>4.38575131522492E-2</v>
      </c>
      <c r="CB9" s="14">
        <v>3.5152939412521601E-2</v>
      </c>
      <c r="CC9" s="14">
        <v>7.2716387208579605E-2</v>
      </c>
      <c r="CD9" s="14">
        <v>0.14270595602153799</v>
      </c>
      <c r="CE9" s="14">
        <v>0.27819799743552198</v>
      </c>
    </row>
    <row r="10" spans="2:83" x14ac:dyDescent="0.3">
      <c r="B10" s="15" t="s">
        <v>236</v>
      </c>
      <c r="C10" s="14">
        <v>0.23523900453447599</v>
      </c>
      <c r="D10" s="14">
        <v>0.26127158139415702</v>
      </c>
      <c r="E10" s="14">
        <v>0.210280950348154</v>
      </c>
      <c r="F10" s="14"/>
      <c r="G10" s="14">
        <v>0.295391144536783</v>
      </c>
      <c r="H10" s="14">
        <v>0.31304161174353401</v>
      </c>
      <c r="I10" s="14">
        <v>0.240215374045573</v>
      </c>
      <c r="J10" s="14">
        <v>0.23281040305762599</v>
      </c>
      <c r="K10" s="14">
        <v>0.16507513712972099</v>
      </c>
      <c r="L10" s="14">
        <v>0.17722470980952101</v>
      </c>
      <c r="M10" s="14"/>
      <c r="N10" s="14">
        <v>0.29071096777372801</v>
      </c>
      <c r="O10" s="14">
        <v>0.21544685789008899</v>
      </c>
      <c r="P10" s="14">
        <v>0.22351944049442099</v>
      </c>
      <c r="Q10" s="14">
        <v>0.20751552699342399</v>
      </c>
      <c r="R10" s="14"/>
      <c r="S10" s="14">
        <v>0.26634841267196802</v>
      </c>
      <c r="T10" s="14">
        <v>0.24821512136568899</v>
      </c>
      <c r="U10" s="14">
        <v>0.17068197111353201</v>
      </c>
      <c r="V10" s="14">
        <v>0.233220143348945</v>
      </c>
      <c r="W10" s="14">
        <v>0.24183278613424899</v>
      </c>
      <c r="X10" s="14">
        <v>0.275278754315056</v>
      </c>
      <c r="Y10" s="14">
        <v>0.203318122952963</v>
      </c>
      <c r="Z10" s="14">
        <v>0.29096100741898301</v>
      </c>
      <c r="AA10" s="14">
        <v>0.23976063819833099</v>
      </c>
      <c r="AB10" s="14">
        <v>0.20830367361532101</v>
      </c>
      <c r="AC10" s="14">
        <v>0.164870468499041</v>
      </c>
      <c r="AD10" s="14">
        <v>0.267389354055099</v>
      </c>
      <c r="AE10" s="14"/>
      <c r="AF10" s="14">
        <v>0.257667316179785</v>
      </c>
      <c r="AG10" s="14">
        <v>0.25777668426550399</v>
      </c>
      <c r="AH10" s="14">
        <v>0.19842250309172399</v>
      </c>
      <c r="AI10" s="14">
        <v>0.28489416591832201</v>
      </c>
      <c r="AJ10" s="14">
        <v>0.20415580037637401</v>
      </c>
      <c r="AK10" s="14"/>
      <c r="AL10" s="14">
        <v>0.273300912281146</v>
      </c>
      <c r="AM10" s="14">
        <v>0.27133454990370398</v>
      </c>
      <c r="AN10" s="14">
        <v>0.14107561735858101</v>
      </c>
      <c r="AO10" s="14">
        <v>0.27757208646081599</v>
      </c>
      <c r="AP10" s="14">
        <v>0.12659437193797299</v>
      </c>
      <c r="AQ10" s="14"/>
      <c r="AR10" s="14">
        <v>0.29227892850064002</v>
      </c>
      <c r="AS10" s="14">
        <v>0.28662246895522703</v>
      </c>
      <c r="AT10" s="14">
        <v>0.184382453241274</v>
      </c>
      <c r="AU10" s="14">
        <v>0.27362846093042897</v>
      </c>
      <c r="AV10" s="14">
        <v>0.15176504282224601</v>
      </c>
      <c r="AW10" s="14">
        <v>0.169238934310912</v>
      </c>
      <c r="AX10" s="14"/>
      <c r="AY10" s="14">
        <v>0.20242619696900299</v>
      </c>
      <c r="AZ10" s="14">
        <v>0.19426738541514901</v>
      </c>
      <c r="BA10" s="14">
        <v>0.25633163032077699</v>
      </c>
      <c r="BB10" s="14">
        <v>0.31844470980481199</v>
      </c>
      <c r="BC10" s="14">
        <v>0.42850905458791799</v>
      </c>
      <c r="BD10" s="14"/>
      <c r="BE10" s="14">
        <v>0.222527203347646</v>
      </c>
      <c r="BF10" s="14">
        <v>0.15150037978667699</v>
      </c>
      <c r="BG10" s="14">
        <v>0.19359352696203799</v>
      </c>
      <c r="BH10" s="14">
        <v>0.20169626465147</v>
      </c>
      <c r="BI10" s="14">
        <v>0.24266142348163899</v>
      </c>
      <c r="BJ10" s="14">
        <v>0.191446449881158</v>
      </c>
      <c r="BK10" s="14">
        <v>0.20092545121093999</v>
      </c>
      <c r="BL10" s="14">
        <v>0.22995078292396201</v>
      </c>
      <c r="BM10" s="14">
        <v>0.212148528208642</v>
      </c>
      <c r="BN10" s="14">
        <v>0.16316240119338701</v>
      </c>
      <c r="BO10" s="14">
        <v>0.26437827440502398</v>
      </c>
      <c r="BP10" s="14">
        <v>0.26314300018935499</v>
      </c>
      <c r="BQ10" s="14">
        <v>0.34413546455650101</v>
      </c>
      <c r="BR10" s="14">
        <v>0.324160717846112</v>
      </c>
      <c r="BS10" s="14">
        <v>0.33463434373251899</v>
      </c>
      <c r="BT10" s="14">
        <v>0.37967786733944398</v>
      </c>
      <c r="BU10" s="14"/>
      <c r="BV10" s="14">
        <v>0.29430015037815999</v>
      </c>
      <c r="BW10" s="14">
        <v>0.237225121181354</v>
      </c>
      <c r="BX10" s="14"/>
      <c r="BY10" s="14">
        <v>0.30492170488687098</v>
      </c>
      <c r="BZ10" s="14"/>
      <c r="CA10" s="14">
        <v>0.164775538650793</v>
      </c>
      <c r="CB10" s="14">
        <v>0.22740487685181701</v>
      </c>
      <c r="CC10" s="14">
        <v>0.25639577690059501</v>
      </c>
      <c r="CD10" s="14">
        <v>0.41191479098987299</v>
      </c>
      <c r="CE10" s="14">
        <v>0.46915315824308901</v>
      </c>
    </row>
    <row r="11" spans="2:83" x14ac:dyDescent="0.3">
      <c r="B11" s="15" t="s">
        <v>237</v>
      </c>
      <c r="C11" s="14">
        <v>0.237512287047763</v>
      </c>
      <c r="D11" s="14">
        <v>0.23881631988183399</v>
      </c>
      <c r="E11" s="14">
        <v>0.236704685621341</v>
      </c>
      <c r="F11" s="14"/>
      <c r="G11" s="14">
        <v>0.21057219769635899</v>
      </c>
      <c r="H11" s="14">
        <v>0.190855640046147</v>
      </c>
      <c r="I11" s="14">
        <v>0.24022818228367901</v>
      </c>
      <c r="J11" s="14">
        <v>0.240683454384885</v>
      </c>
      <c r="K11" s="14">
        <v>0.27955643902741101</v>
      </c>
      <c r="L11" s="14">
        <v>0.26027090876058701</v>
      </c>
      <c r="M11" s="14"/>
      <c r="N11" s="14">
        <v>0.22242345829193699</v>
      </c>
      <c r="O11" s="14">
        <v>0.22385070753705</v>
      </c>
      <c r="P11" s="14">
        <v>0.25279670588751002</v>
      </c>
      <c r="Q11" s="14">
        <v>0.24981892901435901</v>
      </c>
      <c r="R11" s="14"/>
      <c r="S11" s="14">
        <v>0.23990791535199299</v>
      </c>
      <c r="T11" s="14">
        <v>0.22519401169091999</v>
      </c>
      <c r="U11" s="14">
        <v>0.25597902812981699</v>
      </c>
      <c r="V11" s="14">
        <v>0.323926682197064</v>
      </c>
      <c r="W11" s="14">
        <v>0.31980493588748998</v>
      </c>
      <c r="X11" s="14">
        <v>0.16909367954433599</v>
      </c>
      <c r="Y11" s="14">
        <v>0.217978201157283</v>
      </c>
      <c r="Z11" s="14">
        <v>0.22262952215956799</v>
      </c>
      <c r="AA11" s="14">
        <v>0.22923752453867199</v>
      </c>
      <c r="AB11" s="14">
        <v>0.20019904471567501</v>
      </c>
      <c r="AC11" s="14">
        <v>0.217104761599035</v>
      </c>
      <c r="AD11" s="14">
        <v>0.23336674263591101</v>
      </c>
      <c r="AE11" s="14"/>
      <c r="AF11" s="14">
        <v>0.264420375326827</v>
      </c>
      <c r="AG11" s="14">
        <v>0.19289981235152601</v>
      </c>
      <c r="AH11" s="14">
        <v>0.239557056048331</v>
      </c>
      <c r="AI11" s="14">
        <v>0.301795831214972</v>
      </c>
      <c r="AJ11" s="14">
        <v>0.27504303712262601</v>
      </c>
      <c r="AK11" s="14"/>
      <c r="AL11" s="14">
        <v>0.27107289583743799</v>
      </c>
      <c r="AM11" s="14">
        <v>0.21153144780505501</v>
      </c>
      <c r="AN11" s="14">
        <v>0.25416529317639602</v>
      </c>
      <c r="AO11" s="14">
        <v>0.245011536519743</v>
      </c>
      <c r="AP11" s="14">
        <v>0.14643649817541901</v>
      </c>
      <c r="AQ11" s="14"/>
      <c r="AR11" s="14">
        <v>0.19866331986463501</v>
      </c>
      <c r="AS11" s="14">
        <v>0.27592028485216102</v>
      </c>
      <c r="AT11" s="14">
        <v>0.237029640512155</v>
      </c>
      <c r="AU11" s="14">
        <v>0.25740844811643598</v>
      </c>
      <c r="AV11" s="14">
        <v>0.13630377637954499</v>
      </c>
      <c r="AW11" s="14">
        <v>0.26785493018899398</v>
      </c>
      <c r="AX11" s="14"/>
      <c r="AY11" s="14">
        <v>0.27971902363184897</v>
      </c>
      <c r="AZ11" s="14">
        <v>0.2357271063534</v>
      </c>
      <c r="BA11" s="14">
        <v>0.23522052601243701</v>
      </c>
      <c r="BB11" s="14">
        <v>0.18417434320953199</v>
      </c>
      <c r="BC11" s="14">
        <v>0.12272982008338899</v>
      </c>
      <c r="BD11" s="14"/>
      <c r="BE11" s="14">
        <v>0.22599320331682801</v>
      </c>
      <c r="BF11" s="14">
        <v>0.30908832054938601</v>
      </c>
      <c r="BG11" s="14">
        <v>0.26428976531770498</v>
      </c>
      <c r="BH11" s="14">
        <v>0.23404306512959999</v>
      </c>
      <c r="BI11" s="14">
        <v>0.21982248913289901</v>
      </c>
      <c r="BJ11" s="14">
        <v>0.24381991831862401</v>
      </c>
      <c r="BK11" s="14">
        <v>0.24351485658387201</v>
      </c>
      <c r="BL11" s="14">
        <v>0.24422401640240901</v>
      </c>
      <c r="BM11" s="14">
        <v>0.20338797702563099</v>
      </c>
      <c r="BN11" s="14">
        <v>0.26016919820058398</v>
      </c>
      <c r="BO11" s="14">
        <v>0.24222883775675699</v>
      </c>
      <c r="BP11" s="14">
        <v>0.26972389291552701</v>
      </c>
      <c r="BQ11" s="14">
        <v>0.22722280549729901</v>
      </c>
      <c r="BR11" s="14">
        <v>0.26402062047034103</v>
      </c>
      <c r="BS11" s="14">
        <v>0.13936282270450601</v>
      </c>
      <c r="BT11" s="14">
        <v>0.18536637074554699</v>
      </c>
      <c r="BU11" s="14"/>
      <c r="BV11" s="14">
        <v>0.194375325041731</v>
      </c>
      <c r="BW11" s="14">
        <v>0.237012407782492</v>
      </c>
      <c r="BX11" s="14"/>
      <c r="BY11" s="14">
        <v>0.24614399716347299</v>
      </c>
      <c r="BZ11" s="14"/>
      <c r="CA11" s="14">
        <v>0.26029722742883898</v>
      </c>
      <c r="CB11" s="14">
        <v>0.22769523028404201</v>
      </c>
      <c r="CC11" s="14">
        <v>0.24330736357162799</v>
      </c>
      <c r="CD11" s="14">
        <v>0.17166687520944199</v>
      </c>
      <c r="CE11" s="14">
        <v>0.103667490784856</v>
      </c>
    </row>
    <row r="12" spans="2:83" x14ac:dyDescent="0.3">
      <c r="B12" s="15" t="s">
        <v>238</v>
      </c>
      <c r="C12" s="14">
        <v>0.196120074576936</v>
      </c>
      <c r="D12" s="14">
        <v>0.18746098577557599</v>
      </c>
      <c r="E12" s="14">
        <v>0.203930644077155</v>
      </c>
      <c r="F12" s="14"/>
      <c r="G12" s="14">
        <v>0.149794723941789</v>
      </c>
      <c r="H12" s="14">
        <v>0.165751867768346</v>
      </c>
      <c r="I12" s="14">
        <v>0.17922635198598799</v>
      </c>
      <c r="J12" s="14">
        <v>0.18940981495228301</v>
      </c>
      <c r="K12" s="14">
        <v>0.23187035029570999</v>
      </c>
      <c r="L12" s="14">
        <v>0.24658388685098501</v>
      </c>
      <c r="M12" s="14"/>
      <c r="N12" s="14">
        <v>0.19236907945089299</v>
      </c>
      <c r="O12" s="14">
        <v>0.195880362879712</v>
      </c>
      <c r="P12" s="14">
        <v>0.18217497574663499</v>
      </c>
      <c r="Q12" s="14">
        <v>0.212868250209125</v>
      </c>
      <c r="R12" s="14"/>
      <c r="S12" s="14">
        <v>0.14597182462890701</v>
      </c>
      <c r="T12" s="14">
        <v>0.194109716479623</v>
      </c>
      <c r="U12" s="14">
        <v>0.26824883070938399</v>
      </c>
      <c r="V12" s="14">
        <v>0.22440499053030599</v>
      </c>
      <c r="W12" s="14">
        <v>0.19091481651917899</v>
      </c>
      <c r="X12" s="14">
        <v>0.16452151857438799</v>
      </c>
      <c r="Y12" s="14">
        <v>0.19298690012266101</v>
      </c>
      <c r="Z12" s="14">
        <v>0.19503642889471901</v>
      </c>
      <c r="AA12" s="14">
        <v>0.192233545931697</v>
      </c>
      <c r="AB12" s="14">
        <v>0.227315705489474</v>
      </c>
      <c r="AC12" s="14">
        <v>0.18315402016652099</v>
      </c>
      <c r="AD12" s="14">
        <v>0.221172916153622</v>
      </c>
      <c r="AE12" s="14"/>
      <c r="AF12" s="14">
        <v>0.21043411111766899</v>
      </c>
      <c r="AG12" s="14">
        <v>0.183219308328777</v>
      </c>
      <c r="AH12" s="14">
        <v>0.25533594969753098</v>
      </c>
      <c r="AI12" s="14">
        <v>5.5458155202553899E-2</v>
      </c>
      <c r="AJ12" s="14">
        <v>0.17948505531388501</v>
      </c>
      <c r="AK12" s="14"/>
      <c r="AL12" s="14">
        <v>0.19579294697281899</v>
      </c>
      <c r="AM12" s="14">
        <v>0.19452797518140799</v>
      </c>
      <c r="AN12" s="14">
        <v>0.25357802711782101</v>
      </c>
      <c r="AO12" s="14">
        <v>0.14901745892433799</v>
      </c>
      <c r="AP12" s="14">
        <v>0.21179306860469699</v>
      </c>
      <c r="AQ12" s="14"/>
      <c r="AR12" s="14">
        <v>0.18351054611061501</v>
      </c>
      <c r="AS12" s="14">
        <v>0.184052033874813</v>
      </c>
      <c r="AT12" s="14">
        <v>0.25858838104012</v>
      </c>
      <c r="AU12" s="14">
        <v>0.17090994871120899</v>
      </c>
      <c r="AV12" s="14">
        <v>0.20345190213641901</v>
      </c>
      <c r="AW12" s="14">
        <v>0.19225192809021199</v>
      </c>
      <c r="AX12" s="14"/>
      <c r="AY12" s="14">
        <v>0.22536950635358</v>
      </c>
      <c r="AZ12" s="14">
        <v>0.199244110947464</v>
      </c>
      <c r="BA12" s="14">
        <v>0.18472880116183901</v>
      </c>
      <c r="BB12" s="14">
        <v>0.16405682693756701</v>
      </c>
      <c r="BC12" s="14">
        <v>6.5344034003199894E-2</v>
      </c>
      <c r="BD12" s="14"/>
      <c r="BE12" s="14">
        <v>0.21358861629263801</v>
      </c>
      <c r="BF12" s="14">
        <v>0.17156191052964101</v>
      </c>
      <c r="BG12" s="14">
        <v>0.23188196496511901</v>
      </c>
      <c r="BH12" s="14">
        <v>0.19240842765042401</v>
      </c>
      <c r="BI12" s="14">
        <v>0.16425368540854901</v>
      </c>
      <c r="BJ12" s="14">
        <v>0.194280696808695</v>
      </c>
      <c r="BK12" s="14">
        <v>0.18676662158817001</v>
      </c>
      <c r="BL12" s="14">
        <v>0.19835084341804399</v>
      </c>
      <c r="BM12" s="14">
        <v>0.19552118086442599</v>
      </c>
      <c r="BN12" s="14">
        <v>0.23988422314594601</v>
      </c>
      <c r="BO12" s="14">
        <v>0.22809356589617499</v>
      </c>
      <c r="BP12" s="14">
        <v>0.19739817961856701</v>
      </c>
      <c r="BQ12" s="14">
        <v>0.18792408468734401</v>
      </c>
      <c r="BR12" s="14">
        <v>0.21489143106984401</v>
      </c>
      <c r="BS12" s="14">
        <v>0.157406513295866</v>
      </c>
      <c r="BT12" s="14">
        <v>0.153245800552644</v>
      </c>
      <c r="BU12" s="14"/>
      <c r="BV12" s="14">
        <v>0.18643848588429199</v>
      </c>
      <c r="BW12" s="14">
        <v>0.206542808361454</v>
      </c>
      <c r="BX12" s="14"/>
      <c r="BY12" s="14">
        <v>0.17100743839864499</v>
      </c>
      <c r="BZ12" s="14"/>
      <c r="CA12" s="14">
        <v>0.20825152160958099</v>
      </c>
      <c r="CB12" s="14">
        <v>0.24302484357002799</v>
      </c>
      <c r="CC12" s="14">
        <v>0.181728378169454</v>
      </c>
      <c r="CD12" s="14">
        <v>0.156763772435874</v>
      </c>
      <c r="CE12" s="14">
        <v>5.8415904960240198E-2</v>
      </c>
    </row>
    <row r="13" spans="2:83" x14ac:dyDescent="0.3">
      <c r="B13" s="15" t="s">
        <v>214</v>
      </c>
      <c r="C13" s="14">
        <v>0.20727366068136499</v>
      </c>
      <c r="D13" s="14">
        <v>0.184209462753325</v>
      </c>
      <c r="E13" s="14">
        <v>0.22926923022365001</v>
      </c>
      <c r="F13" s="14"/>
      <c r="G13" s="14">
        <v>0.18807061579943499</v>
      </c>
      <c r="H13" s="14">
        <v>0.173668521174068</v>
      </c>
      <c r="I13" s="14">
        <v>0.18767430309081001</v>
      </c>
      <c r="J13" s="14">
        <v>0.228801301784753</v>
      </c>
      <c r="K13" s="14">
        <v>0.236135122256529</v>
      </c>
      <c r="L13" s="14">
        <v>0.226316474576641</v>
      </c>
      <c r="M13" s="14"/>
      <c r="N13" s="14">
        <v>0.18846980734020499</v>
      </c>
      <c r="O13" s="14">
        <v>0.25424496600751101</v>
      </c>
      <c r="P13" s="14">
        <v>0.21388933547655301</v>
      </c>
      <c r="Q13" s="14">
        <v>0.173551777989782</v>
      </c>
      <c r="R13" s="14"/>
      <c r="S13" s="14">
        <v>0.21967369928830099</v>
      </c>
      <c r="T13" s="14">
        <v>0.19473714408979401</v>
      </c>
      <c r="U13" s="14">
        <v>0.19623858811567699</v>
      </c>
      <c r="V13" s="14">
        <v>0.123904001587769</v>
      </c>
      <c r="W13" s="14">
        <v>0.12724609708197501</v>
      </c>
      <c r="X13" s="14">
        <v>0.23834494222944</v>
      </c>
      <c r="Y13" s="14">
        <v>0.23838697734703601</v>
      </c>
      <c r="Z13" s="14">
        <v>0.188378738848334</v>
      </c>
      <c r="AA13" s="14">
        <v>0.19363137255551</v>
      </c>
      <c r="AB13" s="14">
        <v>0.25739078130472598</v>
      </c>
      <c r="AC13" s="14">
        <v>0.35085263934564798</v>
      </c>
      <c r="AD13" s="14">
        <v>0.17935384544806701</v>
      </c>
      <c r="AE13" s="14"/>
      <c r="AF13" s="14">
        <v>0.15791603889569</v>
      </c>
      <c r="AG13" s="14">
        <v>0.231626942011746</v>
      </c>
      <c r="AH13" s="14">
        <v>0.21461420959121899</v>
      </c>
      <c r="AI13" s="14">
        <v>0.30182970676147902</v>
      </c>
      <c r="AJ13" s="14">
        <v>0.19215050495170799</v>
      </c>
      <c r="AK13" s="14"/>
      <c r="AL13" s="14">
        <v>0.138498833415858</v>
      </c>
      <c r="AM13" s="14">
        <v>0.20476737699896999</v>
      </c>
      <c r="AN13" s="14">
        <v>0.25424283010826398</v>
      </c>
      <c r="AO13" s="14">
        <v>0.18440825009345599</v>
      </c>
      <c r="AP13" s="14">
        <v>0.41894970780975099</v>
      </c>
      <c r="AQ13" s="14"/>
      <c r="AR13" s="14">
        <v>0.19654327425169599</v>
      </c>
      <c r="AS13" s="14">
        <v>0.148247962395823</v>
      </c>
      <c r="AT13" s="14">
        <v>0.25282082305081699</v>
      </c>
      <c r="AU13" s="14">
        <v>0.153663601273131</v>
      </c>
      <c r="AV13" s="14">
        <v>0.39776412426101598</v>
      </c>
      <c r="AW13" s="14">
        <v>0.22829061327112801</v>
      </c>
      <c r="AX13" s="14"/>
      <c r="AY13" s="14">
        <v>0.17943388056755299</v>
      </c>
      <c r="AZ13" s="14">
        <v>0.218493681148234</v>
      </c>
      <c r="BA13" s="14">
        <v>0.21180385711661501</v>
      </c>
      <c r="BB13" s="14">
        <v>0.225897281899714</v>
      </c>
      <c r="BC13" s="14">
        <v>0.12918601343137401</v>
      </c>
      <c r="BD13" s="14"/>
      <c r="BE13" s="14">
        <v>0.13044744330010299</v>
      </c>
      <c r="BF13" s="14">
        <v>0.18008110514610601</v>
      </c>
      <c r="BG13" s="14">
        <v>0.19246147271936301</v>
      </c>
      <c r="BH13" s="14">
        <v>0.26174614737747198</v>
      </c>
      <c r="BI13" s="14">
        <v>0.19837690385161399</v>
      </c>
      <c r="BJ13" s="14">
        <v>0.25710250504169302</v>
      </c>
      <c r="BK13" s="14">
        <v>0.226346478475628</v>
      </c>
      <c r="BL13" s="14">
        <v>0.23320384995795601</v>
      </c>
      <c r="BM13" s="14">
        <v>0.291660981069569</v>
      </c>
      <c r="BN13" s="14">
        <v>0.21809013177209</v>
      </c>
      <c r="BO13" s="14">
        <v>0.171794351155897</v>
      </c>
      <c r="BP13" s="14">
        <v>0.18065493765527199</v>
      </c>
      <c r="BQ13" s="14">
        <v>0.140949303720592</v>
      </c>
      <c r="BR13" s="14">
        <v>0.121346386503765</v>
      </c>
      <c r="BS13" s="14">
        <v>0.157352171985638</v>
      </c>
      <c r="BT13" s="14">
        <v>0.13142539608037701</v>
      </c>
      <c r="BU13" s="14"/>
      <c r="BV13" s="14">
        <v>0.194708876606799</v>
      </c>
      <c r="BW13" s="14">
        <v>0.219706664241299</v>
      </c>
      <c r="BX13" s="14"/>
      <c r="BY13" s="14">
        <v>9.2845317440484507E-2</v>
      </c>
      <c r="BZ13" s="14"/>
      <c r="CA13" s="14">
        <v>0.25160727796892701</v>
      </c>
      <c r="CB13" s="14">
        <v>0.22178577527108301</v>
      </c>
      <c r="CC13" s="14">
        <v>0.19428780829978101</v>
      </c>
      <c r="CD13" s="14">
        <v>9.6843521434670302E-2</v>
      </c>
      <c r="CE13" s="14">
        <v>5.7635524393272797E-2</v>
      </c>
    </row>
    <row r="14" spans="2:83" x14ac:dyDescent="0.3">
      <c r="B14" s="15" t="s">
        <v>110</v>
      </c>
      <c r="C14" s="14">
        <v>5.8961963134977202E-2</v>
      </c>
      <c r="D14" s="14">
        <v>3.5065333825175002E-2</v>
      </c>
      <c r="E14" s="14">
        <v>8.2411253719653604E-2</v>
      </c>
      <c r="F14" s="14"/>
      <c r="G14" s="14">
        <v>6.3062596368967994E-2</v>
      </c>
      <c r="H14" s="14">
        <v>3.9471086771785902E-2</v>
      </c>
      <c r="I14" s="14">
        <v>7.2744223447147399E-2</v>
      </c>
      <c r="J14" s="14">
        <v>6.4263002712939304E-2</v>
      </c>
      <c r="K14" s="14">
        <v>4.7323401797790002E-2</v>
      </c>
      <c r="L14" s="14">
        <v>6.4494705403151595E-2</v>
      </c>
      <c r="M14" s="14"/>
      <c r="N14" s="14">
        <v>2.15803964269815E-2</v>
      </c>
      <c r="O14" s="14">
        <v>4.0329663161696797E-2</v>
      </c>
      <c r="P14" s="14">
        <v>6.3420957911866194E-2</v>
      </c>
      <c r="Q14" s="14">
        <v>0.115949191057216</v>
      </c>
      <c r="R14" s="14"/>
      <c r="S14" s="14">
        <v>5.2623163652675602E-2</v>
      </c>
      <c r="T14" s="14">
        <v>7.7984394283173303E-2</v>
      </c>
      <c r="U14" s="14">
        <v>5.0654221224485999E-2</v>
      </c>
      <c r="V14" s="14">
        <v>4.2935829531512301E-2</v>
      </c>
      <c r="W14" s="14">
        <v>4.1585078288451698E-2</v>
      </c>
      <c r="X14" s="14">
        <v>7.93537777436122E-2</v>
      </c>
      <c r="Y14" s="14">
        <v>6.7742403412780802E-2</v>
      </c>
      <c r="Z14" s="14">
        <v>4.6232829689184698E-2</v>
      </c>
      <c r="AA14" s="14">
        <v>7.8502143859408402E-2</v>
      </c>
      <c r="AB14" s="14">
        <v>5.2498841899538601E-2</v>
      </c>
      <c r="AC14" s="14">
        <v>3.04067343546203E-2</v>
      </c>
      <c r="AD14" s="14">
        <v>4.4607005578555299E-2</v>
      </c>
      <c r="AE14" s="14"/>
      <c r="AF14" s="14">
        <v>4.4042867634529602E-2</v>
      </c>
      <c r="AG14" s="14">
        <v>3.9022717151759E-2</v>
      </c>
      <c r="AH14" s="14">
        <v>5.0461697086801698E-2</v>
      </c>
      <c r="AI14" s="14">
        <v>2.7200937784649201E-2</v>
      </c>
      <c r="AJ14" s="14">
        <v>0.11868075617618</v>
      </c>
      <c r="AK14" s="14"/>
      <c r="AL14" s="14">
        <v>5.6106015768486103E-2</v>
      </c>
      <c r="AM14" s="14">
        <v>3.8834920713488999E-2</v>
      </c>
      <c r="AN14" s="14">
        <v>5.2969845968570899E-2</v>
      </c>
      <c r="AO14" s="14">
        <v>4.79809022693201E-2</v>
      </c>
      <c r="AP14" s="14">
        <v>3.9426711845866901E-2</v>
      </c>
      <c r="AQ14" s="14"/>
      <c r="AR14" s="14">
        <v>3.0347924256455001E-2</v>
      </c>
      <c r="AS14" s="14">
        <v>3.9857911045417201E-2</v>
      </c>
      <c r="AT14" s="14">
        <v>4.2393085513995399E-2</v>
      </c>
      <c r="AU14" s="14">
        <v>5.4196622661791899E-2</v>
      </c>
      <c r="AV14" s="14">
        <v>3.7050553410439398E-2</v>
      </c>
      <c r="AW14" s="14">
        <v>0.12764853878207799</v>
      </c>
      <c r="AX14" s="14"/>
      <c r="AY14" s="14">
        <v>7.8495864403688595E-2</v>
      </c>
      <c r="AZ14" s="14">
        <v>7.8146643103213495E-2</v>
      </c>
      <c r="BA14" s="14">
        <v>4.3031530438071897E-2</v>
      </c>
      <c r="BB14" s="14">
        <v>2.0498974285609699E-2</v>
      </c>
      <c r="BC14" s="14">
        <v>0</v>
      </c>
      <c r="BD14" s="14"/>
      <c r="BE14" s="14">
        <v>0.20744353374278501</v>
      </c>
      <c r="BF14" s="14">
        <v>0.147623087226503</v>
      </c>
      <c r="BG14" s="14">
        <v>8.3269502358233993E-2</v>
      </c>
      <c r="BH14" s="14">
        <v>5.5430778698922899E-2</v>
      </c>
      <c r="BI14" s="14">
        <v>9.5490067032179896E-2</v>
      </c>
      <c r="BJ14" s="14">
        <v>4.8967373060719403E-2</v>
      </c>
      <c r="BK14" s="14">
        <v>8.4506697653581805E-2</v>
      </c>
      <c r="BL14" s="14">
        <v>4.4805203261323902E-2</v>
      </c>
      <c r="BM14" s="14">
        <v>4.7803908856471497E-2</v>
      </c>
      <c r="BN14" s="14">
        <v>4.2210920574713602E-2</v>
      </c>
      <c r="BO14" s="14">
        <v>4.3399329836390797E-2</v>
      </c>
      <c r="BP14" s="14">
        <v>9.4523308286072506E-3</v>
      </c>
      <c r="BQ14" s="14">
        <v>1.9136708071030201E-2</v>
      </c>
      <c r="BR14" s="14">
        <v>1.7508322271297099E-2</v>
      </c>
      <c r="BS14" s="14">
        <v>6.19914856839094E-2</v>
      </c>
      <c r="BT14" s="14">
        <v>1.14163527853102E-2</v>
      </c>
      <c r="BU14" s="14"/>
      <c r="BV14" s="14">
        <v>3.4102474461934901E-2</v>
      </c>
      <c r="BW14" s="14">
        <v>4.58637392405409E-2</v>
      </c>
      <c r="BX14" s="14"/>
      <c r="BY14" s="14">
        <v>2.7613605773213999E-2</v>
      </c>
      <c r="BZ14" s="14"/>
      <c r="CA14" s="14">
        <v>7.1210921189610699E-2</v>
      </c>
      <c r="CB14" s="14">
        <v>4.4936334610508603E-2</v>
      </c>
      <c r="CC14" s="14">
        <v>5.1564285849963698E-2</v>
      </c>
      <c r="CD14" s="14">
        <v>2.0105083908603098E-2</v>
      </c>
      <c r="CE14" s="14">
        <v>3.2929924183019502E-2</v>
      </c>
    </row>
    <row r="15" spans="2:83" x14ac:dyDescent="0.3">
      <c r="B15" s="15" t="s">
        <v>215</v>
      </c>
      <c r="C15" s="21">
        <v>0.30013201455895899</v>
      </c>
      <c r="D15" s="21">
        <v>0.35444789776409102</v>
      </c>
      <c r="E15" s="21">
        <v>0.2476841863582</v>
      </c>
      <c r="F15" s="21"/>
      <c r="G15" s="21">
        <v>0.38849986619344901</v>
      </c>
      <c r="H15" s="21">
        <v>0.43025288423965302</v>
      </c>
      <c r="I15" s="21">
        <v>0.320126939192375</v>
      </c>
      <c r="J15" s="21">
        <v>0.27684242616513999</v>
      </c>
      <c r="K15" s="21">
        <v>0.20511468662255999</v>
      </c>
      <c r="L15" s="21">
        <v>0.20233402440863499</v>
      </c>
      <c r="M15" s="21"/>
      <c r="N15" s="21">
        <v>0.37515725848998399</v>
      </c>
      <c r="O15" s="21">
        <v>0.28569430041402999</v>
      </c>
      <c r="P15" s="21">
        <v>0.28771802497743598</v>
      </c>
      <c r="Q15" s="21">
        <v>0.247811851729519</v>
      </c>
      <c r="R15" s="21"/>
      <c r="S15" s="21">
        <v>0.34182339707812398</v>
      </c>
      <c r="T15" s="21">
        <v>0.30797473345648901</v>
      </c>
      <c r="U15" s="21">
        <v>0.228879331820635</v>
      </c>
      <c r="V15" s="21">
        <v>0.28482849615334899</v>
      </c>
      <c r="W15" s="21">
        <v>0.32044907222290397</v>
      </c>
      <c r="X15" s="21">
        <v>0.34868608190822298</v>
      </c>
      <c r="Y15" s="21">
        <v>0.28290551796023899</v>
      </c>
      <c r="Z15" s="21">
        <v>0.34772248040819398</v>
      </c>
      <c r="AA15" s="21">
        <v>0.30639541311471202</v>
      </c>
      <c r="AB15" s="21">
        <v>0.26259562659058699</v>
      </c>
      <c r="AC15" s="21">
        <v>0.21848184453417599</v>
      </c>
      <c r="AD15" s="21">
        <v>0.32149949018384399</v>
      </c>
      <c r="AE15" s="21"/>
      <c r="AF15" s="21">
        <v>0.32318660702528601</v>
      </c>
      <c r="AG15" s="21">
        <v>0.35323122015619202</v>
      </c>
      <c r="AH15" s="21">
        <v>0.24003108757611799</v>
      </c>
      <c r="AI15" s="21">
        <v>0.313715369036346</v>
      </c>
      <c r="AJ15" s="21">
        <v>0.23464064643560101</v>
      </c>
      <c r="AK15" s="21"/>
      <c r="AL15" s="21">
        <v>0.33852930800539899</v>
      </c>
      <c r="AM15" s="21">
        <v>0.35033827930107803</v>
      </c>
      <c r="AN15" s="21">
        <v>0.18504400362894899</v>
      </c>
      <c r="AO15" s="21">
        <v>0.37358185219314199</v>
      </c>
      <c r="AP15" s="21">
        <v>0.18339401356426599</v>
      </c>
      <c r="AQ15" s="21"/>
      <c r="AR15" s="21">
        <v>0.39093493551659803</v>
      </c>
      <c r="AS15" s="21">
        <v>0.35192180783178501</v>
      </c>
      <c r="AT15" s="21">
        <v>0.20916806988291201</v>
      </c>
      <c r="AU15" s="21">
        <v>0.36382137923743202</v>
      </c>
      <c r="AV15" s="21">
        <v>0.22542964381257999</v>
      </c>
      <c r="AW15" s="21">
        <v>0.183953989667588</v>
      </c>
      <c r="AX15" s="21"/>
      <c r="AY15" s="21">
        <v>0.23698172504333001</v>
      </c>
      <c r="AZ15" s="21">
        <v>0.26838845844768899</v>
      </c>
      <c r="BA15" s="21">
        <v>0.32521528527103699</v>
      </c>
      <c r="BB15" s="21">
        <v>0.40537257366757801</v>
      </c>
      <c r="BC15" s="21">
        <v>0.68274013248203702</v>
      </c>
      <c r="BD15" s="21"/>
      <c r="BE15" s="21">
        <v>0.222527203347646</v>
      </c>
      <c r="BF15" s="21">
        <v>0.19164557654836301</v>
      </c>
      <c r="BG15" s="21">
        <v>0.22809729463957901</v>
      </c>
      <c r="BH15" s="21">
        <v>0.256371581143581</v>
      </c>
      <c r="BI15" s="21">
        <v>0.32205685457475702</v>
      </c>
      <c r="BJ15" s="21">
        <v>0.255829506770268</v>
      </c>
      <c r="BK15" s="21">
        <v>0.25886534569874903</v>
      </c>
      <c r="BL15" s="21">
        <v>0.27941608696026698</v>
      </c>
      <c r="BM15" s="21">
        <v>0.261625952183903</v>
      </c>
      <c r="BN15" s="21">
        <v>0.23964552630666699</v>
      </c>
      <c r="BO15" s="21">
        <v>0.31448391535477999</v>
      </c>
      <c r="BP15" s="21">
        <v>0.34277065898202702</v>
      </c>
      <c r="BQ15" s="21">
        <v>0.42476709802373402</v>
      </c>
      <c r="BR15" s="21">
        <v>0.38223323968475298</v>
      </c>
      <c r="BS15" s="21">
        <v>0.48388700633008003</v>
      </c>
      <c r="BT15" s="21">
        <v>0.518546079836122</v>
      </c>
      <c r="BU15" s="21"/>
      <c r="BV15" s="21">
        <v>0.39037483800524198</v>
      </c>
      <c r="BW15" s="21">
        <v>0.29087438037421298</v>
      </c>
      <c r="BX15" s="21"/>
      <c r="BY15" s="21">
        <v>0.46238964122418302</v>
      </c>
      <c r="BZ15" s="21"/>
      <c r="CA15" s="21">
        <v>0.20863305180304201</v>
      </c>
      <c r="CB15" s="21">
        <v>0.26255781626433899</v>
      </c>
      <c r="CC15" s="21">
        <v>0.32911216410917399</v>
      </c>
      <c r="CD15" s="21">
        <v>0.55462074701141095</v>
      </c>
      <c r="CE15" s="21">
        <v>0.74735115567861099</v>
      </c>
    </row>
    <row r="16" spans="2:83" x14ac:dyDescent="0.3">
      <c r="B16" s="15" t="s">
        <v>216</v>
      </c>
      <c r="C16" s="21">
        <v>0.40339373525830102</v>
      </c>
      <c r="D16" s="21">
        <v>0.37167044852890002</v>
      </c>
      <c r="E16" s="21">
        <v>0.43319987430080498</v>
      </c>
      <c r="F16" s="21"/>
      <c r="G16" s="21">
        <v>0.33786533974122401</v>
      </c>
      <c r="H16" s="21">
        <v>0.339420388942414</v>
      </c>
      <c r="I16" s="21">
        <v>0.36690065507679798</v>
      </c>
      <c r="J16" s="21">
        <v>0.41821111673703598</v>
      </c>
      <c r="K16" s="21">
        <v>0.46800547255223901</v>
      </c>
      <c r="L16" s="21">
        <v>0.47290036142762598</v>
      </c>
      <c r="M16" s="21"/>
      <c r="N16" s="21">
        <v>0.38083888679109701</v>
      </c>
      <c r="O16" s="21">
        <v>0.45012532888722301</v>
      </c>
      <c r="P16" s="21">
        <v>0.39606431122318803</v>
      </c>
      <c r="Q16" s="21">
        <v>0.38642002819890697</v>
      </c>
      <c r="R16" s="21"/>
      <c r="S16" s="21">
        <v>0.365645523917208</v>
      </c>
      <c r="T16" s="21">
        <v>0.38884686056941697</v>
      </c>
      <c r="U16" s="21">
        <v>0.464487418825062</v>
      </c>
      <c r="V16" s="21">
        <v>0.34830899211807498</v>
      </c>
      <c r="W16" s="21">
        <v>0.31816091360115401</v>
      </c>
      <c r="X16" s="21">
        <v>0.40286646080382799</v>
      </c>
      <c r="Y16" s="21">
        <v>0.43137387746969702</v>
      </c>
      <c r="Z16" s="21">
        <v>0.38341516774305301</v>
      </c>
      <c r="AA16" s="21">
        <v>0.385864918487207</v>
      </c>
      <c r="AB16" s="21">
        <v>0.48470648679419898</v>
      </c>
      <c r="AC16" s="21">
        <v>0.53400665951216897</v>
      </c>
      <c r="AD16" s="21">
        <v>0.40052676160168899</v>
      </c>
      <c r="AE16" s="21"/>
      <c r="AF16" s="21">
        <v>0.36835015001335802</v>
      </c>
      <c r="AG16" s="21">
        <v>0.41484625034052303</v>
      </c>
      <c r="AH16" s="21">
        <v>0.46995015928875</v>
      </c>
      <c r="AI16" s="21">
        <v>0.357287861964033</v>
      </c>
      <c r="AJ16" s="21">
        <v>0.37163556026559302</v>
      </c>
      <c r="AK16" s="21"/>
      <c r="AL16" s="21">
        <v>0.33429178038867702</v>
      </c>
      <c r="AM16" s="21">
        <v>0.39929535218037798</v>
      </c>
      <c r="AN16" s="21">
        <v>0.50782085722608405</v>
      </c>
      <c r="AO16" s="21">
        <v>0.333425709017794</v>
      </c>
      <c r="AP16" s="21">
        <v>0.63074277641444798</v>
      </c>
      <c r="AQ16" s="21"/>
      <c r="AR16" s="21">
        <v>0.380053820362312</v>
      </c>
      <c r="AS16" s="21">
        <v>0.332299996270636</v>
      </c>
      <c r="AT16" s="21">
        <v>0.51140920409093704</v>
      </c>
      <c r="AU16" s="21">
        <v>0.32457354998434002</v>
      </c>
      <c r="AV16" s="21">
        <v>0.60121602639743499</v>
      </c>
      <c r="AW16" s="21">
        <v>0.42054254136134001</v>
      </c>
      <c r="AX16" s="21"/>
      <c r="AY16" s="21">
        <v>0.40480338692113199</v>
      </c>
      <c r="AZ16" s="21">
        <v>0.417737792095697</v>
      </c>
      <c r="BA16" s="21">
        <v>0.39653265827845402</v>
      </c>
      <c r="BB16" s="21">
        <v>0.38995410883728099</v>
      </c>
      <c r="BC16" s="21">
        <v>0.194530047434574</v>
      </c>
      <c r="BD16" s="21"/>
      <c r="BE16" s="21">
        <v>0.34403605959274203</v>
      </c>
      <c r="BF16" s="21">
        <v>0.35164301567574702</v>
      </c>
      <c r="BG16" s="21">
        <v>0.42434343768448202</v>
      </c>
      <c r="BH16" s="21">
        <v>0.45415457502789602</v>
      </c>
      <c r="BI16" s="21">
        <v>0.36263058926016301</v>
      </c>
      <c r="BJ16" s="21">
        <v>0.45138320185038899</v>
      </c>
      <c r="BK16" s="21">
        <v>0.41311310006379798</v>
      </c>
      <c r="BL16" s="21">
        <v>0.431554693376</v>
      </c>
      <c r="BM16" s="21">
        <v>0.48718216193399499</v>
      </c>
      <c r="BN16" s="21">
        <v>0.45797435491803601</v>
      </c>
      <c r="BO16" s="21">
        <v>0.399887917052072</v>
      </c>
      <c r="BP16" s="21">
        <v>0.378053117273839</v>
      </c>
      <c r="BQ16" s="21">
        <v>0.32887338840793601</v>
      </c>
      <c r="BR16" s="21">
        <v>0.33623781757360899</v>
      </c>
      <c r="BS16" s="21">
        <v>0.31475868528150402</v>
      </c>
      <c r="BT16" s="21">
        <v>0.28467119663301999</v>
      </c>
      <c r="BU16" s="21"/>
      <c r="BV16" s="21">
        <v>0.38114736249109199</v>
      </c>
      <c r="BW16" s="21">
        <v>0.42624947260275298</v>
      </c>
      <c r="BX16" s="21"/>
      <c r="BY16" s="21">
        <v>0.26385275583912998</v>
      </c>
      <c r="BZ16" s="21"/>
      <c r="CA16" s="21">
        <v>0.459858799578508</v>
      </c>
      <c r="CB16" s="21">
        <v>0.46481061884111102</v>
      </c>
      <c r="CC16" s="21">
        <v>0.37601618646923402</v>
      </c>
      <c r="CD16" s="21">
        <v>0.25360729387054398</v>
      </c>
      <c r="CE16" s="21">
        <v>0.11605142935351299</v>
      </c>
    </row>
    <row r="17" spans="2:83" x14ac:dyDescent="0.3">
      <c r="B17" s="15" t="s">
        <v>139</v>
      </c>
      <c r="C17" s="22">
        <v>-0.103261720699342</v>
      </c>
      <c r="D17" s="22">
        <v>-1.72225507648094E-2</v>
      </c>
      <c r="E17" s="22">
        <v>-0.18551568794260601</v>
      </c>
      <c r="F17" s="22"/>
      <c r="G17" s="22">
        <v>5.0634526452225298E-2</v>
      </c>
      <c r="H17" s="22">
        <v>9.0832495297239094E-2</v>
      </c>
      <c r="I17" s="22">
        <v>-4.6773715884422598E-2</v>
      </c>
      <c r="J17" s="22">
        <v>-0.14136869057189599</v>
      </c>
      <c r="K17" s="22">
        <v>-0.26289078592967902</v>
      </c>
      <c r="L17" s="22">
        <v>-0.27056633701899102</v>
      </c>
      <c r="M17" s="22"/>
      <c r="N17" s="22">
        <v>-5.6816283011135197E-3</v>
      </c>
      <c r="O17" s="22">
        <v>-0.16443102847319299</v>
      </c>
      <c r="P17" s="22">
        <v>-0.108346286245752</v>
      </c>
      <c r="Q17" s="22">
        <v>-0.138608176469387</v>
      </c>
      <c r="R17" s="22"/>
      <c r="S17" s="22">
        <v>-2.38221268390842E-2</v>
      </c>
      <c r="T17" s="22">
        <v>-8.0872127112928002E-2</v>
      </c>
      <c r="U17" s="22">
        <v>-0.23560808700442701</v>
      </c>
      <c r="V17" s="22">
        <v>-6.3480495964726505E-2</v>
      </c>
      <c r="W17" s="22">
        <v>2.2881586217507999E-3</v>
      </c>
      <c r="X17" s="22">
        <v>-5.4180378895604703E-2</v>
      </c>
      <c r="Y17" s="22">
        <v>-0.148468359509458</v>
      </c>
      <c r="Z17" s="22">
        <v>-3.56926873348591E-2</v>
      </c>
      <c r="AA17" s="22">
        <v>-7.94695053724951E-2</v>
      </c>
      <c r="AB17" s="22">
        <v>-0.22211086020361301</v>
      </c>
      <c r="AC17" s="22">
        <v>-0.31552481497799301</v>
      </c>
      <c r="AD17" s="22">
        <v>-7.9027271417844602E-2</v>
      </c>
      <c r="AE17" s="22"/>
      <c r="AF17" s="22">
        <v>-4.5163542988072201E-2</v>
      </c>
      <c r="AG17" s="22">
        <v>-6.1615030184331301E-2</v>
      </c>
      <c r="AH17" s="22">
        <v>-0.22991907171263201</v>
      </c>
      <c r="AI17" s="22">
        <v>-4.3572492927687702E-2</v>
      </c>
      <c r="AJ17" s="22">
        <v>-0.13699491382999199</v>
      </c>
      <c r="AK17" s="22"/>
      <c r="AL17" s="22">
        <v>4.2375276167228E-3</v>
      </c>
      <c r="AM17" s="22">
        <v>-4.8957072879300102E-2</v>
      </c>
      <c r="AN17" s="22">
        <v>-0.32277685359713598</v>
      </c>
      <c r="AO17" s="22">
        <v>4.0156143175347603E-2</v>
      </c>
      <c r="AP17" s="22">
        <v>-0.44734876285018199</v>
      </c>
      <c r="AQ17" s="22"/>
      <c r="AR17" s="22">
        <v>1.0881115154287E-2</v>
      </c>
      <c r="AS17" s="22">
        <v>1.9621811561148901E-2</v>
      </c>
      <c r="AT17" s="22">
        <v>-0.30224113420802501</v>
      </c>
      <c r="AU17" s="22">
        <v>3.9247829253091802E-2</v>
      </c>
      <c r="AV17" s="22">
        <v>-0.37578638258485503</v>
      </c>
      <c r="AW17" s="22">
        <v>-0.23658855169375201</v>
      </c>
      <c r="AX17" s="22"/>
      <c r="AY17" s="22">
        <v>-0.16782166187780201</v>
      </c>
      <c r="AZ17" s="22">
        <v>-0.14934933364800801</v>
      </c>
      <c r="BA17" s="22">
        <v>-7.1317373007416904E-2</v>
      </c>
      <c r="BB17" s="22">
        <v>1.54184648302971E-2</v>
      </c>
      <c r="BC17" s="22">
        <v>0.48821008504746299</v>
      </c>
      <c r="BD17" s="22"/>
      <c r="BE17" s="22">
        <v>-0.121508856245096</v>
      </c>
      <c r="BF17" s="22">
        <v>-0.15999743912738401</v>
      </c>
      <c r="BG17" s="22">
        <v>-0.19624614304490301</v>
      </c>
      <c r="BH17" s="22">
        <v>-0.197782993884315</v>
      </c>
      <c r="BI17" s="22">
        <v>-4.0573734685406301E-2</v>
      </c>
      <c r="BJ17" s="22">
        <v>-0.19555369508012099</v>
      </c>
      <c r="BK17" s="22">
        <v>-0.15424775436504801</v>
      </c>
      <c r="BL17" s="22">
        <v>-0.15213860641573301</v>
      </c>
      <c r="BM17" s="22">
        <v>-0.225556209750091</v>
      </c>
      <c r="BN17" s="22">
        <v>-0.21832882861137001</v>
      </c>
      <c r="BO17" s="22">
        <v>-8.5404001697292606E-2</v>
      </c>
      <c r="BP17" s="22">
        <v>-3.5282458291812098E-2</v>
      </c>
      <c r="BQ17" s="22">
        <v>9.5893709615797795E-2</v>
      </c>
      <c r="BR17" s="22">
        <v>4.59954221111444E-2</v>
      </c>
      <c r="BS17" s="22">
        <v>0.169128321048576</v>
      </c>
      <c r="BT17" s="22">
        <v>0.23387488320310201</v>
      </c>
      <c r="BU17" s="22"/>
      <c r="BV17" s="22">
        <v>9.2274755141504797E-3</v>
      </c>
      <c r="BW17" s="22">
        <v>-0.13537509222853999</v>
      </c>
      <c r="BX17" s="22"/>
      <c r="BY17" s="22">
        <v>0.19853688538505301</v>
      </c>
      <c r="BZ17" s="22"/>
      <c r="CA17" s="22">
        <v>-0.25122574777546602</v>
      </c>
      <c r="CB17" s="22">
        <v>-0.202252802576772</v>
      </c>
      <c r="CC17" s="22">
        <v>-4.6904022360059999E-2</v>
      </c>
      <c r="CD17" s="22">
        <v>0.30101345314086703</v>
      </c>
      <c r="CE17" s="22">
        <v>0.63129972632509801</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4.5443438625189098E-2</v>
      </c>
      <c r="D9" s="14">
        <v>5.4655478307406601E-2</v>
      </c>
      <c r="E9" s="14">
        <v>3.65375187760731E-2</v>
      </c>
      <c r="F9" s="14"/>
      <c r="G9" s="14">
        <v>8.4198854695925293E-2</v>
      </c>
      <c r="H9" s="14">
        <v>8.02727591787816E-2</v>
      </c>
      <c r="I9" s="14">
        <v>6.7767023250632899E-2</v>
      </c>
      <c r="J9" s="14">
        <v>3.0451565312798301E-2</v>
      </c>
      <c r="K9" s="14">
        <v>3.2347972309056802E-3</v>
      </c>
      <c r="L9" s="14">
        <v>1.3936889353302E-2</v>
      </c>
      <c r="M9" s="14"/>
      <c r="N9" s="14">
        <v>6.1291692346330098E-2</v>
      </c>
      <c r="O9" s="14">
        <v>4.3818966828092901E-2</v>
      </c>
      <c r="P9" s="14">
        <v>3.5276339386520403E-2</v>
      </c>
      <c r="Q9" s="14">
        <v>3.8007793787241902E-2</v>
      </c>
      <c r="R9" s="14"/>
      <c r="S9" s="14">
        <v>7.3049981033009803E-2</v>
      </c>
      <c r="T9" s="14">
        <v>3.82852086595315E-2</v>
      </c>
      <c r="U9" s="14">
        <v>3.9956063643684703E-2</v>
      </c>
      <c r="V9" s="14">
        <v>5.8916899086321597E-2</v>
      </c>
      <c r="W9" s="14">
        <v>1.63262848129073E-2</v>
      </c>
      <c r="X9" s="14">
        <v>4.70865969137714E-2</v>
      </c>
      <c r="Y9" s="14">
        <v>3.7105543135254403E-2</v>
      </c>
      <c r="Z9" s="14">
        <v>8.7942155980794204E-2</v>
      </c>
      <c r="AA9" s="14">
        <v>3.4086275837459899E-2</v>
      </c>
      <c r="AB9" s="14">
        <v>3.70232887964181E-2</v>
      </c>
      <c r="AC9" s="14">
        <v>3.5278092807568197E-2</v>
      </c>
      <c r="AD9" s="14">
        <v>3.3792378669476202E-2</v>
      </c>
      <c r="AE9" s="14"/>
      <c r="AF9" s="14">
        <v>3.5254353788374299E-2</v>
      </c>
      <c r="AG9" s="14">
        <v>7.6138999173700497E-2</v>
      </c>
      <c r="AH9" s="14">
        <v>3.0721688405170599E-2</v>
      </c>
      <c r="AI9" s="14">
        <v>0</v>
      </c>
      <c r="AJ9" s="14">
        <v>2.2275162615130899E-2</v>
      </c>
      <c r="AK9" s="14"/>
      <c r="AL9" s="14">
        <v>4.2596620908285997E-2</v>
      </c>
      <c r="AM9" s="14">
        <v>6.3720228309853202E-2</v>
      </c>
      <c r="AN9" s="14">
        <v>4.0573456854205298E-2</v>
      </c>
      <c r="AO9" s="14">
        <v>4.7859606043571701E-2</v>
      </c>
      <c r="AP9" s="14">
        <v>3.9621971850421003E-2</v>
      </c>
      <c r="AQ9" s="14"/>
      <c r="AR9" s="14">
        <v>7.8446489174215595E-2</v>
      </c>
      <c r="AS9" s="14">
        <v>4.5699826890072202E-2</v>
      </c>
      <c r="AT9" s="14">
        <v>3.1508227909303597E-2</v>
      </c>
      <c r="AU9" s="14">
        <v>3.53975865024133E-2</v>
      </c>
      <c r="AV9" s="14">
        <v>6.1168369082078802E-2</v>
      </c>
      <c r="AW9" s="14">
        <v>1.8083912869102301E-2</v>
      </c>
      <c r="AX9" s="14"/>
      <c r="AY9" s="14">
        <v>1.9491562562177201E-2</v>
      </c>
      <c r="AZ9" s="14">
        <v>3.55319982463402E-2</v>
      </c>
      <c r="BA9" s="14">
        <v>4.4735086283381E-2</v>
      </c>
      <c r="BB9" s="14">
        <v>9.6653001289284904E-2</v>
      </c>
      <c r="BC9" s="14">
        <v>0.18495794559478401</v>
      </c>
      <c r="BD9" s="14"/>
      <c r="BE9" s="14">
        <v>0</v>
      </c>
      <c r="BF9" s="14">
        <v>4.6904702351170197E-2</v>
      </c>
      <c r="BG9" s="14">
        <v>4.9240356265902598E-2</v>
      </c>
      <c r="BH9" s="14">
        <v>7.1432105322264794E-2</v>
      </c>
      <c r="BI9" s="14">
        <v>2.9403580156695398E-2</v>
      </c>
      <c r="BJ9" s="14">
        <v>3.8346186095529103E-2</v>
      </c>
      <c r="BK9" s="14">
        <v>2.8286482604917399E-2</v>
      </c>
      <c r="BL9" s="14">
        <v>3.0234067136146701E-2</v>
      </c>
      <c r="BM9" s="14">
        <v>4.6270298623307102E-2</v>
      </c>
      <c r="BN9" s="14">
        <v>3.7387037019632703E-2</v>
      </c>
      <c r="BO9" s="14">
        <v>3.71400636883907E-2</v>
      </c>
      <c r="BP9" s="14">
        <v>4.8420072557111803E-2</v>
      </c>
      <c r="BQ9" s="14">
        <v>4.63221682913426E-2</v>
      </c>
      <c r="BR9" s="14">
        <v>8.86893435722374E-2</v>
      </c>
      <c r="BS9" s="14">
        <v>9.5702934678203705E-2</v>
      </c>
      <c r="BT9" s="14">
        <v>0.11214743469487801</v>
      </c>
      <c r="BU9" s="14"/>
      <c r="BV9" s="14">
        <v>8.2944748423592604E-2</v>
      </c>
      <c r="BW9" s="14">
        <v>3.5167201827035498E-2</v>
      </c>
      <c r="BX9" s="14"/>
      <c r="BY9" s="14">
        <v>9.5639081854306696E-2</v>
      </c>
      <c r="BZ9" s="14"/>
      <c r="CA9" s="14">
        <v>2.0356036235459701E-2</v>
      </c>
      <c r="CB9" s="14">
        <v>2.55067691938312E-2</v>
      </c>
      <c r="CC9" s="14">
        <v>4.5388352440701503E-2</v>
      </c>
      <c r="CD9" s="14">
        <v>0.14275531716734999</v>
      </c>
      <c r="CE9" s="14">
        <v>0.30129561259410398</v>
      </c>
    </row>
    <row r="10" spans="2:83" x14ac:dyDescent="0.3">
      <c r="B10" s="15" t="s">
        <v>236</v>
      </c>
      <c r="C10" s="14">
        <v>0.14884666826912499</v>
      </c>
      <c r="D10" s="14">
        <v>0.15080061086293001</v>
      </c>
      <c r="E10" s="14">
        <v>0.14723061297360099</v>
      </c>
      <c r="F10" s="14"/>
      <c r="G10" s="14">
        <v>0.235319117766838</v>
      </c>
      <c r="H10" s="14">
        <v>0.24388419265812999</v>
      </c>
      <c r="I10" s="14">
        <v>0.19629808261065301</v>
      </c>
      <c r="J10" s="14">
        <v>0.120252820110978</v>
      </c>
      <c r="K10" s="14">
        <v>7.5091106555542395E-2</v>
      </c>
      <c r="L10" s="14">
        <v>4.86429965311658E-2</v>
      </c>
      <c r="M10" s="14"/>
      <c r="N10" s="14">
        <v>0.187014078025386</v>
      </c>
      <c r="O10" s="14">
        <v>0.187233373113112</v>
      </c>
      <c r="P10" s="14">
        <v>0.13720368719322601</v>
      </c>
      <c r="Q10" s="14">
        <v>7.9355121744076301E-2</v>
      </c>
      <c r="R10" s="14"/>
      <c r="S10" s="14">
        <v>0.20064659792542699</v>
      </c>
      <c r="T10" s="14">
        <v>0.106398442523555</v>
      </c>
      <c r="U10" s="14">
        <v>0.13669038836608399</v>
      </c>
      <c r="V10" s="14">
        <v>0.156352095478761</v>
      </c>
      <c r="W10" s="14">
        <v>0.145141353243435</v>
      </c>
      <c r="X10" s="14">
        <v>0.204546107412311</v>
      </c>
      <c r="Y10" s="14">
        <v>0.14206458792108201</v>
      </c>
      <c r="Z10" s="14">
        <v>0.179403200086655</v>
      </c>
      <c r="AA10" s="14">
        <v>0.13342561342949499</v>
      </c>
      <c r="AB10" s="14">
        <v>0.119611311532669</v>
      </c>
      <c r="AC10" s="14">
        <v>0.106435968683987</v>
      </c>
      <c r="AD10" s="14">
        <v>0.134558256760093</v>
      </c>
      <c r="AE10" s="14"/>
      <c r="AF10" s="14">
        <v>0.13863079762487801</v>
      </c>
      <c r="AG10" s="14">
        <v>0.20058082205069699</v>
      </c>
      <c r="AH10" s="14">
        <v>0.110136569187634</v>
      </c>
      <c r="AI10" s="14">
        <v>0.14974949229885601</v>
      </c>
      <c r="AJ10" s="14">
        <v>0.11860068285295899</v>
      </c>
      <c r="AK10" s="14"/>
      <c r="AL10" s="14">
        <v>0.14515224063594001</v>
      </c>
      <c r="AM10" s="14">
        <v>0.20598704346792801</v>
      </c>
      <c r="AN10" s="14">
        <v>7.9392217062482298E-2</v>
      </c>
      <c r="AO10" s="14">
        <v>8.3727890634216803E-2</v>
      </c>
      <c r="AP10" s="14">
        <v>0.14798577987933301</v>
      </c>
      <c r="AQ10" s="14"/>
      <c r="AR10" s="14">
        <v>0.22906606068419899</v>
      </c>
      <c r="AS10" s="14">
        <v>0.17520619154974201</v>
      </c>
      <c r="AT10" s="14">
        <v>0.11574224793501101</v>
      </c>
      <c r="AU10" s="14">
        <v>0.116310123970605</v>
      </c>
      <c r="AV10" s="14">
        <v>0.15545867847887801</v>
      </c>
      <c r="AW10" s="14">
        <v>0.115071940747865</v>
      </c>
      <c r="AX10" s="14"/>
      <c r="AY10" s="14">
        <v>0.11324226707347999</v>
      </c>
      <c r="AZ10" s="14">
        <v>0.114278037922112</v>
      </c>
      <c r="BA10" s="14">
        <v>0.19069718968737101</v>
      </c>
      <c r="BB10" s="14">
        <v>0.22323513127307801</v>
      </c>
      <c r="BC10" s="14">
        <v>0.172263393019468</v>
      </c>
      <c r="BD10" s="14"/>
      <c r="BE10" s="14">
        <v>0.20244641627922</v>
      </c>
      <c r="BF10" s="14">
        <v>0.18295980781107499</v>
      </c>
      <c r="BG10" s="14">
        <v>5.9208056017175797E-2</v>
      </c>
      <c r="BH10" s="14">
        <v>8.3794516645605902E-2</v>
      </c>
      <c r="BI10" s="14">
        <v>0.155762688301879</v>
      </c>
      <c r="BJ10" s="14">
        <v>0.14134296367448501</v>
      </c>
      <c r="BK10" s="14">
        <v>0.13493838394392499</v>
      </c>
      <c r="BL10" s="14">
        <v>0.15076656723832799</v>
      </c>
      <c r="BM10" s="14">
        <v>8.7222268269256401E-2</v>
      </c>
      <c r="BN10" s="14">
        <v>0.101597926799311</v>
      </c>
      <c r="BO10" s="14">
        <v>0.17353326395294499</v>
      </c>
      <c r="BP10" s="14">
        <v>0.25762613168154702</v>
      </c>
      <c r="BQ10" s="14">
        <v>0.21005478393510299</v>
      </c>
      <c r="BR10" s="14">
        <v>0.16258829711217801</v>
      </c>
      <c r="BS10" s="14">
        <v>0.16386403763928301</v>
      </c>
      <c r="BT10" s="14">
        <v>0.265171432367872</v>
      </c>
      <c r="BU10" s="14"/>
      <c r="BV10" s="14">
        <v>0.22905324602763499</v>
      </c>
      <c r="BW10" s="14">
        <v>0.171728196503284</v>
      </c>
      <c r="BX10" s="14"/>
      <c r="BY10" s="14">
        <v>0.32253948881428302</v>
      </c>
      <c r="BZ10" s="14"/>
      <c r="CA10" s="14">
        <v>0.106229046401563</v>
      </c>
      <c r="CB10" s="14">
        <v>0.120813254663869</v>
      </c>
      <c r="CC10" s="14">
        <v>0.16616845234424599</v>
      </c>
      <c r="CD10" s="14">
        <v>0.298937455835382</v>
      </c>
      <c r="CE10" s="14">
        <v>0.25256031416164398</v>
      </c>
    </row>
    <row r="11" spans="2:83" x14ac:dyDescent="0.3">
      <c r="B11" s="15" t="s">
        <v>237</v>
      </c>
      <c r="C11" s="14">
        <v>0.24320461071678601</v>
      </c>
      <c r="D11" s="14">
        <v>0.22247367386186201</v>
      </c>
      <c r="E11" s="14">
        <v>0.26392404626259103</v>
      </c>
      <c r="F11" s="14"/>
      <c r="G11" s="14">
        <v>0.24797443757798901</v>
      </c>
      <c r="H11" s="14">
        <v>0.22462886690616601</v>
      </c>
      <c r="I11" s="14">
        <v>0.26850717087923798</v>
      </c>
      <c r="J11" s="14">
        <v>0.27666359460364898</v>
      </c>
      <c r="K11" s="14">
        <v>0.230019354103598</v>
      </c>
      <c r="L11" s="14">
        <v>0.21637314458381801</v>
      </c>
      <c r="M11" s="14"/>
      <c r="N11" s="14">
        <v>0.21580705662421301</v>
      </c>
      <c r="O11" s="14">
        <v>0.21214051608220499</v>
      </c>
      <c r="P11" s="14">
        <v>0.29095709514819901</v>
      </c>
      <c r="Q11" s="14">
        <v>0.25630785129191103</v>
      </c>
      <c r="R11" s="14"/>
      <c r="S11" s="14">
        <v>0.236834311615816</v>
      </c>
      <c r="T11" s="14">
        <v>0.24349073164843299</v>
      </c>
      <c r="U11" s="14">
        <v>0.20774430886048101</v>
      </c>
      <c r="V11" s="14">
        <v>0.25117817072341098</v>
      </c>
      <c r="W11" s="14">
        <v>0.31994720773441998</v>
      </c>
      <c r="X11" s="14">
        <v>0.197331730020673</v>
      </c>
      <c r="Y11" s="14">
        <v>0.269164795511251</v>
      </c>
      <c r="Z11" s="14">
        <v>0.20734501403720701</v>
      </c>
      <c r="AA11" s="14">
        <v>0.22360644137751701</v>
      </c>
      <c r="AB11" s="14">
        <v>0.24153915925163</v>
      </c>
      <c r="AC11" s="14">
        <v>0.25653578285510997</v>
      </c>
      <c r="AD11" s="14">
        <v>0.334103171869643</v>
      </c>
      <c r="AE11" s="14"/>
      <c r="AF11" s="14">
        <v>0.23073886790659201</v>
      </c>
      <c r="AG11" s="14">
        <v>0.21128529502391</v>
      </c>
      <c r="AH11" s="14">
        <v>0.20569046503194299</v>
      </c>
      <c r="AI11" s="14">
        <v>0.29377014834933202</v>
      </c>
      <c r="AJ11" s="14">
        <v>0.32403288077692999</v>
      </c>
      <c r="AK11" s="14"/>
      <c r="AL11" s="14">
        <v>0.23799613966858099</v>
      </c>
      <c r="AM11" s="14">
        <v>0.19798693473718501</v>
      </c>
      <c r="AN11" s="14">
        <v>0.25081360087089299</v>
      </c>
      <c r="AO11" s="14">
        <v>0.25855510652841202</v>
      </c>
      <c r="AP11" s="14">
        <v>0.253458097518035</v>
      </c>
      <c r="AQ11" s="14"/>
      <c r="AR11" s="14">
        <v>0.18017292652102301</v>
      </c>
      <c r="AS11" s="14">
        <v>0.22683232881521001</v>
      </c>
      <c r="AT11" s="14">
        <v>0.221076905061517</v>
      </c>
      <c r="AU11" s="14">
        <v>0.27397172207012099</v>
      </c>
      <c r="AV11" s="14">
        <v>0.24529486118093899</v>
      </c>
      <c r="AW11" s="14">
        <v>0.27800420356413302</v>
      </c>
      <c r="AX11" s="14"/>
      <c r="AY11" s="14">
        <v>0.26104488699416001</v>
      </c>
      <c r="AZ11" s="14">
        <v>0.27264326597445698</v>
      </c>
      <c r="BA11" s="14">
        <v>0.24209156582501201</v>
      </c>
      <c r="BB11" s="14">
        <v>0.19066819923247699</v>
      </c>
      <c r="BC11" s="14">
        <v>0.172829087685617</v>
      </c>
      <c r="BD11" s="14"/>
      <c r="BE11" s="14">
        <v>0.22652147116048699</v>
      </c>
      <c r="BF11" s="14">
        <v>0.24804964036976501</v>
      </c>
      <c r="BG11" s="14">
        <v>0.27239241319669</v>
      </c>
      <c r="BH11" s="14">
        <v>0.24573330439514299</v>
      </c>
      <c r="BI11" s="14">
        <v>0.26857968833168899</v>
      </c>
      <c r="BJ11" s="14">
        <v>0.236832971533977</v>
      </c>
      <c r="BK11" s="14">
        <v>0.27477851094795103</v>
      </c>
      <c r="BL11" s="14">
        <v>0.27342256820011801</v>
      </c>
      <c r="BM11" s="14">
        <v>0.25060045821829702</v>
      </c>
      <c r="BN11" s="14">
        <v>0.24392754368335501</v>
      </c>
      <c r="BO11" s="14">
        <v>0.18105656811899701</v>
      </c>
      <c r="BP11" s="14">
        <v>0.24224787924263899</v>
      </c>
      <c r="BQ11" s="14">
        <v>0.13484778350255799</v>
      </c>
      <c r="BR11" s="14">
        <v>0.214724993637355</v>
      </c>
      <c r="BS11" s="14">
        <v>0.29112244122956299</v>
      </c>
      <c r="BT11" s="14">
        <v>0.197790628053194</v>
      </c>
      <c r="BU11" s="14"/>
      <c r="BV11" s="14">
        <v>0.17837215877493001</v>
      </c>
      <c r="BW11" s="14">
        <v>0.22711958482110201</v>
      </c>
      <c r="BX11" s="14"/>
      <c r="BY11" s="14">
        <v>0.218614906255377</v>
      </c>
      <c r="BZ11" s="14"/>
      <c r="CA11" s="14">
        <v>0.27279538744561999</v>
      </c>
      <c r="CB11" s="14">
        <v>0.25701885903548499</v>
      </c>
      <c r="CC11" s="14">
        <v>0.22826698410742499</v>
      </c>
      <c r="CD11" s="14">
        <v>0.18583317342981301</v>
      </c>
      <c r="CE11" s="14">
        <v>0.16772407504838299</v>
      </c>
    </row>
    <row r="12" spans="2:83" x14ac:dyDescent="0.3">
      <c r="B12" s="15" t="s">
        <v>238</v>
      </c>
      <c r="C12" s="14">
        <v>0.307684712728652</v>
      </c>
      <c r="D12" s="14">
        <v>0.32268319496676001</v>
      </c>
      <c r="E12" s="14">
        <v>0.29364286549969298</v>
      </c>
      <c r="F12" s="14"/>
      <c r="G12" s="14">
        <v>0.184025195866939</v>
      </c>
      <c r="H12" s="14">
        <v>0.26923866583753397</v>
      </c>
      <c r="I12" s="14">
        <v>0.25098898725549301</v>
      </c>
      <c r="J12" s="14">
        <v>0.30966205019551502</v>
      </c>
      <c r="K12" s="14">
        <v>0.37268539469074502</v>
      </c>
      <c r="L12" s="14">
        <v>0.42138298569542398</v>
      </c>
      <c r="M12" s="14"/>
      <c r="N12" s="14">
        <v>0.29429814432132501</v>
      </c>
      <c r="O12" s="14">
        <v>0.33204744823013399</v>
      </c>
      <c r="P12" s="14">
        <v>0.30545928058468802</v>
      </c>
      <c r="Q12" s="14">
        <v>0.30348831702360002</v>
      </c>
      <c r="R12" s="14"/>
      <c r="S12" s="14">
        <v>0.26772559497759801</v>
      </c>
      <c r="T12" s="14">
        <v>0.32374029348456101</v>
      </c>
      <c r="U12" s="14">
        <v>0.29553248933873799</v>
      </c>
      <c r="V12" s="14">
        <v>0.34312377755603901</v>
      </c>
      <c r="W12" s="14">
        <v>0.26925787673956197</v>
      </c>
      <c r="X12" s="14">
        <v>0.25086885056689701</v>
      </c>
      <c r="Y12" s="14">
        <v>0.29595787191107598</v>
      </c>
      <c r="Z12" s="14">
        <v>0.34181150810585398</v>
      </c>
      <c r="AA12" s="14">
        <v>0.33000297722302302</v>
      </c>
      <c r="AB12" s="14">
        <v>0.355952594968585</v>
      </c>
      <c r="AC12" s="14">
        <v>0.31315554197709999</v>
      </c>
      <c r="AD12" s="14">
        <v>0.35982998335807198</v>
      </c>
      <c r="AE12" s="14"/>
      <c r="AF12" s="14">
        <v>0.34433674149722299</v>
      </c>
      <c r="AG12" s="14">
        <v>0.29962167370054299</v>
      </c>
      <c r="AH12" s="14">
        <v>0.324908110567379</v>
      </c>
      <c r="AI12" s="14">
        <v>0.27591391839420198</v>
      </c>
      <c r="AJ12" s="14">
        <v>0.28667463059485998</v>
      </c>
      <c r="AK12" s="14"/>
      <c r="AL12" s="14">
        <v>0.31666141345835702</v>
      </c>
      <c r="AM12" s="14">
        <v>0.30432234621633197</v>
      </c>
      <c r="AN12" s="14">
        <v>0.35399723701795599</v>
      </c>
      <c r="AO12" s="14">
        <v>0.353876539910286</v>
      </c>
      <c r="AP12" s="14">
        <v>0.24600042544713499</v>
      </c>
      <c r="AQ12" s="14"/>
      <c r="AR12" s="14">
        <v>0.285988449794286</v>
      </c>
      <c r="AS12" s="14">
        <v>0.32091668281234897</v>
      </c>
      <c r="AT12" s="14">
        <v>0.366772286830923</v>
      </c>
      <c r="AU12" s="14">
        <v>0.33628540335977902</v>
      </c>
      <c r="AV12" s="14">
        <v>0.22638325169054299</v>
      </c>
      <c r="AW12" s="14">
        <v>0.27125810937696898</v>
      </c>
      <c r="AX12" s="14"/>
      <c r="AY12" s="14">
        <v>0.344520259387188</v>
      </c>
      <c r="AZ12" s="14">
        <v>0.29965563005882501</v>
      </c>
      <c r="BA12" s="14">
        <v>0.30074576945243597</v>
      </c>
      <c r="BB12" s="14">
        <v>0.22734764559693599</v>
      </c>
      <c r="BC12" s="14">
        <v>0.306062421028715</v>
      </c>
      <c r="BD12" s="14"/>
      <c r="BE12" s="14">
        <v>0.210175798423161</v>
      </c>
      <c r="BF12" s="14">
        <v>0.23346001246398901</v>
      </c>
      <c r="BG12" s="14">
        <v>0.39671287581577003</v>
      </c>
      <c r="BH12" s="14">
        <v>0.32101954186208298</v>
      </c>
      <c r="BI12" s="14">
        <v>0.33760426470230998</v>
      </c>
      <c r="BJ12" s="14">
        <v>0.30931335627485501</v>
      </c>
      <c r="BK12" s="14">
        <v>0.25347404315820998</v>
      </c>
      <c r="BL12" s="14">
        <v>0.30829312628789801</v>
      </c>
      <c r="BM12" s="14">
        <v>0.34187610529860002</v>
      </c>
      <c r="BN12" s="14">
        <v>0.32258955305575798</v>
      </c>
      <c r="BO12" s="14">
        <v>0.35514729857596999</v>
      </c>
      <c r="BP12" s="14">
        <v>0.22695487787999499</v>
      </c>
      <c r="BQ12" s="14">
        <v>0.38099297671517002</v>
      </c>
      <c r="BR12" s="14">
        <v>0.31849362384497598</v>
      </c>
      <c r="BS12" s="14">
        <v>0.20365924275646799</v>
      </c>
      <c r="BT12" s="14">
        <v>0.24773902813326401</v>
      </c>
      <c r="BU12" s="14"/>
      <c r="BV12" s="14">
        <v>0.28937460190469599</v>
      </c>
      <c r="BW12" s="14">
        <v>0.32652333415586998</v>
      </c>
      <c r="BX12" s="14"/>
      <c r="BY12" s="14">
        <v>0.226187456779364</v>
      </c>
      <c r="BZ12" s="14"/>
      <c r="CA12" s="14">
        <v>0.33452628047712701</v>
      </c>
      <c r="CB12" s="14">
        <v>0.32910541298773099</v>
      </c>
      <c r="CC12" s="14">
        <v>0.31459921863072599</v>
      </c>
      <c r="CD12" s="14">
        <v>0.18395394499458001</v>
      </c>
      <c r="CE12" s="14">
        <v>0.114608230390808</v>
      </c>
    </row>
    <row r="13" spans="2:83" x14ac:dyDescent="0.3">
      <c r="B13" s="15" t="s">
        <v>214</v>
      </c>
      <c r="C13" s="14">
        <v>0.1804035974507</v>
      </c>
      <c r="D13" s="14">
        <v>0.212398051387268</v>
      </c>
      <c r="E13" s="14">
        <v>0.14951659392706601</v>
      </c>
      <c r="F13" s="14"/>
      <c r="G13" s="14">
        <v>0.16125722439297999</v>
      </c>
      <c r="H13" s="14">
        <v>0.120128103787552</v>
      </c>
      <c r="I13" s="14">
        <v>0.115919838711481</v>
      </c>
      <c r="J13" s="14">
        <v>0.18116154765659401</v>
      </c>
      <c r="K13" s="14">
        <v>0.26085842187541303</v>
      </c>
      <c r="L13" s="14">
        <v>0.239652927647278</v>
      </c>
      <c r="M13" s="14"/>
      <c r="N13" s="14">
        <v>0.200205352199816</v>
      </c>
      <c r="O13" s="14">
        <v>0.159552240962511</v>
      </c>
      <c r="P13" s="14">
        <v>0.16915988471806401</v>
      </c>
      <c r="Q13" s="14">
        <v>0.190684020169301</v>
      </c>
      <c r="R13" s="14"/>
      <c r="S13" s="14">
        <v>0.15838283619094501</v>
      </c>
      <c r="T13" s="14">
        <v>0.197643905608158</v>
      </c>
      <c r="U13" s="14">
        <v>0.24348671029260399</v>
      </c>
      <c r="V13" s="14">
        <v>0.13617141148810999</v>
      </c>
      <c r="W13" s="14">
        <v>0.193551484677491</v>
      </c>
      <c r="X13" s="14">
        <v>0.17369330949647799</v>
      </c>
      <c r="Y13" s="14">
        <v>0.142684021554836</v>
      </c>
      <c r="Z13" s="14">
        <v>0.11470980035905499</v>
      </c>
      <c r="AA13" s="14">
        <v>0.208533738174316</v>
      </c>
      <c r="AB13" s="14">
        <v>0.18814821301759699</v>
      </c>
      <c r="AC13" s="14">
        <v>0.25983761224694002</v>
      </c>
      <c r="AD13" s="14">
        <v>9.3109203764160806E-2</v>
      </c>
      <c r="AE13" s="14"/>
      <c r="AF13" s="14">
        <v>0.20540277470311599</v>
      </c>
      <c r="AG13" s="14">
        <v>0.149063453257817</v>
      </c>
      <c r="AH13" s="14">
        <v>0.26120859393832901</v>
      </c>
      <c r="AI13" s="14">
        <v>0.25336550317296103</v>
      </c>
      <c r="AJ13" s="14">
        <v>0.10701278240208401</v>
      </c>
      <c r="AK13" s="14"/>
      <c r="AL13" s="14">
        <v>0.21597248410085701</v>
      </c>
      <c r="AM13" s="14">
        <v>0.169727663588221</v>
      </c>
      <c r="AN13" s="14">
        <v>0.21491403374867801</v>
      </c>
      <c r="AO13" s="14">
        <v>0.19483323216838799</v>
      </c>
      <c r="AP13" s="14">
        <v>0.21173376059646801</v>
      </c>
      <c r="AQ13" s="14"/>
      <c r="AR13" s="14">
        <v>0.17688488977843</v>
      </c>
      <c r="AS13" s="14">
        <v>0.196080725480554</v>
      </c>
      <c r="AT13" s="14">
        <v>0.216653898922572</v>
      </c>
      <c r="AU13" s="14">
        <v>0.19395650127609201</v>
      </c>
      <c r="AV13" s="14">
        <v>0.215850877180226</v>
      </c>
      <c r="AW13" s="14">
        <v>0.122998583954539</v>
      </c>
      <c r="AX13" s="14"/>
      <c r="AY13" s="14">
        <v>0.182894326084451</v>
      </c>
      <c r="AZ13" s="14">
        <v>0.16921475574255301</v>
      </c>
      <c r="BA13" s="14">
        <v>0.162493446721584</v>
      </c>
      <c r="BB13" s="14">
        <v>0.215316398196567</v>
      </c>
      <c r="BC13" s="14">
        <v>0.16388715267141499</v>
      </c>
      <c r="BD13" s="14"/>
      <c r="BE13" s="14">
        <v>6.3827843749476906E-2</v>
      </c>
      <c r="BF13" s="14">
        <v>9.2441562150171505E-2</v>
      </c>
      <c r="BG13" s="14">
        <v>0.145622360048872</v>
      </c>
      <c r="BH13" s="14">
        <v>0.190184647563894</v>
      </c>
      <c r="BI13" s="14">
        <v>0.116272701468409</v>
      </c>
      <c r="BJ13" s="14">
        <v>0.204020288445558</v>
      </c>
      <c r="BK13" s="14">
        <v>0.22976803496895301</v>
      </c>
      <c r="BL13" s="14">
        <v>0.165437591628144</v>
      </c>
      <c r="BM13" s="14">
        <v>0.212615458165509</v>
      </c>
      <c r="BN13" s="14">
        <v>0.219062468988027</v>
      </c>
      <c r="BO13" s="14">
        <v>0.20305041296493501</v>
      </c>
      <c r="BP13" s="14">
        <v>0.20620714846541</v>
      </c>
      <c r="BQ13" s="14">
        <v>0.19742303128786201</v>
      </c>
      <c r="BR13" s="14">
        <v>0.19799541956195699</v>
      </c>
      <c r="BS13" s="14">
        <v>0.20496499996303499</v>
      </c>
      <c r="BT13" s="14">
        <v>0.15638488243161</v>
      </c>
      <c r="BU13" s="14"/>
      <c r="BV13" s="14">
        <v>0.17636295277644901</v>
      </c>
      <c r="BW13" s="14">
        <v>0.159872666595228</v>
      </c>
      <c r="BX13" s="14"/>
      <c r="BY13" s="14">
        <v>8.4359622393691006E-2</v>
      </c>
      <c r="BZ13" s="14"/>
      <c r="CA13" s="14">
        <v>0.17639805785385501</v>
      </c>
      <c r="CB13" s="14">
        <v>0.20184009649314</v>
      </c>
      <c r="CC13" s="14">
        <v>0.18590393586385401</v>
      </c>
      <c r="CD13" s="14">
        <v>0.154974775301051</v>
      </c>
      <c r="CE13" s="14">
        <v>0.10643235900485699</v>
      </c>
    </row>
    <row r="14" spans="2:83" x14ac:dyDescent="0.3">
      <c r="B14" s="15" t="s">
        <v>110</v>
      </c>
      <c r="C14" s="14">
        <v>7.4416972209547599E-2</v>
      </c>
      <c r="D14" s="14">
        <v>3.69889906137729E-2</v>
      </c>
      <c r="E14" s="14">
        <v>0.109148362560977</v>
      </c>
      <c r="F14" s="14"/>
      <c r="G14" s="14">
        <v>8.7225169699328101E-2</v>
      </c>
      <c r="H14" s="14">
        <v>6.1847411631837101E-2</v>
      </c>
      <c r="I14" s="14">
        <v>0.100518897292502</v>
      </c>
      <c r="J14" s="14">
        <v>8.1808422120466406E-2</v>
      </c>
      <c r="K14" s="14">
        <v>5.8110925543795898E-2</v>
      </c>
      <c r="L14" s="14">
        <v>6.0011056189011598E-2</v>
      </c>
      <c r="M14" s="14"/>
      <c r="N14" s="14">
        <v>4.1383676482930197E-2</v>
      </c>
      <c r="O14" s="14">
        <v>6.5207454783945906E-2</v>
      </c>
      <c r="P14" s="14">
        <v>6.1943712969302803E-2</v>
      </c>
      <c r="Q14" s="14">
        <v>0.13215689598387001</v>
      </c>
      <c r="R14" s="14"/>
      <c r="S14" s="14">
        <v>6.33606782572049E-2</v>
      </c>
      <c r="T14" s="14">
        <v>9.0441418075762003E-2</v>
      </c>
      <c r="U14" s="14">
        <v>7.6590039498409104E-2</v>
      </c>
      <c r="V14" s="14">
        <v>5.4257645667358002E-2</v>
      </c>
      <c r="W14" s="14">
        <v>5.5775792792183698E-2</v>
      </c>
      <c r="X14" s="14">
        <v>0.12647340558987</v>
      </c>
      <c r="Y14" s="14">
        <v>0.11302317996650101</v>
      </c>
      <c r="Z14" s="14">
        <v>6.8788321430434202E-2</v>
      </c>
      <c r="AA14" s="14">
        <v>7.0344953958188294E-2</v>
      </c>
      <c r="AB14" s="14">
        <v>5.7725432433101097E-2</v>
      </c>
      <c r="AC14" s="14">
        <v>2.8757001429295801E-2</v>
      </c>
      <c r="AD14" s="14">
        <v>4.4607005578555299E-2</v>
      </c>
      <c r="AE14" s="14"/>
      <c r="AF14" s="14">
        <v>4.5636464479817403E-2</v>
      </c>
      <c r="AG14" s="14">
        <v>6.3309756793332297E-2</v>
      </c>
      <c r="AH14" s="14">
        <v>6.7334572869544904E-2</v>
      </c>
      <c r="AI14" s="14">
        <v>2.7200937784649201E-2</v>
      </c>
      <c r="AJ14" s="14">
        <v>0.14140386075803499</v>
      </c>
      <c r="AK14" s="14"/>
      <c r="AL14" s="14">
        <v>4.1621101227978602E-2</v>
      </c>
      <c r="AM14" s="14">
        <v>5.8255783680480698E-2</v>
      </c>
      <c r="AN14" s="14">
        <v>6.03094544457859E-2</v>
      </c>
      <c r="AO14" s="14">
        <v>6.1147624715125297E-2</v>
      </c>
      <c r="AP14" s="14">
        <v>0.101199964708608</v>
      </c>
      <c r="AQ14" s="14"/>
      <c r="AR14" s="14">
        <v>4.9441184047846802E-2</v>
      </c>
      <c r="AS14" s="14">
        <v>3.5264244452073497E-2</v>
      </c>
      <c r="AT14" s="14">
        <v>4.82464333406738E-2</v>
      </c>
      <c r="AU14" s="14">
        <v>4.40786628209901E-2</v>
      </c>
      <c r="AV14" s="14">
        <v>9.5843962387334503E-2</v>
      </c>
      <c r="AW14" s="14">
        <v>0.194583249487392</v>
      </c>
      <c r="AX14" s="14"/>
      <c r="AY14" s="14">
        <v>7.8806697898543304E-2</v>
      </c>
      <c r="AZ14" s="14">
        <v>0.108676312055713</v>
      </c>
      <c r="BA14" s="14">
        <v>5.9236942030215303E-2</v>
      </c>
      <c r="BB14" s="14">
        <v>4.6779624411655597E-2</v>
      </c>
      <c r="BC14" s="14">
        <v>0</v>
      </c>
      <c r="BD14" s="14"/>
      <c r="BE14" s="14">
        <v>0.29702847038765501</v>
      </c>
      <c r="BF14" s="14">
        <v>0.196184274853828</v>
      </c>
      <c r="BG14" s="14">
        <v>7.6823938655589702E-2</v>
      </c>
      <c r="BH14" s="14">
        <v>8.7835884211009102E-2</v>
      </c>
      <c r="BI14" s="14">
        <v>9.2377077039017694E-2</v>
      </c>
      <c r="BJ14" s="14">
        <v>7.0144233975595993E-2</v>
      </c>
      <c r="BK14" s="14">
        <v>7.8754544376043303E-2</v>
      </c>
      <c r="BL14" s="14">
        <v>7.1846079509365599E-2</v>
      </c>
      <c r="BM14" s="14">
        <v>6.141541142503E-2</v>
      </c>
      <c r="BN14" s="14">
        <v>7.5435470453916895E-2</v>
      </c>
      <c r="BO14" s="14">
        <v>5.0072392698762798E-2</v>
      </c>
      <c r="BP14" s="14">
        <v>1.8543890173296902E-2</v>
      </c>
      <c r="BQ14" s="14">
        <v>3.03592562679647E-2</v>
      </c>
      <c r="BR14" s="14">
        <v>1.7508322271297099E-2</v>
      </c>
      <c r="BS14" s="14">
        <v>4.0686343733446699E-2</v>
      </c>
      <c r="BT14" s="14">
        <v>2.0766594319182999E-2</v>
      </c>
      <c r="BU14" s="14"/>
      <c r="BV14" s="14">
        <v>4.3892292092697703E-2</v>
      </c>
      <c r="BW14" s="14">
        <v>7.9589016097480897E-2</v>
      </c>
      <c r="BX14" s="14"/>
      <c r="BY14" s="14">
        <v>5.2659443902977998E-2</v>
      </c>
      <c r="BZ14" s="14"/>
      <c r="CA14" s="14">
        <v>8.9695191586375206E-2</v>
      </c>
      <c r="CB14" s="14">
        <v>6.5715607625943404E-2</v>
      </c>
      <c r="CC14" s="14">
        <v>5.9673056613047497E-2</v>
      </c>
      <c r="CD14" s="14">
        <v>3.3545333271823199E-2</v>
      </c>
      <c r="CE14" s="14">
        <v>5.73794088002035E-2</v>
      </c>
    </row>
    <row r="15" spans="2:83" x14ac:dyDescent="0.3">
      <c r="B15" s="15" t="s">
        <v>215</v>
      </c>
      <c r="C15" s="21">
        <v>0.194290106894314</v>
      </c>
      <c r="D15" s="21">
        <v>0.205456089170337</v>
      </c>
      <c r="E15" s="21">
        <v>0.18376813174967399</v>
      </c>
      <c r="F15" s="21"/>
      <c r="G15" s="21">
        <v>0.31951797246276298</v>
      </c>
      <c r="H15" s="21">
        <v>0.32415695183691101</v>
      </c>
      <c r="I15" s="21">
        <v>0.26406510586128601</v>
      </c>
      <c r="J15" s="21">
        <v>0.15070438542377601</v>
      </c>
      <c r="K15" s="21">
        <v>7.8325903786448103E-2</v>
      </c>
      <c r="L15" s="21">
        <v>6.2579885884467695E-2</v>
      </c>
      <c r="M15" s="21"/>
      <c r="N15" s="21">
        <v>0.248305770371716</v>
      </c>
      <c r="O15" s="21">
        <v>0.231052339941204</v>
      </c>
      <c r="P15" s="21">
        <v>0.17248002657974601</v>
      </c>
      <c r="Q15" s="21">
        <v>0.117362915531318</v>
      </c>
      <c r="R15" s="21"/>
      <c r="S15" s="21">
        <v>0.27369657895843702</v>
      </c>
      <c r="T15" s="21">
        <v>0.14468365118308599</v>
      </c>
      <c r="U15" s="21">
        <v>0.176646452009768</v>
      </c>
      <c r="V15" s="21">
        <v>0.215268994565083</v>
      </c>
      <c r="W15" s="21">
        <v>0.16146763805634201</v>
      </c>
      <c r="X15" s="21">
        <v>0.25163270432608298</v>
      </c>
      <c r="Y15" s="21">
        <v>0.179170131056336</v>
      </c>
      <c r="Z15" s="21">
        <v>0.26734535606744902</v>
      </c>
      <c r="AA15" s="21">
        <v>0.16751188926695501</v>
      </c>
      <c r="AB15" s="21">
        <v>0.15663460032908699</v>
      </c>
      <c r="AC15" s="21">
        <v>0.14171406149155499</v>
      </c>
      <c r="AD15" s="21">
        <v>0.16835063542956899</v>
      </c>
      <c r="AE15" s="21"/>
      <c r="AF15" s="21">
        <v>0.173885151413252</v>
      </c>
      <c r="AG15" s="21">
        <v>0.27671982122439698</v>
      </c>
      <c r="AH15" s="21">
        <v>0.14085825759280499</v>
      </c>
      <c r="AI15" s="21">
        <v>0.14974949229885601</v>
      </c>
      <c r="AJ15" s="21">
        <v>0.14087584546809001</v>
      </c>
      <c r="AK15" s="21"/>
      <c r="AL15" s="21">
        <v>0.18774886154422599</v>
      </c>
      <c r="AM15" s="21">
        <v>0.26970727177778198</v>
      </c>
      <c r="AN15" s="21">
        <v>0.119965673916688</v>
      </c>
      <c r="AO15" s="21">
        <v>0.13158749667778799</v>
      </c>
      <c r="AP15" s="21">
        <v>0.187607751729754</v>
      </c>
      <c r="AQ15" s="21"/>
      <c r="AR15" s="21">
        <v>0.30751254985841397</v>
      </c>
      <c r="AS15" s="21">
        <v>0.220906018439814</v>
      </c>
      <c r="AT15" s="21">
        <v>0.147250475844314</v>
      </c>
      <c r="AU15" s="21">
        <v>0.15170771047301801</v>
      </c>
      <c r="AV15" s="21">
        <v>0.21662704756095699</v>
      </c>
      <c r="AW15" s="21">
        <v>0.133155853616967</v>
      </c>
      <c r="AX15" s="21"/>
      <c r="AY15" s="21">
        <v>0.132733829635658</v>
      </c>
      <c r="AZ15" s="21">
        <v>0.14981003616845201</v>
      </c>
      <c r="BA15" s="21">
        <v>0.235432275970752</v>
      </c>
      <c r="BB15" s="21">
        <v>0.31988813256236298</v>
      </c>
      <c r="BC15" s="21">
        <v>0.35722133861425198</v>
      </c>
      <c r="BD15" s="21"/>
      <c r="BE15" s="21">
        <v>0.20244641627922</v>
      </c>
      <c r="BF15" s="21">
        <v>0.22986451016224499</v>
      </c>
      <c r="BG15" s="21">
        <v>0.108448412283078</v>
      </c>
      <c r="BH15" s="21">
        <v>0.15522662196787099</v>
      </c>
      <c r="BI15" s="21">
        <v>0.18516626845857501</v>
      </c>
      <c r="BJ15" s="21">
        <v>0.17968914977001399</v>
      </c>
      <c r="BK15" s="21">
        <v>0.163224866548843</v>
      </c>
      <c r="BL15" s="21">
        <v>0.181000634374475</v>
      </c>
      <c r="BM15" s="21">
        <v>0.133492566892564</v>
      </c>
      <c r="BN15" s="21">
        <v>0.13898496381894401</v>
      </c>
      <c r="BO15" s="21">
        <v>0.21067332764133601</v>
      </c>
      <c r="BP15" s="21">
        <v>0.30604620423865803</v>
      </c>
      <c r="BQ15" s="21">
        <v>0.25637695222644602</v>
      </c>
      <c r="BR15" s="21">
        <v>0.25127764068441499</v>
      </c>
      <c r="BS15" s="21">
        <v>0.25956697231748699</v>
      </c>
      <c r="BT15" s="21">
        <v>0.37731886706274997</v>
      </c>
      <c r="BU15" s="21"/>
      <c r="BV15" s="21">
        <v>0.311997994451227</v>
      </c>
      <c r="BW15" s="21">
        <v>0.20689539833032</v>
      </c>
      <c r="BX15" s="21"/>
      <c r="BY15" s="21">
        <v>0.41817857066858999</v>
      </c>
      <c r="BZ15" s="21"/>
      <c r="CA15" s="21">
        <v>0.12658508263702301</v>
      </c>
      <c r="CB15" s="21">
        <v>0.14632002385769999</v>
      </c>
      <c r="CC15" s="21">
        <v>0.21155680478494701</v>
      </c>
      <c r="CD15" s="21">
        <v>0.44169277300273202</v>
      </c>
      <c r="CE15" s="21">
        <v>0.55385592675574802</v>
      </c>
    </row>
    <row r="16" spans="2:83" x14ac:dyDescent="0.3">
      <c r="B16" s="15" t="s">
        <v>216</v>
      </c>
      <c r="C16" s="21">
        <v>0.488088310179352</v>
      </c>
      <c r="D16" s="21">
        <v>0.53508124635402798</v>
      </c>
      <c r="E16" s="21">
        <v>0.443159459426758</v>
      </c>
      <c r="F16" s="21"/>
      <c r="G16" s="21">
        <v>0.34528242025992001</v>
      </c>
      <c r="H16" s="21">
        <v>0.38936676962508598</v>
      </c>
      <c r="I16" s="21">
        <v>0.36690882596697399</v>
      </c>
      <c r="J16" s="21">
        <v>0.49082359785210899</v>
      </c>
      <c r="K16" s="21">
        <v>0.63354381656615799</v>
      </c>
      <c r="L16" s="21">
        <v>0.66103591334270195</v>
      </c>
      <c r="M16" s="21"/>
      <c r="N16" s="21">
        <v>0.49450349652114101</v>
      </c>
      <c r="O16" s="21">
        <v>0.49159968919264502</v>
      </c>
      <c r="P16" s="21">
        <v>0.474619165302752</v>
      </c>
      <c r="Q16" s="21">
        <v>0.49417233719290099</v>
      </c>
      <c r="R16" s="21"/>
      <c r="S16" s="21">
        <v>0.42610843116854202</v>
      </c>
      <c r="T16" s="21">
        <v>0.52138419909271905</v>
      </c>
      <c r="U16" s="21">
        <v>0.53901919963134204</v>
      </c>
      <c r="V16" s="21">
        <v>0.47929518904414797</v>
      </c>
      <c r="W16" s="21">
        <v>0.46280936141705398</v>
      </c>
      <c r="X16" s="21">
        <v>0.42456216006337399</v>
      </c>
      <c r="Y16" s="21">
        <v>0.43864189346591198</v>
      </c>
      <c r="Z16" s="21">
        <v>0.45652130846490901</v>
      </c>
      <c r="AA16" s="21">
        <v>0.53853671539733905</v>
      </c>
      <c r="AB16" s="21">
        <v>0.54410080798618199</v>
      </c>
      <c r="AC16" s="21">
        <v>0.57299315422403996</v>
      </c>
      <c r="AD16" s="21">
        <v>0.45293918712223302</v>
      </c>
      <c r="AE16" s="21"/>
      <c r="AF16" s="21">
        <v>0.54973951620033901</v>
      </c>
      <c r="AG16" s="21">
        <v>0.44868512695836099</v>
      </c>
      <c r="AH16" s="21">
        <v>0.58611670450570796</v>
      </c>
      <c r="AI16" s="21">
        <v>0.52927942156716301</v>
      </c>
      <c r="AJ16" s="21">
        <v>0.39368741299694399</v>
      </c>
      <c r="AK16" s="21"/>
      <c r="AL16" s="21">
        <v>0.53263389755921398</v>
      </c>
      <c r="AM16" s="21">
        <v>0.47405000980455297</v>
      </c>
      <c r="AN16" s="21">
        <v>0.56891127076663395</v>
      </c>
      <c r="AO16" s="21">
        <v>0.548709772078674</v>
      </c>
      <c r="AP16" s="21">
        <v>0.457734186043603</v>
      </c>
      <c r="AQ16" s="21"/>
      <c r="AR16" s="21">
        <v>0.46287333957271598</v>
      </c>
      <c r="AS16" s="21">
        <v>0.51699740829290297</v>
      </c>
      <c r="AT16" s="21">
        <v>0.58342618575349503</v>
      </c>
      <c r="AU16" s="21">
        <v>0.53024190463587095</v>
      </c>
      <c r="AV16" s="21">
        <v>0.44223412887076902</v>
      </c>
      <c r="AW16" s="21">
        <v>0.39425669333150798</v>
      </c>
      <c r="AX16" s="21"/>
      <c r="AY16" s="21">
        <v>0.527414585471639</v>
      </c>
      <c r="AZ16" s="21">
        <v>0.46887038580137802</v>
      </c>
      <c r="BA16" s="21">
        <v>0.46323921617402097</v>
      </c>
      <c r="BB16" s="21">
        <v>0.44266404379350399</v>
      </c>
      <c r="BC16" s="21">
        <v>0.46994957370013102</v>
      </c>
      <c r="BD16" s="21"/>
      <c r="BE16" s="21">
        <v>0.27400364217263801</v>
      </c>
      <c r="BF16" s="21">
        <v>0.32590157461416103</v>
      </c>
      <c r="BG16" s="21">
        <v>0.54233523586464205</v>
      </c>
      <c r="BH16" s="21">
        <v>0.51120418942597701</v>
      </c>
      <c r="BI16" s="21">
        <v>0.45387696617071799</v>
      </c>
      <c r="BJ16" s="21">
        <v>0.51333364472041298</v>
      </c>
      <c r="BK16" s="21">
        <v>0.48324207812716302</v>
      </c>
      <c r="BL16" s="21">
        <v>0.47373071791604199</v>
      </c>
      <c r="BM16" s="21">
        <v>0.55449156346410999</v>
      </c>
      <c r="BN16" s="21">
        <v>0.54165202204378504</v>
      </c>
      <c r="BO16" s="21">
        <v>0.55819771154090403</v>
      </c>
      <c r="BP16" s="21">
        <v>0.43316202634540601</v>
      </c>
      <c r="BQ16" s="21">
        <v>0.57841600800303095</v>
      </c>
      <c r="BR16" s="21">
        <v>0.51648904340693302</v>
      </c>
      <c r="BS16" s="21">
        <v>0.40862424271950398</v>
      </c>
      <c r="BT16" s="21">
        <v>0.40412391056487301</v>
      </c>
      <c r="BU16" s="21"/>
      <c r="BV16" s="21">
        <v>0.46573755468114503</v>
      </c>
      <c r="BW16" s="21">
        <v>0.48639600075109801</v>
      </c>
      <c r="BX16" s="21"/>
      <c r="BY16" s="21">
        <v>0.31054707917305502</v>
      </c>
      <c r="BZ16" s="21"/>
      <c r="CA16" s="21">
        <v>0.51092433833098205</v>
      </c>
      <c r="CB16" s="21">
        <v>0.53094550948087105</v>
      </c>
      <c r="CC16" s="21">
        <v>0.50050315449458005</v>
      </c>
      <c r="CD16" s="21">
        <v>0.33892872029563198</v>
      </c>
      <c r="CE16" s="21">
        <v>0.22104058939566501</v>
      </c>
    </row>
    <row r="17" spans="2:83" x14ac:dyDescent="0.3">
      <c r="B17" s="15" t="s">
        <v>139</v>
      </c>
      <c r="C17" s="22">
        <v>-0.29379820328503797</v>
      </c>
      <c r="D17" s="22">
        <v>-0.32962515718369201</v>
      </c>
      <c r="E17" s="22">
        <v>-0.259391327677085</v>
      </c>
      <c r="F17" s="22"/>
      <c r="G17" s="22">
        <v>-2.5764447797156701E-2</v>
      </c>
      <c r="H17" s="22">
        <v>-6.5209817788174806E-2</v>
      </c>
      <c r="I17" s="22">
        <v>-0.102843720105688</v>
      </c>
      <c r="J17" s="22">
        <v>-0.34011921242833298</v>
      </c>
      <c r="K17" s="22">
        <v>-0.55521791277971</v>
      </c>
      <c r="L17" s="22">
        <v>-0.59845602745823501</v>
      </c>
      <c r="M17" s="22"/>
      <c r="N17" s="22">
        <v>-0.24619772614942501</v>
      </c>
      <c r="O17" s="22">
        <v>-0.26054734925144002</v>
      </c>
      <c r="P17" s="22">
        <v>-0.30213913872300602</v>
      </c>
      <c r="Q17" s="22">
        <v>-0.37680942166158299</v>
      </c>
      <c r="R17" s="22"/>
      <c r="S17" s="22">
        <v>-0.152411852210105</v>
      </c>
      <c r="T17" s="22">
        <v>-0.37670054790963298</v>
      </c>
      <c r="U17" s="22">
        <v>-0.36237274762157301</v>
      </c>
      <c r="V17" s="22">
        <v>-0.264026194479066</v>
      </c>
      <c r="W17" s="22">
        <v>-0.30134172336071102</v>
      </c>
      <c r="X17" s="22">
        <v>-0.17292945573729099</v>
      </c>
      <c r="Y17" s="22">
        <v>-0.25947176240957498</v>
      </c>
      <c r="Z17" s="22">
        <v>-0.18917595239745999</v>
      </c>
      <c r="AA17" s="22">
        <v>-0.37102482613038401</v>
      </c>
      <c r="AB17" s="22">
        <v>-0.387466207657094</v>
      </c>
      <c r="AC17" s="22">
        <v>-0.43127909273248499</v>
      </c>
      <c r="AD17" s="22">
        <v>-0.28458855169266301</v>
      </c>
      <c r="AE17" s="22"/>
      <c r="AF17" s="22">
        <v>-0.375854364787087</v>
      </c>
      <c r="AG17" s="22">
        <v>-0.17196530573396299</v>
      </c>
      <c r="AH17" s="22">
        <v>-0.44525844691290301</v>
      </c>
      <c r="AI17" s="22">
        <v>-0.37952992926830598</v>
      </c>
      <c r="AJ17" s="22">
        <v>-0.25281156752885398</v>
      </c>
      <c r="AK17" s="22"/>
      <c r="AL17" s="22">
        <v>-0.34488503601498699</v>
      </c>
      <c r="AM17" s="22">
        <v>-0.204342738026771</v>
      </c>
      <c r="AN17" s="22">
        <v>-0.448945596849946</v>
      </c>
      <c r="AO17" s="22">
        <v>-0.41712227540088598</v>
      </c>
      <c r="AP17" s="22">
        <v>-0.27012643431384797</v>
      </c>
      <c r="AQ17" s="22"/>
      <c r="AR17" s="22">
        <v>-0.15536078971430201</v>
      </c>
      <c r="AS17" s="22">
        <v>-0.29609138985308903</v>
      </c>
      <c r="AT17" s="22">
        <v>-0.43617570990918098</v>
      </c>
      <c r="AU17" s="22">
        <v>-0.378534194162853</v>
      </c>
      <c r="AV17" s="22">
        <v>-0.225607081309812</v>
      </c>
      <c r="AW17" s="22">
        <v>-0.26110083971454101</v>
      </c>
      <c r="AX17" s="22"/>
      <c r="AY17" s="22">
        <v>-0.394680755835981</v>
      </c>
      <c r="AZ17" s="22">
        <v>-0.31906034963292601</v>
      </c>
      <c r="BA17" s="22">
        <v>-0.227806940203269</v>
      </c>
      <c r="BB17" s="22">
        <v>-0.122775911231141</v>
      </c>
      <c r="BC17" s="22">
        <v>-0.112728235085878</v>
      </c>
      <c r="BD17" s="22"/>
      <c r="BE17" s="22">
        <v>-7.1557225893417106E-2</v>
      </c>
      <c r="BF17" s="22">
        <v>-9.6037064451915705E-2</v>
      </c>
      <c r="BG17" s="22">
        <v>-0.433886823581563</v>
      </c>
      <c r="BH17" s="22">
        <v>-0.35597756745810599</v>
      </c>
      <c r="BI17" s="22">
        <v>-0.26871069771214401</v>
      </c>
      <c r="BJ17" s="22">
        <v>-0.333644494950399</v>
      </c>
      <c r="BK17" s="22">
        <v>-0.32001721157832103</v>
      </c>
      <c r="BL17" s="22">
        <v>-0.29273008354156699</v>
      </c>
      <c r="BM17" s="22">
        <v>-0.42099899657154599</v>
      </c>
      <c r="BN17" s="22">
        <v>-0.402667058224841</v>
      </c>
      <c r="BO17" s="22">
        <v>-0.34752438389956902</v>
      </c>
      <c r="BP17" s="22">
        <v>-0.12711582210674699</v>
      </c>
      <c r="BQ17" s="22">
        <v>-0.32203905577658498</v>
      </c>
      <c r="BR17" s="22">
        <v>-0.26521140272251797</v>
      </c>
      <c r="BS17" s="22">
        <v>-0.14905727040201699</v>
      </c>
      <c r="BT17" s="22">
        <v>-2.6805043502123101E-2</v>
      </c>
      <c r="BU17" s="22"/>
      <c r="BV17" s="22">
        <v>-0.153739560229918</v>
      </c>
      <c r="BW17" s="22">
        <v>-0.27950060242077901</v>
      </c>
      <c r="BX17" s="22"/>
      <c r="BY17" s="22">
        <v>0.107631491495535</v>
      </c>
      <c r="BZ17" s="22"/>
      <c r="CA17" s="22">
        <v>-0.38433925569395899</v>
      </c>
      <c r="CB17" s="22">
        <v>-0.384625485623172</v>
      </c>
      <c r="CC17" s="22">
        <v>-0.28894634970963301</v>
      </c>
      <c r="CD17" s="22">
        <v>0.102764052707101</v>
      </c>
      <c r="CE17" s="22">
        <v>0.33281533736008301</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0.27068681614948298</v>
      </c>
      <c r="D9" s="14">
        <v>0.27856787211733502</v>
      </c>
      <c r="E9" s="14">
        <v>0.262493098966458</v>
      </c>
      <c r="F9" s="14"/>
      <c r="G9" s="14">
        <v>0.30039104916231502</v>
      </c>
      <c r="H9" s="14">
        <v>0.28492499427954499</v>
      </c>
      <c r="I9" s="14">
        <v>0.28177712643282998</v>
      </c>
      <c r="J9" s="14">
        <v>0.25200574324642799</v>
      </c>
      <c r="K9" s="14">
        <v>0.27038914223706501</v>
      </c>
      <c r="L9" s="14">
        <v>0.245830265739683</v>
      </c>
      <c r="M9" s="14"/>
      <c r="N9" s="14">
        <v>0.31316876640232</v>
      </c>
      <c r="O9" s="14">
        <v>0.29397035626295398</v>
      </c>
      <c r="P9" s="14">
        <v>0.25540215149419698</v>
      </c>
      <c r="Q9" s="14">
        <v>0.218084408409639</v>
      </c>
      <c r="R9" s="14"/>
      <c r="S9" s="14">
        <v>0.33421307802988398</v>
      </c>
      <c r="T9" s="14">
        <v>0.244709133377045</v>
      </c>
      <c r="U9" s="14">
        <v>0.269060858840239</v>
      </c>
      <c r="V9" s="14">
        <v>0.27997660244101003</v>
      </c>
      <c r="W9" s="14">
        <v>0.22093776062031401</v>
      </c>
      <c r="X9" s="14">
        <v>0.25078566097608601</v>
      </c>
      <c r="Y9" s="14">
        <v>0.27985195467007501</v>
      </c>
      <c r="Z9" s="14">
        <v>0.23698341202114701</v>
      </c>
      <c r="AA9" s="14">
        <v>0.25137964136659902</v>
      </c>
      <c r="AB9" s="14">
        <v>0.25497471456855603</v>
      </c>
      <c r="AC9" s="14">
        <v>0.34671490738245497</v>
      </c>
      <c r="AD9" s="14">
        <v>0.25078882541064201</v>
      </c>
      <c r="AE9" s="14"/>
      <c r="AF9" s="14">
        <v>0.24611019139683901</v>
      </c>
      <c r="AG9" s="14">
        <v>0.33053792884307898</v>
      </c>
      <c r="AH9" s="14">
        <v>0.27496397900351899</v>
      </c>
      <c r="AI9" s="14">
        <v>0.30748427622069702</v>
      </c>
      <c r="AJ9" s="14">
        <v>0.15037645423486501</v>
      </c>
      <c r="AK9" s="14"/>
      <c r="AL9" s="14">
        <v>0.228661892018486</v>
      </c>
      <c r="AM9" s="14">
        <v>0.319926363134444</v>
      </c>
      <c r="AN9" s="14">
        <v>0.31513003092664499</v>
      </c>
      <c r="AO9" s="14">
        <v>0.219366307009253</v>
      </c>
      <c r="AP9" s="14">
        <v>0.406707069596632</v>
      </c>
      <c r="AQ9" s="14"/>
      <c r="AR9" s="14">
        <v>0.34363692956191999</v>
      </c>
      <c r="AS9" s="14">
        <v>0.22932899465791801</v>
      </c>
      <c r="AT9" s="14">
        <v>0.29974579727192702</v>
      </c>
      <c r="AU9" s="14">
        <v>0.239785935573436</v>
      </c>
      <c r="AV9" s="14">
        <v>0.40128224474553498</v>
      </c>
      <c r="AW9" s="14">
        <v>0.186031542581758</v>
      </c>
      <c r="AX9" s="14"/>
      <c r="AY9" s="14">
        <v>0.211385007992476</v>
      </c>
      <c r="AZ9" s="14">
        <v>0.26280705978188701</v>
      </c>
      <c r="BA9" s="14">
        <v>0.28504483345107601</v>
      </c>
      <c r="BB9" s="14">
        <v>0.35925940432174303</v>
      </c>
      <c r="BC9" s="14">
        <v>0.409571800687132</v>
      </c>
      <c r="BD9" s="14"/>
      <c r="BE9" s="14">
        <v>0.13294226670277601</v>
      </c>
      <c r="BF9" s="14">
        <v>0.28569749457038501</v>
      </c>
      <c r="BG9" s="14">
        <v>0.23544368453664799</v>
      </c>
      <c r="BH9" s="14">
        <v>0.25922238375217199</v>
      </c>
      <c r="BI9" s="14">
        <v>0.26521350779682001</v>
      </c>
      <c r="BJ9" s="14">
        <v>0.28579390570572799</v>
      </c>
      <c r="BK9" s="14">
        <v>0.24780449324836901</v>
      </c>
      <c r="BL9" s="14">
        <v>0.24317201226796001</v>
      </c>
      <c r="BM9" s="14">
        <v>0.305040069217975</v>
      </c>
      <c r="BN9" s="14">
        <v>0.28073933730418099</v>
      </c>
      <c r="BO9" s="14">
        <v>0.28581293679615899</v>
      </c>
      <c r="BP9" s="14">
        <v>0.297071305622161</v>
      </c>
      <c r="BQ9" s="14">
        <v>0.24080238129597301</v>
      </c>
      <c r="BR9" s="14">
        <v>0.33295839722791698</v>
      </c>
      <c r="BS9" s="14">
        <v>0.37845379241393101</v>
      </c>
      <c r="BT9" s="14">
        <v>0.31473750991642402</v>
      </c>
      <c r="BU9" s="14"/>
      <c r="BV9" s="14">
        <v>0.351180642299254</v>
      </c>
      <c r="BW9" s="14">
        <v>0.273506257175262</v>
      </c>
      <c r="BX9" s="14"/>
      <c r="BY9" s="14">
        <v>0.29952733945915599</v>
      </c>
      <c r="BZ9" s="14"/>
      <c r="CA9" s="14">
        <v>0.268163059649911</v>
      </c>
      <c r="CB9" s="14">
        <v>0.26466350956843998</v>
      </c>
      <c r="CC9" s="14">
        <v>0.27615801755717401</v>
      </c>
      <c r="CD9" s="14">
        <v>0.27020331121479702</v>
      </c>
      <c r="CE9" s="14">
        <v>0.45097202021566202</v>
      </c>
    </row>
    <row r="10" spans="2:83" x14ac:dyDescent="0.3">
      <c r="B10" s="15" t="s">
        <v>236</v>
      </c>
      <c r="C10" s="14">
        <v>0.42074483699767501</v>
      </c>
      <c r="D10" s="14">
        <v>0.41388862773089302</v>
      </c>
      <c r="E10" s="14">
        <v>0.42733281332048301</v>
      </c>
      <c r="F10" s="14"/>
      <c r="G10" s="14">
        <v>0.33022448995988601</v>
      </c>
      <c r="H10" s="14">
        <v>0.42404166272472898</v>
      </c>
      <c r="I10" s="14">
        <v>0.42896245346085699</v>
      </c>
      <c r="J10" s="14">
        <v>0.42124191473937</v>
      </c>
      <c r="K10" s="14">
        <v>0.408666183813713</v>
      </c>
      <c r="L10" s="14">
        <v>0.47900707970633599</v>
      </c>
      <c r="M10" s="14"/>
      <c r="N10" s="14">
        <v>0.43292298111302002</v>
      </c>
      <c r="O10" s="14">
        <v>0.415898115472912</v>
      </c>
      <c r="P10" s="14">
        <v>0.42851377024159998</v>
      </c>
      <c r="Q10" s="14">
        <v>0.40702779507547898</v>
      </c>
      <c r="R10" s="14"/>
      <c r="S10" s="14">
        <v>0.39482266785317099</v>
      </c>
      <c r="T10" s="14">
        <v>0.44098951961882599</v>
      </c>
      <c r="U10" s="14">
        <v>0.421891902547818</v>
      </c>
      <c r="V10" s="14">
        <v>0.37532045329589298</v>
      </c>
      <c r="W10" s="14">
        <v>0.42942434798206902</v>
      </c>
      <c r="X10" s="14">
        <v>0.438660402141204</v>
      </c>
      <c r="Y10" s="14">
        <v>0.43151375127616998</v>
      </c>
      <c r="Z10" s="14">
        <v>0.46910954966475898</v>
      </c>
      <c r="AA10" s="14">
        <v>0.39753147480769502</v>
      </c>
      <c r="AB10" s="14">
        <v>0.42292220483624798</v>
      </c>
      <c r="AC10" s="14">
        <v>0.47085214187970398</v>
      </c>
      <c r="AD10" s="14">
        <v>0.41506856286412402</v>
      </c>
      <c r="AE10" s="14"/>
      <c r="AF10" s="14">
        <v>0.46268288558264598</v>
      </c>
      <c r="AG10" s="14">
        <v>0.41238435478382701</v>
      </c>
      <c r="AH10" s="14">
        <v>0.43732635683582799</v>
      </c>
      <c r="AI10" s="14">
        <v>0.25996743256844401</v>
      </c>
      <c r="AJ10" s="14">
        <v>0.42233588329309102</v>
      </c>
      <c r="AK10" s="14"/>
      <c r="AL10" s="14">
        <v>0.45293702261949598</v>
      </c>
      <c r="AM10" s="14">
        <v>0.433933731843546</v>
      </c>
      <c r="AN10" s="14">
        <v>0.43678280483002802</v>
      </c>
      <c r="AO10" s="14">
        <v>0.42308749589691103</v>
      </c>
      <c r="AP10" s="14">
        <v>0.34901086985401503</v>
      </c>
      <c r="AQ10" s="14"/>
      <c r="AR10" s="14">
        <v>0.42435168084896202</v>
      </c>
      <c r="AS10" s="14">
        <v>0.46808921991399599</v>
      </c>
      <c r="AT10" s="14">
        <v>0.45170001955087202</v>
      </c>
      <c r="AU10" s="14">
        <v>0.43059563320301097</v>
      </c>
      <c r="AV10" s="14">
        <v>0.37033939892686302</v>
      </c>
      <c r="AW10" s="14">
        <v>0.38687502912625699</v>
      </c>
      <c r="AX10" s="14"/>
      <c r="AY10" s="14">
        <v>0.43678590356837499</v>
      </c>
      <c r="AZ10" s="14">
        <v>0.40067876479957298</v>
      </c>
      <c r="BA10" s="14">
        <v>0.41294896248977297</v>
      </c>
      <c r="BB10" s="14">
        <v>0.42207330977782398</v>
      </c>
      <c r="BC10" s="14">
        <v>0.31164649966736602</v>
      </c>
      <c r="BD10" s="14"/>
      <c r="BE10" s="14">
        <v>0.59578635580496198</v>
      </c>
      <c r="BF10" s="14">
        <v>0.32148676030048801</v>
      </c>
      <c r="BG10" s="14">
        <v>0.43028704093652997</v>
      </c>
      <c r="BH10" s="14">
        <v>0.45270572088899502</v>
      </c>
      <c r="BI10" s="14">
        <v>0.39001646007017499</v>
      </c>
      <c r="BJ10" s="14">
        <v>0.37575240578552699</v>
      </c>
      <c r="BK10" s="14">
        <v>0.40722438396044902</v>
      </c>
      <c r="BL10" s="14">
        <v>0.492978401454855</v>
      </c>
      <c r="BM10" s="14">
        <v>0.43779168310354299</v>
      </c>
      <c r="BN10" s="14">
        <v>0.34490645889794402</v>
      </c>
      <c r="BO10" s="14">
        <v>0.41463057391197999</v>
      </c>
      <c r="BP10" s="14">
        <v>0.50252780401533503</v>
      </c>
      <c r="BQ10" s="14">
        <v>0.568378860256743</v>
      </c>
      <c r="BR10" s="14">
        <v>0.40725880007863902</v>
      </c>
      <c r="BS10" s="14">
        <v>0.28492042300092402</v>
      </c>
      <c r="BT10" s="14">
        <v>0.43595541278140498</v>
      </c>
      <c r="BU10" s="14"/>
      <c r="BV10" s="14">
        <v>0.42937159047778201</v>
      </c>
      <c r="BW10" s="14">
        <v>0.44070960673999698</v>
      </c>
      <c r="BX10" s="14"/>
      <c r="BY10" s="14">
        <v>0.41808700464446302</v>
      </c>
      <c r="BZ10" s="14"/>
      <c r="CA10" s="14">
        <v>0.396822208378668</v>
      </c>
      <c r="CB10" s="14">
        <v>0.45464556579483101</v>
      </c>
      <c r="CC10" s="14">
        <v>0.42547487027050301</v>
      </c>
      <c r="CD10" s="14">
        <v>0.47626335253100699</v>
      </c>
      <c r="CE10" s="14">
        <v>0.309154333518462</v>
      </c>
    </row>
    <row r="11" spans="2:83" x14ac:dyDescent="0.3">
      <c r="B11" s="15" t="s">
        <v>237</v>
      </c>
      <c r="C11" s="14">
        <v>0.200869864986258</v>
      </c>
      <c r="D11" s="14">
        <v>0.221283732897466</v>
      </c>
      <c r="E11" s="14">
        <v>0.18133076503538201</v>
      </c>
      <c r="F11" s="14"/>
      <c r="G11" s="14">
        <v>0.228107822741211</v>
      </c>
      <c r="H11" s="14">
        <v>0.184765679668982</v>
      </c>
      <c r="I11" s="14">
        <v>0.165737297078284</v>
      </c>
      <c r="J11" s="14">
        <v>0.21475315133352099</v>
      </c>
      <c r="K11" s="14">
        <v>0.22400420739378801</v>
      </c>
      <c r="L11" s="14">
        <v>0.19758349818144599</v>
      </c>
      <c r="M11" s="14"/>
      <c r="N11" s="14">
        <v>0.175038451115404</v>
      </c>
      <c r="O11" s="14">
        <v>0.187041814650384</v>
      </c>
      <c r="P11" s="14">
        <v>0.23137436774748599</v>
      </c>
      <c r="Q11" s="14">
        <v>0.208786447660811</v>
      </c>
      <c r="R11" s="14"/>
      <c r="S11" s="14">
        <v>0.161444792873573</v>
      </c>
      <c r="T11" s="14">
        <v>0.18465177174858299</v>
      </c>
      <c r="U11" s="14">
        <v>0.22716129707803701</v>
      </c>
      <c r="V11" s="14">
        <v>0.228137765786982</v>
      </c>
      <c r="W11" s="14">
        <v>0.265711355722203</v>
      </c>
      <c r="X11" s="14">
        <v>0.17557338062977099</v>
      </c>
      <c r="Y11" s="14">
        <v>0.18265880397105</v>
      </c>
      <c r="Z11" s="14">
        <v>0.18230544709781901</v>
      </c>
      <c r="AA11" s="14">
        <v>0.23290938107859299</v>
      </c>
      <c r="AB11" s="14">
        <v>0.230405659915359</v>
      </c>
      <c r="AC11" s="14">
        <v>0.10175965770923499</v>
      </c>
      <c r="AD11" s="14">
        <v>0.26059151329164598</v>
      </c>
      <c r="AE11" s="14"/>
      <c r="AF11" s="14">
        <v>0.21801255452528301</v>
      </c>
      <c r="AG11" s="14">
        <v>0.16525341918132899</v>
      </c>
      <c r="AH11" s="14">
        <v>0.20549822408016699</v>
      </c>
      <c r="AI11" s="14">
        <v>0.34494887601742702</v>
      </c>
      <c r="AJ11" s="14">
        <v>0.20820882601201399</v>
      </c>
      <c r="AK11" s="14"/>
      <c r="AL11" s="14">
        <v>0.21477479181056999</v>
      </c>
      <c r="AM11" s="14">
        <v>0.15659657992340301</v>
      </c>
      <c r="AN11" s="14">
        <v>0.17127275621853999</v>
      </c>
      <c r="AO11" s="14">
        <v>0.28523715153642698</v>
      </c>
      <c r="AP11" s="14">
        <v>0.18275982354352499</v>
      </c>
      <c r="AQ11" s="14"/>
      <c r="AR11" s="14">
        <v>0.13688045556385101</v>
      </c>
      <c r="AS11" s="14">
        <v>0.20580111697997999</v>
      </c>
      <c r="AT11" s="14">
        <v>0.183450532083511</v>
      </c>
      <c r="AU11" s="14">
        <v>0.24690189441229499</v>
      </c>
      <c r="AV11" s="14">
        <v>0.149557852799518</v>
      </c>
      <c r="AW11" s="14">
        <v>0.22976915309298601</v>
      </c>
      <c r="AX11" s="14"/>
      <c r="AY11" s="14">
        <v>0.230412283526612</v>
      </c>
      <c r="AZ11" s="14">
        <v>0.21963873584842</v>
      </c>
      <c r="BA11" s="14">
        <v>0.18898263373038601</v>
      </c>
      <c r="BB11" s="14">
        <v>0.13670615561889099</v>
      </c>
      <c r="BC11" s="14">
        <v>0.18511841566048301</v>
      </c>
      <c r="BD11" s="14"/>
      <c r="BE11" s="14">
        <v>0.12765568749895401</v>
      </c>
      <c r="BF11" s="14">
        <v>0.17994534775269599</v>
      </c>
      <c r="BG11" s="14">
        <v>0.23137304400431</v>
      </c>
      <c r="BH11" s="14">
        <v>0.20913212968575101</v>
      </c>
      <c r="BI11" s="14">
        <v>0.196484253766292</v>
      </c>
      <c r="BJ11" s="14">
        <v>0.210538887494609</v>
      </c>
      <c r="BK11" s="14">
        <v>0.21869480687915899</v>
      </c>
      <c r="BL11" s="14">
        <v>0.17363164298936801</v>
      </c>
      <c r="BM11" s="14">
        <v>0.17044039621531101</v>
      </c>
      <c r="BN11" s="14">
        <v>0.25104766682450502</v>
      </c>
      <c r="BO11" s="14">
        <v>0.214751083616987</v>
      </c>
      <c r="BP11" s="14">
        <v>0.15518872609512499</v>
      </c>
      <c r="BQ11" s="14">
        <v>0.12489336048248099</v>
      </c>
      <c r="BR11" s="14">
        <v>0.20808733445602601</v>
      </c>
      <c r="BS11" s="14">
        <v>0.20621629083628901</v>
      </c>
      <c r="BT11" s="14">
        <v>0.191084956183566</v>
      </c>
      <c r="BU11" s="14"/>
      <c r="BV11" s="14">
        <v>0.12930159084314699</v>
      </c>
      <c r="BW11" s="14">
        <v>0.19713618983021999</v>
      </c>
      <c r="BX11" s="14"/>
      <c r="BY11" s="14">
        <v>0.21669302737830301</v>
      </c>
      <c r="BZ11" s="14"/>
      <c r="CA11" s="14">
        <v>0.23477617825671299</v>
      </c>
      <c r="CB11" s="14">
        <v>0.17839094952798201</v>
      </c>
      <c r="CC11" s="14">
        <v>0.18424416093102</v>
      </c>
      <c r="CD11" s="14">
        <v>0.180309901582034</v>
      </c>
      <c r="CE11" s="14">
        <v>0.18344199438897399</v>
      </c>
    </row>
    <row r="12" spans="2:83" x14ac:dyDescent="0.3">
      <c r="B12" s="15" t="s">
        <v>238</v>
      </c>
      <c r="C12" s="14">
        <v>3.28633841902541E-2</v>
      </c>
      <c r="D12" s="14">
        <v>3.0091163901050801E-2</v>
      </c>
      <c r="E12" s="14">
        <v>3.5634735368038802E-2</v>
      </c>
      <c r="F12" s="14"/>
      <c r="G12" s="14">
        <v>4.7398250532398198E-2</v>
      </c>
      <c r="H12" s="14">
        <v>4.9837267737583103E-2</v>
      </c>
      <c r="I12" s="14">
        <v>3.0018456365978798E-2</v>
      </c>
      <c r="J12" s="14">
        <v>2.5567412237509801E-2</v>
      </c>
      <c r="K12" s="14">
        <v>2.6389395018118399E-2</v>
      </c>
      <c r="L12" s="14">
        <v>2.2008769728495001E-2</v>
      </c>
      <c r="M12" s="14"/>
      <c r="N12" s="14">
        <v>2.5454084853957299E-2</v>
      </c>
      <c r="O12" s="14">
        <v>3.49683464100978E-2</v>
      </c>
      <c r="P12" s="14">
        <v>2.3506225976026501E-2</v>
      </c>
      <c r="Q12" s="14">
        <v>4.7603764147104703E-2</v>
      </c>
      <c r="R12" s="14"/>
      <c r="S12" s="14">
        <v>5.2062521974951002E-2</v>
      </c>
      <c r="T12" s="14">
        <v>3.5701444192009102E-2</v>
      </c>
      <c r="U12" s="14">
        <v>1.85012642781133E-2</v>
      </c>
      <c r="V12" s="14">
        <v>5.5187311467896502E-2</v>
      </c>
      <c r="W12" s="14">
        <v>2.84572329706855E-2</v>
      </c>
      <c r="X12" s="14">
        <v>2.0744497746067399E-2</v>
      </c>
      <c r="Y12" s="14">
        <v>1.2733059829521E-2</v>
      </c>
      <c r="Z12" s="14">
        <v>5.5477966682007399E-2</v>
      </c>
      <c r="AA12" s="14">
        <v>2.6620130050513901E-2</v>
      </c>
      <c r="AB12" s="14">
        <v>2.9656817690710699E-2</v>
      </c>
      <c r="AC12" s="14">
        <v>1.9076867483557899E-2</v>
      </c>
      <c r="AD12" s="14">
        <v>2.7423212541339999E-2</v>
      </c>
      <c r="AE12" s="14"/>
      <c r="AF12" s="14">
        <v>2.7939758203776199E-2</v>
      </c>
      <c r="AG12" s="14">
        <v>3.9561898192579603E-2</v>
      </c>
      <c r="AH12" s="14">
        <v>1.98850059495678E-2</v>
      </c>
      <c r="AI12" s="14">
        <v>3.0831736633937502E-2</v>
      </c>
      <c r="AJ12" s="14">
        <v>4.4804980341096499E-2</v>
      </c>
      <c r="AK12" s="14"/>
      <c r="AL12" s="14">
        <v>4.8915853191217898E-2</v>
      </c>
      <c r="AM12" s="14">
        <v>3.6086796888907598E-2</v>
      </c>
      <c r="AN12" s="14">
        <v>1.2518951983581E-2</v>
      </c>
      <c r="AO12" s="14">
        <v>1.38051727600263E-2</v>
      </c>
      <c r="AP12" s="14">
        <v>7.8122994299346703E-3</v>
      </c>
      <c r="AQ12" s="14"/>
      <c r="AR12" s="14">
        <v>4.1298874277466098E-2</v>
      </c>
      <c r="AS12" s="14">
        <v>5.3644186746219402E-2</v>
      </c>
      <c r="AT12" s="14">
        <v>1.45129006533637E-2</v>
      </c>
      <c r="AU12" s="14">
        <v>2.4675013255478499E-2</v>
      </c>
      <c r="AV12" s="14">
        <v>1.82777944317325E-2</v>
      </c>
      <c r="AW12" s="14">
        <v>3.6780343758726998E-2</v>
      </c>
      <c r="AX12" s="14"/>
      <c r="AY12" s="14">
        <v>3.8458828151905301E-2</v>
      </c>
      <c r="AZ12" s="14">
        <v>2.82254698975061E-2</v>
      </c>
      <c r="BA12" s="14">
        <v>3.9595051482500102E-2</v>
      </c>
      <c r="BB12" s="14">
        <v>3.05908064794757E-2</v>
      </c>
      <c r="BC12" s="14">
        <v>2.5609020549455599E-2</v>
      </c>
      <c r="BD12" s="14"/>
      <c r="BE12" s="14">
        <v>0</v>
      </c>
      <c r="BF12" s="14">
        <v>4.8525932417768002E-2</v>
      </c>
      <c r="BG12" s="14">
        <v>3.2466753746784101E-2</v>
      </c>
      <c r="BH12" s="14">
        <v>3.9276744179883097E-2</v>
      </c>
      <c r="BI12" s="14">
        <v>3.92841398988781E-2</v>
      </c>
      <c r="BJ12" s="14">
        <v>5.3962512604364903E-2</v>
      </c>
      <c r="BK12" s="14">
        <v>2.72124442432852E-2</v>
      </c>
      <c r="BL12" s="14">
        <v>3.07171127276494E-2</v>
      </c>
      <c r="BM12" s="14">
        <v>2.21679673969036E-2</v>
      </c>
      <c r="BN12" s="14">
        <v>4.89406498641392E-2</v>
      </c>
      <c r="BO12" s="14">
        <v>2.2975930924882901E-2</v>
      </c>
      <c r="BP12" s="14">
        <v>0</v>
      </c>
      <c r="BQ12" s="14">
        <v>3.7766287272348001E-2</v>
      </c>
      <c r="BR12" s="14">
        <v>1.61845779243221E-2</v>
      </c>
      <c r="BS12" s="14">
        <v>1.7836110382201099E-2</v>
      </c>
      <c r="BT12" s="14">
        <v>3.2215929787334098E-2</v>
      </c>
      <c r="BU12" s="14"/>
      <c r="BV12" s="14">
        <v>4.1416641416094198E-2</v>
      </c>
      <c r="BW12" s="14">
        <v>2.8170698539836399E-2</v>
      </c>
      <c r="BX12" s="14"/>
      <c r="BY12" s="14">
        <v>3.4484383256033299E-2</v>
      </c>
      <c r="BZ12" s="14"/>
      <c r="CA12" s="14">
        <v>3.4285617276460401E-2</v>
      </c>
      <c r="CB12" s="14">
        <v>3.4957876988233903E-2</v>
      </c>
      <c r="CC12" s="14">
        <v>3.2334290520765703E-2</v>
      </c>
      <c r="CD12" s="14">
        <v>3.5733175343916103E-2</v>
      </c>
      <c r="CE12" s="14">
        <v>0</v>
      </c>
    </row>
    <row r="13" spans="2:83" x14ac:dyDescent="0.3">
      <c r="B13" s="15" t="s">
        <v>214</v>
      </c>
      <c r="C13" s="14">
        <v>2.00555157657125E-2</v>
      </c>
      <c r="D13" s="14">
        <v>2.5649813804237299E-2</v>
      </c>
      <c r="E13" s="14">
        <v>1.4632331386813699E-2</v>
      </c>
      <c r="F13" s="14"/>
      <c r="G13" s="14">
        <v>2.4766149626493799E-2</v>
      </c>
      <c r="H13" s="14">
        <v>1.4262382980676299E-2</v>
      </c>
      <c r="I13" s="14">
        <v>2.0223116720739499E-2</v>
      </c>
      <c r="J13" s="14">
        <v>2.4291008142774101E-2</v>
      </c>
      <c r="K13" s="14">
        <v>2.6036001432185499E-2</v>
      </c>
      <c r="L13" s="14">
        <v>1.40562076387612E-2</v>
      </c>
      <c r="M13" s="14"/>
      <c r="N13" s="14">
        <v>3.0162156997452599E-2</v>
      </c>
      <c r="O13" s="14">
        <v>2.5556727689931499E-2</v>
      </c>
      <c r="P13" s="14">
        <v>1.1463689242260801E-2</v>
      </c>
      <c r="Q13" s="14">
        <v>1.14447122363747E-2</v>
      </c>
      <c r="R13" s="14"/>
      <c r="S13" s="14">
        <v>1.4552506004764701E-2</v>
      </c>
      <c r="T13" s="14">
        <v>2.7216099216831199E-2</v>
      </c>
      <c r="U13" s="14">
        <v>1.23037937400397E-2</v>
      </c>
      <c r="V13" s="14">
        <v>1.29298900297623E-2</v>
      </c>
      <c r="W13" s="14">
        <v>1.37537222517231E-2</v>
      </c>
      <c r="X13" s="14">
        <v>2.9262135182020602E-2</v>
      </c>
      <c r="Y13" s="14">
        <v>6.0002946737485801E-3</v>
      </c>
      <c r="Z13" s="14">
        <v>1.0430999861011699E-2</v>
      </c>
      <c r="AA13" s="14">
        <v>3.1167606599483502E-2</v>
      </c>
      <c r="AB13" s="14">
        <v>2.60825335967938E-2</v>
      </c>
      <c r="AC13" s="14">
        <v>3.1189691190428099E-2</v>
      </c>
      <c r="AD13" s="14">
        <v>1.6554571478755501E-2</v>
      </c>
      <c r="AE13" s="14"/>
      <c r="AF13" s="14">
        <v>1.31105020706264E-2</v>
      </c>
      <c r="AG13" s="14">
        <v>2.1584264775497401E-2</v>
      </c>
      <c r="AH13" s="14">
        <v>2.6382417202387199E-2</v>
      </c>
      <c r="AI13" s="14">
        <v>0</v>
      </c>
      <c r="AJ13" s="14">
        <v>1.8991274841673698E-2</v>
      </c>
      <c r="AK13" s="14"/>
      <c r="AL13" s="14">
        <v>1.30063938166518E-2</v>
      </c>
      <c r="AM13" s="14">
        <v>2.1112191058967299E-2</v>
      </c>
      <c r="AN13" s="14">
        <v>1.8251817632683302E-2</v>
      </c>
      <c r="AO13" s="14">
        <v>1.4635579535741501E-2</v>
      </c>
      <c r="AP13" s="14">
        <v>3.47519886159149E-2</v>
      </c>
      <c r="AQ13" s="14"/>
      <c r="AR13" s="14">
        <v>2.74663050963973E-2</v>
      </c>
      <c r="AS13" s="14">
        <v>1.1089745302869901E-2</v>
      </c>
      <c r="AT13" s="14">
        <v>1.3576366749380699E-2</v>
      </c>
      <c r="AU13" s="14">
        <v>1.92767591668076E-2</v>
      </c>
      <c r="AV13" s="14">
        <v>2.61004022526602E-2</v>
      </c>
      <c r="AW13" s="14">
        <v>1.3221545614246299E-2</v>
      </c>
      <c r="AX13" s="14"/>
      <c r="AY13" s="14">
        <v>1.09994480117948E-2</v>
      </c>
      <c r="AZ13" s="14">
        <v>1.29980925798459E-2</v>
      </c>
      <c r="BA13" s="14">
        <v>3.1993756789656998E-2</v>
      </c>
      <c r="BB13" s="14">
        <v>2.7330218462778701E-2</v>
      </c>
      <c r="BC13" s="14">
        <v>4.5191995611011997E-2</v>
      </c>
      <c r="BD13" s="14"/>
      <c r="BE13" s="14">
        <v>0</v>
      </c>
      <c r="BF13" s="14">
        <v>3.1953266681189002E-2</v>
      </c>
      <c r="BG13" s="14">
        <v>6.7078512565652004E-3</v>
      </c>
      <c r="BH13" s="14">
        <v>8.3020343355527902E-3</v>
      </c>
      <c r="BI13" s="14">
        <v>1.6690171271926499E-2</v>
      </c>
      <c r="BJ13" s="14">
        <v>2.5434989924622099E-2</v>
      </c>
      <c r="BK13" s="14">
        <v>2.0922914484403098E-2</v>
      </c>
      <c r="BL13" s="14">
        <v>1.3243970840953301E-2</v>
      </c>
      <c r="BM13" s="14">
        <v>2.52678966250247E-2</v>
      </c>
      <c r="BN13" s="14">
        <v>3.0370981591954602E-2</v>
      </c>
      <c r="BO13" s="14">
        <v>1.8052042459669199E-2</v>
      </c>
      <c r="BP13" s="14">
        <v>2.5617655956878999E-2</v>
      </c>
      <c r="BQ13" s="14">
        <v>1.8733339269347799E-2</v>
      </c>
      <c r="BR13" s="14">
        <v>1.80025680417987E-2</v>
      </c>
      <c r="BS13" s="14">
        <v>5.0581897682744799E-2</v>
      </c>
      <c r="BT13" s="14">
        <v>2.6006191331270901E-2</v>
      </c>
      <c r="BU13" s="14"/>
      <c r="BV13" s="14">
        <v>2.1332938610244202E-2</v>
      </c>
      <c r="BW13" s="14">
        <v>2.0784327963278299E-2</v>
      </c>
      <c r="BX13" s="14"/>
      <c r="BY13" s="14">
        <v>6.9260778767800098E-3</v>
      </c>
      <c r="BZ13" s="14"/>
      <c r="CA13" s="14">
        <v>1.1682769499901401E-2</v>
      </c>
      <c r="CB13" s="14">
        <v>2.1183123524542501E-2</v>
      </c>
      <c r="CC13" s="14">
        <v>2.70125626102167E-2</v>
      </c>
      <c r="CD13" s="14">
        <v>1.7385175419643201E-2</v>
      </c>
      <c r="CE13" s="14">
        <v>2.3501727693882299E-2</v>
      </c>
    </row>
    <row r="14" spans="2:83" x14ac:dyDescent="0.3">
      <c r="B14" s="15" t="s">
        <v>110</v>
      </c>
      <c r="C14" s="14">
        <v>5.4779581910617901E-2</v>
      </c>
      <c r="D14" s="14">
        <v>3.05187895490187E-2</v>
      </c>
      <c r="E14" s="14">
        <v>7.8576255922824897E-2</v>
      </c>
      <c r="F14" s="14"/>
      <c r="G14" s="14">
        <v>6.9112237977696403E-2</v>
      </c>
      <c r="H14" s="14">
        <v>4.2168012608484101E-2</v>
      </c>
      <c r="I14" s="14">
        <v>7.3281549941310295E-2</v>
      </c>
      <c r="J14" s="14">
        <v>6.2140770300396997E-2</v>
      </c>
      <c r="K14" s="14">
        <v>4.4515070105129499E-2</v>
      </c>
      <c r="L14" s="14">
        <v>4.1514179005278901E-2</v>
      </c>
      <c r="M14" s="14"/>
      <c r="N14" s="14">
        <v>2.3253559517845801E-2</v>
      </c>
      <c r="O14" s="14">
        <v>4.2564639513720297E-2</v>
      </c>
      <c r="P14" s="14">
        <v>4.9739795298430499E-2</v>
      </c>
      <c r="Q14" s="14">
        <v>0.107052872470592</v>
      </c>
      <c r="R14" s="14"/>
      <c r="S14" s="14">
        <v>4.29044332636557E-2</v>
      </c>
      <c r="T14" s="14">
        <v>6.6732031846704995E-2</v>
      </c>
      <c r="U14" s="14">
        <v>5.1080883515752198E-2</v>
      </c>
      <c r="V14" s="14">
        <v>4.8447976978455598E-2</v>
      </c>
      <c r="W14" s="14">
        <v>4.1715580453005698E-2</v>
      </c>
      <c r="X14" s="14">
        <v>8.4973923324849807E-2</v>
      </c>
      <c r="Y14" s="14">
        <v>8.7242135579436594E-2</v>
      </c>
      <c r="Z14" s="14">
        <v>4.56926246732553E-2</v>
      </c>
      <c r="AA14" s="14">
        <v>6.03917660971151E-2</v>
      </c>
      <c r="AB14" s="14">
        <v>3.5958069392332502E-2</v>
      </c>
      <c r="AC14" s="14">
        <v>3.04067343546203E-2</v>
      </c>
      <c r="AD14" s="14">
        <v>2.9573314413492299E-2</v>
      </c>
      <c r="AE14" s="14"/>
      <c r="AF14" s="14">
        <v>3.2144108220829297E-2</v>
      </c>
      <c r="AG14" s="14">
        <v>3.06781342236883E-2</v>
      </c>
      <c r="AH14" s="14">
        <v>3.5944016928530997E-2</v>
      </c>
      <c r="AI14" s="14">
        <v>5.6767678559494501E-2</v>
      </c>
      <c r="AJ14" s="14">
        <v>0.15528258127726099</v>
      </c>
      <c r="AK14" s="14"/>
      <c r="AL14" s="14">
        <v>4.1704046543577601E-2</v>
      </c>
      <c r="AM14" s="14">
        <v>3.2344337150732899E-2</v>
      </c>
      <c r="AN14" s="14">
        <v>4.6043638408522998E-2</v>
      </c>
      <c r="AO14" s="14">
        <v>4.3868293261639997E-2</v>
      </c>
      <c r="AP14" s="14">
        <v>1.89579489599782E-2</v>
      </c>
      <c r="AQ14" s="14"/>
      <c r="AR14" s="14">
        <v>2.6365754651404099E-2</v>
      </c>
      <c r="AS14" s="14">
        <v>3.2046736399016201E-2</v>
      </c>
      <c r="AT14" s="14">
        <v>3.7014383690946E-2</v>
      </c>
      <c r="AU14" s="14">
        <v>3.8764764388972903E-2</v>
      </c>
      <c r="AV14" s="14">
        <v>3.4442306843692101E-2</v>
      </c>
      <c r="AW14" s="14">
        <v>0.147322385826026</v>
      </c>
      <c r="AX14" s="14"/>
      <c r="AY14" s="14">
        <v>7.1958528748837194E-2</v>
      </c>
      <c r="AZ14" s="14">
        <v>7.5651877092767994E-2</v>
      </c>
      <c r="BA14" s="14">
        <v>4.1434762056607503E-2</v>
      </c>
      <c r="BB14" s="14">
        <v>2.4040105339288E-2</v>
      </c>
      <c r="BC14" s="14">
        <v>2.2862267824551599E-2</v>
      </c>
      <c r="BD14" s="14"/>
      <c r="BE14" s="14">
        <v>0.14361568999330801</v>
      </c>
      <c r="BF14" s="14">
        <v>0.132391198277474</v>
      </c>
      <c r="BG14" s="14">
        <v>6.3721625519162703E-2</v>
      </c>
      <c r="BH14" s="14">
        <v>3.1360987157646299E-2</v>
      </c>
      <c r="BI14" s="14">
        <v>9.2311467195908103E-2</v>
      </c>
      <c r="BJ14" s="14">
        <v>4.8517298485149199E-2</v>
      </c>
      <c r="BK14" s="14">
        <v>7.8140957184334905E-2</v>
      </c>
      <c r="BL14" s="14">
        <v>4.6256859719213402E-2</v>
      </c>
      <c r="BM14" s="14">
        <v>3.9291987441242598E-2</v>
      </c>
      <c r="BN14" s="14">
        <v>4.3994905517275897E-2</v>
      </c>
      <c r="BO14" s="14">
        <v>4.3777432290321598E-2</v>
      </c>
      <c r="BP14" s="14">
        <v>1.95945083105005E-2</v>
      </c>
      <c r="BQ14" s="14">
        <v>9.4257714231069604E-3</v>
      </c>
      <c r="BR14" s="14">
        <v>1.7508322271297099E-2</v>
      </c>
      <c r="BS14" s="14">
        <v>6.19914856839094E-2</v>
      </c>
      <c r="BT14" s="14">
        <v>0</v>
      </c>
      <c r="BU14" s="14"/>
      <c r="BV14" s="14">
        <v>2.7396596353478998E-2</v>
      </c>
      <c r="BW14" s="14">
        <v>3.9692919751405702E-2</v>
      </c>
      <c r="BX14" s="14"/>
      <c r="BY14" s="14">
        <v>2.4282167385263599E-2</v>
      </c>
      <c r="BZ14" s="14"/>
      <c r="CA14" s="14">
        <v>5.4270166938346499E-2</v>
      </c>
      <c r="CB14" s="14">
        <v>4.6158974595971E-2</v>
      </c>
      <c r="CC14" s="14">
        <v>5.4776098110320803E-2</v>
      </c>
      <c r="CD14" s="14">
        <v>2.0105083908603098E-2</v>
      </c>
      <c r="CE14" s="14">
        <v>3.2929924183019502E-2</v>
      </c>
    </row>
    <row r="15" spans="2:83" x14ac:dyDescent="0.3">
      <c r="B15" s="15" t="s">
        <v>215</v>
      </c>
      <c r="C15" s="21">
        <v>0.69143165314715804</v>
      </c>
      <c r="D15" s="21">
        <v>0.69245649984822699</v>
      </c>
      <c r="E15" s="21">
        <v>0.68982591228694101</v>
      </c>
      <c r="F15" s="21"/>
      <c r="G15" s="21">
        <v>0.63061553912220003</v>
      </c>
      <c r="H15" s="21">
        <v>0.70896665700427397</v>
      </c>
      <c r="I15" s="21">
        <v>0.71073957989368697</v>
      </c>
      <c r="J15" s="21">
        <v>0.673247657985798</v>
      </c>
      <c r="K15" s="21">
        <v>0.67905532605077801</v>
      </c>
      <c r="L15" s="21">
        <v>0.72483734544601797</v>
      </c>
      <c r="M15" s="21"/>
      <c r="N15" s="21">
        <v>0.74609174751534002</v>
      </c>
      <c r="O15" s="21">
        <v>0.70986847173586698</v>
      </c>
      <c r="P15" s="21">
        <v>0.68391592173579696</v>
      </c>
      <c r="Q15" s="21">
        <v>0.62511220348511798</v>
      </c>
      <c r="R15" s="21"/>
      <c r="S15" s="21">
        <v>0.72903574588305498</v>
      </c>
      <c r="T15" s="21">
        <v>0.68569865299587196</v>
      </c>
      <c r="U15" s="21">
        <v>0.69095276138805795</v>
      </c>
      <c r="V15" s="21">
        <v>0.655297055736903</v>
      </c>
      <c r="W15" s="21">
        <v>0.65036210860238297</v>
      </c>
      <c r="X15" s="21">
        <v>0.68944606311729095</v>
      </c>
      <c r="Y15" s="21">
        <v>0.71136570594624404</v>
      </c>
      <c r="Z15" s="21">
        <v>0.70609296168590596</v>
      </c>
      <c r="AA15" s="21">
        <v>0.64891111617429398</v>
      </c>
      <c r="AB15" s="21">
        <v>0.67789691940480401</v>
      </c>
      <c r="AC15" s="21">
        <v>0.81756704926215795</v>
      </c>
      <c r="AD15" s="21">
        <v>0.66585738827476604</v>
      </c>
      <c r="AE15" s="21"/>
      <c r="AF15" s="21">
        <v>0.70879307697948501</v>
      </c>
      <c r="AG15" s="21">
        <v>0.74292228362690604</v>
      </c>
      <c r="AH15" s="21">
        <v>0.71229033583934698</v>
      </c>
      <c r="AI15" s="21">
        <v>0.56745170878914097</v>
      </c>
      <c r="AJ15" s="21">
        <v>0.57271233752795503</v>
      </c>
      <c r="AK15" s="21"/>
      <c r="AL15" s="21">
        <v>0.68159891463798195</v>
      </c>
      <c r="AM15" s="21">
        <v>0.753860094977989</v>
      </c>
      <c r="AN15" s="21">
        <v>0.751912835756673</v>
      </c>
      <c r="AO15" s="21">
        <v>0.64245380290616505</v>
      </c>
      <c r="AP15" s="21">
        <v>0.75571793945064702</v>
      </c>
      <c r="AQ15" s="21"/>
      <c r="AR15" s="21">
        <v>0.76798861041088196</v>
      </c>
      <c r="AS15" s="21">
        <v>0.697418214571914</v>
      </c>
      <c r="AT15" s="21">
        <v>0.75144581682279898</v>
      </c>
      <c r="AU15" s="21">
        <v>0.67038156877644595</v>
      </c>
      <c r="AV15" s="21">
        <v>0.77162164367239805</v>
      </c>
      <c r="AW15" s="21">
        <v>0.57290657170801496</v>
      </c>
      <c r="AX15" s="21"/>
      <c r="AY15" s="21">
        <v>0.64817091156085105</v>
      </c>
      <c r="AZ15" s="21">
        <v>0.66348582458145999</v>
      </c>
      <c r="BA15" s="21">
        <v>0.69799379594084898</v>
      </c>
      <c r="BB15" s="21">
        <v>0.78133271409956695</v>
      </c>
      <c r="BC15" s="21">
        <v>0.72121830035449797</v>
      </c>
      <c r="BD15" s="21"/>
      <c r="BE15" s="21">
        <v>0.72872862250773796</v>
      </c>
      <c r="BF15" s="21">
        <v>0.60718425487087302</v>
      </c>
      <c r="BG15" s="21">
        <v>0.66573072547317802</v>
      </c>
      <c r="BH15" s="21">
        <v>0.71192810464116696</v>
      </c>
      <c r="BI15" s="21">
        <v>0.65522996786699494</v>
      </c>
      <c r="BJ15" s="21">
        <v>0.66154631149125498</v>
      </c>
      <c r="BK15" s="21">
        <v>0.65502887720881697</v>
      </c>
      <c r="BL15" s="21">
        <v>0.73615041372281498</v>
      </c>
      <c r="BM15" s="21">
        <v>0.74283175232151799</v>
      </c>
      <c r="BN15" s="21">
        <v>0.62564579620212502</v>
      </c>
      <c r="BO15" s="21">
        <v>0.70044351070814004</v>
      </c>
      <c r="BP15" s="21">
        <v>0.79959910963749603</v>
      </c>
      <c r="BQ15" s="21">
        <v>0.80918124155271698</v>
      </c>
      <c r="BR15" s="21">
        <v>0.740217197306556</v>
      </c>
      <c r="BS15" s="21">
        <v>0.66337421541485497</v>
      </c>
      <c r="BT15" s="21">
        <v>0.75069292269782895</v>
      </c>
      <c r="BU15" s="21"/>
      <c r="BV15" s="21">
        <v>0.780552232777036</v>
      </c>
      <c r="BW15" s="21">
        <v>0.71421586391525904</v>
      </c>
      <c r="BX15" s="21"/>
      <c r="BY15" s="21">
        <v>0.71761434410362002</v>
      </c>
      <c r="BZ15" s="21"/>
      <c r="CA15" s="21">
        <v>0.66498526802857905</v>
      </c>
      <c r="CB15" s="21">
        <v>0.71930907536327104</v>
      </c>
      <c r="CC15" s="21">
        <v>0.70163288782767697</v>
      </c>
      <c r="CD15" s="21">
        <v>0.74646666374580395</v>
      </c>
      <c r="CE15" s="21">
        <v>0.76012635373412496</v>
      </c>
    </row>
    <row r="16" spans="2:83" x14ac:dyDescent="0.3">
      <c r="B16" s="15" t="s">
        <v>216</v>
      </c>
      <c r="C16" s="21">
        <v>5.2918899955966603E-2</v>
      </c>
      <c r="D16" s="21">
        <v>5.57409777052882E-2</v>
      </c>
      <c r="E16" s="21">
        <v>5.0267066754852499E-2</v>
      </c>
      <c r="F16" s="21"/>
      <c r="G16" s="21">
        <v>7.2164400158891903E-2</v>
      </c>
      <c r="H16" s="21">
        <v>6.4099650718259404E-2</v>
      </c>
      <c r="I16" s="21">
        <v>5.02415730867182E-2</v>
      </c>
      <c r="J16" s="21">
        <v>4.9858420380283999E-2</v>
      </c>
      <c r="K16" s="21">
        <v>5.2425396450303897E-2</v>
      </c>
      <c r="L16" s="21">
        <v>3.60649773672563E-2</v>
      </c>
      <c r="M16" s="21"/>
      <c r="N16" s="21">
        <v>5.5616241851409898E-2</v>
      </c>
      <c r="O16" s="21">
        <v>6.0525074100029302E-2</v>
      </c>
      <c r="P16" s="21">
        <v>3.4969915218287302E-2</v>
      </c>
      <c r="Q16" s="21">
        <v>5.9048476383479397E-2</v>
      </c>
      <c r="R16" s="21"/>
      <c r="S16" s="21">
        <v>6.6615027979715705E-2</v>
      </c>
      <c r="T16" s="21">
        <v>6.2917543408840301E-2</v>
      </c>
      <c r="U16" s="21">
        <v>3.0805058018153E-2</v>
      </c>
      <c r="V16" s="21">
        <v>6.8117201497658805E-2</v>
      </c>
      <c r="W16" s="21">
        <v>4.2210955222408697E-2</v>
      </c>
      <c r="X16" s="21">
        <v>5.00066329280879E-2</v>
      </c>
      <c r="Y16" s="21">
        <v>1.87333545032696E-2</v>
      </c>
      <c r="Z16" s="21">
        <v>6.5908966543019101E-2</v>
      </c>
      <c r="AA16" s="21">
        <v>5.7787736649997402E-2</v>
      </c>
      <c r="AB16" s="21">
        <v>5.5739351287504499E-2</v>
      </c>
      <c r="AC16" s="21">
        <v>5.0266558673985898E-2</v>
      </c>
      <c r="AD16" s="21">
        <v>4.3977784020095501E-2</v>
      </c>
      <c r="AE16" s="21"/>
      <c r="AF16" s="21">
        <v>4.1050260274402499E-2</v>
      </c>
      <c r="AG16" s="21">
        <v>6.1146162968076997E-2</v>
      </c>
      <c r="AH16" s="21">
        <v>4.6267423151954902E-2</v>
      </c>
      <c r="AI16" s="21">
        <v>3.0831736633937502E-2</v>
      </c>
      <c r="AJ16" s="21">
        <v>6.3796255182770198E-2</v>
      </c>
      <c r="AK16" s="21"/>
      <c r="AL16" s="21">
        <v>6.1922247007869601E-2</v>
      </c>
      <c r="AM16" s="21">
        <v>5.7198987947875E-2</v>
      </c>
      <c r="AN16" s="21">
        <v>3.07707696162643E-2</v>
      </c>
      <c r="AO16" s="21">
        <v>2.8440752295767799E-2</v>
      </c>
      <c r="AP16" s="21">
        <v>4.2564288045849497E-2</v>
      </c>
      <c r="AQ16" s="21"/>
      <c r="AR16" s="21">
        <v>6.8765179373863394E-2</v>
      </c>
      <c r="AS16" s="21">
        <v>6.4733932049089393E-2</v>
      </c>
      <c r="AT16" s="21">
        <v>2.8089267402744301E-2</v>
      </c>
      <c r="AU16" s="21">
        <v>4.3951772422286199E-2</v>
      </c>
      <c r="AV16" s="21">
        <v>4.4378196684392697E-2</v>
      </c>
      <c r="AW16" s="21">
        <v>5.0001889372973299E-2</v>
      </c>
      <c r="AX16" s="21"/>
      <c r="AY16" s="21">
        <v>4.9458276163700098E-2</v>
      </c>
      <c r="AZ16" s="21">
        <v>4.1223562477352101E-2</v>
      </c>
      <c r="BA16" s="21">
        <v>7.1588808272157106E-2</v>
      </c>
      <c r="BB16" s="21">
        <v>5.7921024942254401E-2</v>
      </c>
      <c r="BC16" s="21">
        <v>7.0801016160467495E-2</v>
      </c>
      <c r="BD16" s="21"/>
      <c r="BE16" s="21">
        <v>0</v>
      </c>
      <c r="BF16" s="21">
        <v>8.0479199098956997E-2</v>
      </c>
      <c r="BG16" s="21">
        <v>3.9174605003349301E-2</v>
      </c>
      <c r="BH16" s="21">
        <v>4.7578778515435897E-2</v>
      </c>
      <c r="BI16" s="21">
        <v>5.5974311170804598E-2</v>
      </c>
      <c r="BJ16" s="21">
        <v>7.9397502528987002E-2</v>
      </c>
      <c r="BK16" s="21">
        <v>4.8135358727688302E-2</v>
      </c>
      <c r="BL16" s="21">
        <v>4.3961083568602698E-2</v>
      </c>
      <c r="BM16" s="21">
        <v>4.7435864021928301E-2</v>
      </c>
      <c r="BN16" s="21">
        <v>7.9311631456093795E-2</v>
      </c>
      <c r="BO16" s="21">
        <v>4.1027973384552198E-2</v>
      </c>
      <c r="BP16" s="21">
        <v>2.5617655956878999E-2</v>
      </c>
      <c r="BQ16" s="21">
        <v>5.6499626541695797E-2</v>
      </c>
      <c r="BR16" s="21">
        <v>3.4187145966120797E-2</v>
      </c>
      <c r="BS16" s="21">
        <v>6.8418008064945995E-2</v>
      </c>
      <c r="BT16" s="21">
        <v>5.8222121118605002E-2</v>
      </c>
      <c r="BU16" s="21"/>
      <c r="BV16" s="21">
        <v>6.2749580026338403E-2</v>
      </c>
      <c r="BW16" s="21">
        <v>4.8955026503114701E-2</v>
      </c>
      <c r="BX16" s="21"/>
      <c r="BY16" s="21">
        <v>4.1410461132813298E-2</v>
      </c>
      <c r="BZ16" s="21"/>
      <c r="CA16" s="21">
        <v>4.5968386776361801E-2</v>
      </c>
      <c r="CB16" s="21">
        <v>5.6141000512776401E-2</v>
      </c>
      <c r="CC16" s="21">
        <v>5.9346853130982397E-2</v>
      </c>
      <c r="CD16" s="21">
        <v>5.3118350763559301E-2</v>
      </c>
      <c r="CE16" s="21">
        <v>2.3501727693882299E-2</v>
      </c>
    </row>
    <row r="17" spans="2:83" x14ac:dyDescent="0.3">
      <c r="B17" s="15" t="s">
        <v>139</v>
      </c>
      <c r="C17" s="22">
        <v>0.63851275319119105</v>
      </c>
      <c r="D17" s="22">
        <v>0.63671552214293903</v>
      </c>
      <c r="E17" s="22">
        <v>0.63955884553208797</v>
      </c>
      <c r="F17" s="22"/>
      <c r="G17" s="22">
        <v>0.558451138963309</v>
      </c>
      <c r="H17" s="22">
        <v>0.64486700628601501</v>
      </c>
      <c r="I17" s="22">
        <v>0.66049800680696902</v>
      </c>
      <c r="J17" s="22">
        <v>0.62338923760551401</v>
      </c>
      <c r="K17" s="22">
        <v>0.62662992960047403</v>
      </c>
      <c r="L17" s="22">
        <v>0.68877236807876197</v>
      </c>
      <c r="M17" s="22"/>
      <c r="N17" s="22">
        <v>0.69047550566393001</v>
      </c>
      <c r="O17" s="22">
        <v>0.64934339763583704</v>
      </c>
      <c r="P17" s="22">
        <v>0.648946006517509</v>
      </c>
      <c r="Q17" s="22">
        <v>0.56606372710163899</v>
      </c>
      <c r="R17" s="22"/>
      <c r="S17" s="22">
        <v>0.66242071790334001</v>
      </c>
      <c r="T17" s="22">
        <v>0.62278110958703103</v>
      </c>
      <c r="U17" s="22">
        <v>0.66014770336990503</v>
      </c>
      <c r="V17" s="22">
        <v>0.58717985423924501</v>
      </c>
      <c r="W17" s="22">
        <v>0.60815115337997405</v>
      </c>
      <c r="X17" s="22">
        <v>0.63943943018920302</v>
      </c>
      <c r="Y17" s="22">
        <v>0.69263235144297497</v>
      </c>
      <c r="Z17" s="22">
        <v>0.64018399514288704</v>
      </c>
      <c r="AA17" s="22">
        <v>0.59112337952429705</v>
      </c>
      <c r="AB17" s="22">
        <v>0.62215756811730005</v>
      </c>
      <c r="AC17" s="22">
        <v>0.76730049058817196</v>
      </c>
      <c r="AD17" s="22">
        <v>0.62187960425467004</v>
      </c>
      <c r="AE17" s="22"/>
      <c r="AF17" s="22">
        <v>0.66774281670508195</v>
      </c>
      <c r="AG17" s="22">
        <v>0.68177612065882898</v>
      </c>
      <c r="AH17" s="22">
        <v>0.666022912687392</v>
      </c>
      <c r="AI17" s="22">
        <v>0.53661997215520296</v>
      </c>
      <c r="AJ17" s="22">
        <v>0.50891608234518504</v>
      </c>
      <c r="AK17" s="22"/>
      <c r="AL17" s="22">
        <v>0.61967666763011298</v>
      </c>
      <c r="AM17" s="22">
        <v>0.69666110703011497</v>
      </c>
      <c r="AN17" s="22">
        <v>0.72114206614040899</v>
      </c>
      <c r="AO17" s="22">
        <v>0.61401305061039702</v>
      </c>
      <c r="AP17" s="22">
        <v>0.71315365140479703</v>
      </c>
      <c r="AQ17" s="22"/>
      <c r="AR17" s="22">
        <v>0.69922343103701801</v>
      </c>
      <c r="AS17" s="22">
        <v>0.63268428252282505</v>
      </c>
      <c r="AT17" s="22">
        <v>0.72335654942005401</v>
      </c>
      <c r="AU17" s="22">
        <v>0.62642979635415996</v>
      </c>
      <c r="AV17" s="22">
        <v>0.72724344698800503</v>
      </c>
      <c r="AW17" s="22">
        <v>0.52290468233504195</v>
      </c>
      <c r="AX17" s="22"/>
      <c r="AY17" s="22">
        <v>0.59871263539715103</v>
      </c>
      <c r="AZ17" s="22">
        <v>0.62226226210410795</v>
      </c>
      <c r="BA17" s="22">
        <v>0.62640498766869201</v>
      </c>
      <c r="BB17" s="22">
        <v>0.72341168915731202</v>
      </c>
      <c r="BC17" s="22">
        <v>0.650417284194031</v>
      </c>
      <c r="BD17" s="22"/>
      <c r="BE17" s="22">
        <v>0.72872862250773796</v>
      </c>
      <c r="BF17" s="22">
        <v>0.52670505577191595</v>
      </c>
      <c r="BG17" s="22">
        <v>0.626556120469829</v>
      </c>
      <c r="BH17" s="22">
        <v>0.66434932612573105</v>
      </c>
      <c r="BI17" s="22">
        <v>0.59925565669618996</v>
      </c>
      <c r="BJ17" s="22">
        <v>0.58214880896226795</v>
      </c>
      <c r="BK17" s="22">
        <v>0.60689351848112905</v>
      </c>
      <c r="BL17" s="22">
        <v>0.69218933015421302</v>
      </c>
      <c r="BM17" s="22">
        <v>0.69539588829958898</v>
      </c>
      <c r="BN17" s="22">
        <v>0.54633416474603202</v>
      </c>
      <c r="BO17" s="22">
        <v>0.65941553732358704</v>
      </c>
      <c r="BP17" s="22">
        <v>0.77398145368061699</v>
      </c>
      <c r="BQ17" s="22">
        <v>0.75268161501102104</v>
      </c>
      <c r="BR17" s="22">
        <v>0.70603005134043595</v>
      </c>
      <c r="BS17" s="22">
        <v>0.59495620734990995</v>
      </c>
      <c r="BT17" s="22">
        <v>0.69247080157922403</v>
      </c>
      <c r="BU17" s="22"/>
      <c r="BV17" s="22">
        <v>0.71780265275069699</v>
      </c>
      <c r="BW17" s="22">
        <v>0.66526083741214503</v>
      </c>
      <c r="BX17" s="22"/>
      <c r="BY17" s="22">
        <v>0.67620388297080603</v>
      </c>
      <c r="BZ17" s="22"/>
      <c r="CA17" s="22">
        <v>0.61901688125221699</v>
      </c>
      <c r="CB17" s="22">
        <v>0.663168074850494</v>
      </c>
      <c r="CC17" s="22">
        <v>0.64228603469669499</v>
      </c>
      <c r="CD17" s="22">
        <v>0.69334831298224497</v>
      </c>
      <c r="CE17" s="22">
        <v>0.73662462604024204</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0.28386070545438002</v>
      </c>
      <c r="D9" s="14">
        <v>0.340913577485215</v>
      </c>
      <c r="E9" s="14">
        <v>0.228708461113899</v>
      </c>
      <c r="F9" s="14"/>
      <c r="G9" s="14">
        <v>0.22761343271949999</v>
      </c>
      <c r="H9" s="14">
        <v>0.29189477053066698</v>
      </c>
      <c r="I9" s="14">
        <v>0.23043342926633301</v>
      </c>
      <c r="J9" s="14">
        <v>0.281913754051004</v>
      </c>
      <c r="K9" s="14">
        <v>0.33203594375262102</v>
      </c>
      <c r="L9" s="14">
        <v>0.32695613780817101</v>
      </c>
      <c r="M9" s="14"/>
      <c r="N9" s="14">
        <v>0.33428943982812898</v>
      </c>
      <c r="O9" s="14">
        <v>0.24385671984820101</v>
      </c>
      <c r="P9" s="14">
        <v>0.29086677594000199</v>
      </c>
      <c r="Q9" s="14">
        <v>0.265399363710275</v>
      </c>
      <c r="R9" s="14"/>
      <c r="S9" s="14">
        <v>0.30394717221769202</v>
      </c>
      <c r="T9" s="14">
        <v>0.28975228674785702</v>
      </c>
      <c r="U9" s="14">
        <v>0.33992436198832898</v>
      </c>
      <c r="V9" s="14">
        <v>0.28484558923629799</v>
      </c>
      <c r="W9" s="14">
        <v>0.20900744365217</v>
      </c>
      <c r="X9" s="14">
        <v>0.26772445763871899</v>
      </c>
      <c r="Y9" s="14">
        <v>0.30945150752830802</v>
      </c>
      <c r="Z9" s="14">
        <v>0.24611561176744901</v>
      </c>
      <c r="AA9" s="14">
        <v>0.25748848771939498</v>
      </c>
      <c r="AB9" s="14">
        <v>0.27705008347580101</v>
      </c>
      <c r="AC9" s="14">
        <v>0.35867441661876398</v>
      </c>
      <c r="AD9" s="14">
        <v>0.21053463851229001</v>
      </c>
      <c r="AE9" s="14"/>
      <c r="AF9" s="14">
        <v>0.35855291477602502</v>
      </c>
      <c r="AG9" s="14">
        <v>0.26706652519288698</v>
      </c>
      <c r="AH9" s="14">
        <v>0.30100377495021102</v>
      </c>
      <c r="AI9" s="14">
        <v>0.43445322817836102</v>
      </c>
      <c r="AJ9" s="14">
        <v>0.19203863086442199</v>
      </c>
      <c r="AK9" s="14"/>
      <c r="AL9" s="14">
        <v>0.34466913761225698</v>
      </c>
      <c r="AM9" s="14">
        <v>0.28478525144335098</v>
      </c>
      <c r="AN9" s="14">
        <v>0.33557984171167299</v>
      </c>
      <c r="AO9" s="14">
        <v>0.37250538237465503</v>
      </c>
      <c r="AP9" s="14">
        <v>0.18704800102805799</v>
      </c>
      <c r="AQ9" s="14"/>
      <c r="AR9" s="14">
        <v>0.27722839861364601</v>
      </c>
      <c r="AS9" s="14">
        <v>0.36147266716826998</v>
      </c>
      <c r="AT9" s="14">
        <v>0.34482060351598398</v>
      </c>
      <c r="AU9" s="14">
        <v>0.35360754942397898</v>
      </c>
      <c r="AV9" s="14">
        <v>0.18389445301816701</v>
      </c>
      <c r="AW9" s="14">
        <v>0.16617376792080499</v>
      </c>
      <c r="AX9" s="14"/>
      <c r="AY9" s="14">
        <v>0.28317896589737701</v>
      </c>
      <c r="AZ9" s="14">
        <v>0.27793885270503599</v>
      </c>
      <c r="BA9" s="14">
        <v>0.27380485819355399</v>
      </c>
      <c r="BB9" s="14">
        <v>0.31022295840564501</v>
      </c>
      <c r="BC9" s="14">
        <v>0.38397733457809602</v>
      </c>
      <c r="BD9" s="14"/>
      <c r="BE9" s="14">
        <v>6.3827843749476906E-2</v>
      </c>
      <c r="BF9" s="14">
        <v>0.24339133122843101</v>
      </c>
      <c r="BG9" s="14">
        <v>0.24296682472072501</v>
      </c>
      <c r="BH9" s="14">
        <v>0.28965050253121799</v>
      </c>
      <c r="BI9" s="14">
        <v>0.28010879154492602</v>
      </c>
      <c r="BJ9" s="14">
        <v>0.29586094973798899</v>
      </c>
      <c r="BK9" s="14">
        <v>0.24027960251460601</v>
      </c>
      <c r="BL9" s="14">
        <v>0.217326163721382</v>
      </c>
      <c r="BM9" s="14">
        <v>0.315374673926472</v>
      </c>
      <c r="BN9" s="14">
        <v>0.27087668041001101</v>
      </c>
      <c r="BO9" s="14">
        <v>0.31859205838674198</v>
      </c>
      <c r="BP9" s="14">
        <v>0.37845018281577097</v>
      </c>
      <c r="BQ9" s="14">
        <v>0.31652976202109401</v>
      </c>
      <c r="BR9" s="14">
        <v>0.38427546208341601</v>
      </c>
      <c r="BS9" s="14">
        <v>0.279618415342275</v>
      </c>
      <c r="BT9" s="14">
        <v>0.295457751252655</v>
      </c>
      <c r="BU9" s="14"/>
      <c r="BV9" s="14">
        <v>0.29109281435821299</v>
      </c>
      <c r="BW9" s="14">
        <v>0.27541700662451701</v>
      </c>
      <c r="BX9" s="14"/>
      <c r="BY9" s="14">
        <v>0.30025043198763002</v>
      </c>
      <c r="BZ9" s="14"/>
      <c r="CA9" s="14">
        <v>0.25859403975027401</v>
      </c>
      <c r="CB9" s="14">
        <v>0.260929757056165</v>
      </c>
      <c r="CC9" s="14">
        <v>0.30625606200937999</v>
      </c>
      <c r="CD9" s="14">
        <v>0.28920937082239301</v>
      </c>
      <c r="CE9" s="14">
        <v>0.43121201993529701</v>
      </c>
    </row>
    <row r="10" spans="2:83" x14ac:dyDescent="0.3">
      <c r="B10" s="15" t="s">
        <v>236</v>
      </c>
      <c r="C10" s="14">
        <v>0.42414288933057398</v>
      </c>
      <c r="D10" s="14">
        <v>0.42990963584969599</v>
      </c>
      <c r="E10" s="14">
        <v>0.41831456812504297</v>
      </c>
      <c r="F10" s="14"/>
      <c r="G10" s="14">
        <v>0.36824490187114001</v>
      </c>
      <c r="H10" s="14">
        <v>0.39895737983973001</v>
      </c>
      <c r="I10" s="14">
        <v>0.43704770409230698</v>
      </c>
      <c r="J10" s="14">
        <v>0.42548667161689402</v>
      </c>
      <c r="K10" s="14">
        <v>0.420184914236721</v>
      </c>
      <c r="L10" s="14">
        <v>0.47276101074564397</v>
      </c>
      <c r="M10" s="14"/>
      <c r="N10" s="14">
        <v>0.41472361675973402</v>
      </c>
      <c r="O10" s="14">
        <v>0.46409602939802702</v>
      </c>
      <c r="P10" s="14">
        <v>0.40592806185049701</v>
      </c>
      <c r="Q10" s="14">
        <v>0.410040986595193</v>
      </c>
      <c r="R10" s="14"/>
      <c r="S10" s="14">
        <v>0.37049900969370297</v>
      </c>
      <c r="T10" s="14">
        <v>0.43375548998278302</v>
      </c>
      <c r="U10" s="14">
        <v>0.40832560832024201</v>
      </c>
      <c r="V10" s="14">
        <v>0.45529838457691701</v>
      </c>
      <c r="W10" s="14">
        <v>0.47528370361635802</v>
      </c>
      <c r="X10" s="14">
        <v>0.439599996012974</v>
      </c>
      <c r="Y10" s="14">
        <v>0.42727595782684602</v>
      </c>
      <c r="Z10" s="14">
        <v>0.47153447518382002</v>
      </c>
      <c r="AA10" s="14">
        <v>0.39071245488823703</v>
      </c>
      <c r="AB10" s="14">
        <v>0.42847588411770798</v>
      </c>
      <c r="AC10" s="14">
        <v>0.44188352533593001</v>
      </c>
      <c r="AD10" s="14">
        <v>0.42414803988875199</v>
      </c>
      <c r="AE10" s="14"/>
      <c r="AF10" s="14">
        <v>0.444423346922388</v>
      </c>
      <c r="AG10" s="14">
        <v>0.43483611650520199</v>
      </c>
      <c r="AH10" s="14">
        <v>0.41659663158176602</v>
      </c>
      <c r="AI10" s="14">
        <v>0.261925919563678</v>
      </c>
      <c r="AJ10" s="14">
        <v>0.42401487335141202</v>
      </c>
      <c r="AK10" s="14"/>
      <c r="AL10" s="14">
        <v>0.44250389860154599</v>
      </c>
      <c r="AM10" s="14">
        <v>0.45718460230078301</v>
      </c>
      <c r="AN10" s="14">
        <v>0.38865089915407802</v>
      </c>
      <c r="AO10" s="14">
        <v>0.39886463439470399</v>
      </c>
      <c r="AP10" s="14">
        <v>0.41347866933497202</v>
      </c>
      <c r="AQ10" s="14"/>
      <c r="AR10" s="14">
        <v>0.47839144898675201</v>
      </c>
      <c r="AS10" s="14">
        <v>0.424640269351794</v>
      </c>
      <c r="AT10" s="14">
        <v>0.40207265960496102</v>
      </c>
      <c r="AU10" s="14">
        <v>0.3973529627929</v>
      </c>
      <c r="AV10" s="14">
        <v>0.39863630511583598</v>
      </c>
      <c r="AW10" s="14">
        <v>0.42970235652857303</v>
      </c>
      <c r="AX10" s="14"/>
      <c r="AY10" s="14">
        <v>0.445648126292707</v>
      </c>
      <c r="AZ10" s="14">
        <v>0.38020783598791602</v>
      </c>
      <c r="BA10" s="14">
        <v>0.426721663834568</v>
      </c>
      <c r="BB10" s="14">
        <v>0.41351385735266499</v>
      </c>
      <c r="BC10" s="14">
        <v>0.37020446883304498</v>
      </c>
      <c r="BD10" s="14"/>
      <c r="BE10" s="14">
        <v>0.579611709884715</v>
      </c>
      <c r="BF10" s="14">
        <v>0.414638829450308</v>
      </c>
      <c r="BG10" s="14">
        <v>0.414916106099597</v>
      </c>
      <c r="BH10" s="14">
        <v>0.45797318226352601</v>
      </c>
      <c r="BI10" s="14">
        <v>0.485275988634017</v>
      </c>
      <c r="BJ10" s="14">
        <v>0.39742269643088401</v>
      </c>
      <c r="BK10" s="14">
        <v>0.39256317750375702</v>
      </c>
      <c r="BL10" s="14">
        <v>0.48344165658146998</v>
      </c>
      <c r="BM10" s="14">
        <v>0.411542209420665</v>
      </c>
      <c r="BN10" s="14">
        <v>0.36085228787634799</v>
      </c>
      <c r="BO10" s="14">
        <v>0.39006330240887899</v>
      </c>
      <c r="BP10" s="14">
        <v>0.429505394264657</v>
      </c>
      <c r="BQ10" s="14">
        <v>0.49365735782443199</v>
      </c>
      <c r="BR10" s="14">
        <v>0.34858398813861002</v>
      </c>
      <c r="BS10" s="14">
        <v>0.45622506868621499</v>
      </c>
      <c r="BT10" s="14">
        <v>0.45158651338965899</v>
      </c>
      <c r="BU10" s="14"/>
      <c r="BV10" s="14">
        <v>0.47379223882518301</v>
      </c>
      <c r="BW10" s="14">
        <v>0.43251827603137999</v>
      </c>
      <c r="BX10" s="14"/>
      <c r="BY10" s="14">
        <v>0.42510344158134</v>
      </c>
      <c r="BZ10" s="14"/>
      <c r="CA10" s="14">
        <v>0.44103416111752097</v>
      </c>
      <c r="CB10" s="14">
        <v>0.45374616477799501</v>
      </c>
      <c r="CC10" s="14">
        <v>0.41405744168428499</v>
      </c>
      <c r="CD10" s="14">
        <v>0.40686836098246798</v>
      </c>
      <c r="CE10" s="14">
        <v>0.34367029190674497</v>
      </c>
    </row>
    <row r="11" spans="2:83" x14ac:dyDescent="0.3">
      <c r="B11" s="15" t="s">
        <v>237</v>
      </c>
      <c r="C11" s="14">
        <v>0.18009290335227399</v>
      </c>
      <c r="D11" s="14">
        <v>0.15450847380983199</v>
      </c>
      <c r="E11" s="14">
        <v>0.20542774554727899</v>
      </c>
      <c r="F11" s="14"/>
      <c r="G11" s="14">
        <v>0.263202400332126</v>
      </c>
      <c r="H11" s="14">
        <v>0.167928431240319</v>
      </c>
      <c r="I11" s="14">
        <v>0.21112897698500699</v>
      </c>
      <c r="J11" s="14">
        <v>0.17098603182358399</v>
      </c>
      <c r="K11" s="14">
        <v>0.149059783247011</v>
      </c>
      <c r="L11" s="14">
        <v>0.138178046563252</v>
      </c>
      <c r="M11" s="14"/>
      <c r="N11" s="14">
        <v>0.166014956874599</v>
      </c>
      <c r="O11" s="14">
        <v>0.182201898600796</v>
      </c>
      <c r="P11" s="14">
        <v>0.189406020898363</v>
      </c>
      <c r="Q11" s="14">
        <v>0.180719167038314</v>
      </c>
      <c r="R11" s="14"/>
      <c r="S11" s="14">
        <v>0.204791173504177</v>
      </c>
      <c r="T11" s="14">
        <v>0.15761347872912401</v>
      </c>
      <c r="U11" s="14">
        <v>0.13653605472670299</v>
      </c>
      <c r="V11" s="14">
        <v>0.14720910427575001</v>
      </c>
      <c r="W11" s="14">
        <v>0.24198715532349999</v>
      </c>
      <c r="X11" s="14">
        <v>0.136541603414949</v>
      </c>
      <c r="Y11" s="14">
        <v>0.14474485473669901</v>
      </c>
      <c r="Z11" s="14">
        <v>0.189662412486056</v>
      </c>
      <c r="AA11" s="14">
        <v>0.23471272853160199</v>
      </c>
      <c r="AB11" s="14">
        <v>0.20046352955066599</v>
      </c>
      <c r="AC11" s="14">
        <v>0.13263982388082299</v>
      </c>
      <c r="AD11" s="14">
        <v>0.26200405244783598</v>
      </c>
      <c r="AE11" s="14"/>
      <c r="AF11" s="14">
        <v>0.14628504272800899</v>
      </c>
      <c r="AG11" s="14">
        <v>0.18261673967571501</v>
      </c>
      <c r="AH11" s="14">
        <v>0.18323403944982899</v>
      </c>
      <c r="AI11" s="14">
        <v>0.206682831328725</v>
      </c>
      <c r="AJ11" s="14">
        <v>0.187381695858995</v>
      </c>
      <c r="AK11" s="14"/>
      <c r="AL11" s="14">
        <v>0.14723884426508299</v>
      </c>
      <c r="AM11" s="14">
        <v>0.16010210625310201</v>
      </c>
      <c r="AN11" s="14">
        <v>0.197522969051981</v>
      </c>
      <c r="AO11" s="14">
        <v>0.151545553939512</v>
      </c>
      <c r="AP11" s="14">
        <v>0.25343476227096401</v>
      </c>
      <c r="AQ11" s="14"/>
      <c r="AR11" s="14">
        <v>0.15635712914145</v>
      </c>
      <c r="AS11" s="14">
        <v>0.14592023837586601</v>
      </c>
      <c r="AT11" s="14">
        <v>0.184719275420891</v>
      </c>
      <c r="AU11" s="14">
        <v>0.172518042103909</v>
      </c>
      <c r="AV11" s="14">
        <v>0.24003362264057801</v>
      </c>
      <c r="AW11" s="14">
        <v>0.196973128103162</v>
      </c>
      <c r="AX11" s="14"/>
      <c r="AY11" s="14">
        <v>0.19018232877127</v>
      </c>
      <c r="AZ11" s="14">
        <v>0.20638510448643199</v>
      </c>
      <c r="BA11" s="14">
        <v>0.17667286901360499</v>
      </c>
      <c r="BB11" s="14">
        <v>0.16455730760402401</v>
      </c>
      <c r="BC11" s="14">
        <v>0.204240163501759</v>
      </c>
      <c r="BD11" s="14"/>
      <c r="BE11" s="14">
        <v>0.21294475637249999</v>
      </c>
      <c r="BF11" s="14">
        <v>0.14365472250945299</v>
      </c>
      <c r="BG11" s="14">
        <v>0.19726703866985301</v>
      </c>
      <c r="BH11" s="14">
        <v>0.160794470000341</v>
      </c>
      <c r="BI11" s="14">
        <v>0.113472395423482</v>
      </c>
      <c r="BJ11" s="14">
        <v>0.217499278796356</v>
      </c>
      <c r="BK11" s="14">
        <v>0.202766816540073</v>
      </c>
      <c r="BL11" s="14">
        <v>0.17716448050956399</v>
      </c>
      <c r="BM11" s="14">
        <v>0.19127262761993</v>
      </c>
      <c r="BN11" s="14">
        <v>0.24987644651494401</v>
      </c>
      <c r="BO11" s="14">
        <v>0.19198196600803499</v>
      </c>
      <c r="BP11" s="14">
        <v>0.12830385824783</v>
      </c>
      <c r="BQ11" s="14">
        <v>0.13662354300452301</v>
      </c>
      <c r="BR11" s="14">
        <v>0.215694112896191</v>
      </c>
      <c r="BS11" s="14">
        <v>0.13660129999585199</v>
      </c>
      <c r="BT11" s="14">
        <v>0.16120835060917699</v>
      </c>
      <c r="BU11" s="14"/>
      <c r="BV11" s="14">
        <v>0.15021961802109601</v>
      </c>
      <c r="BW11" s="14">
        <v>0.17477997319256999</v>
      </c>
      <c r="BX11" s="14"/>
      <c r="BY11" s="14">
        <v>0.197470405901154</v>
      </c>
      <c r="BZ11" s="14"/>
      <c r="CA11" s="14">
        <v>0.18293767617255</v>
      </c>
      <c r="CB11" s="14">
        <v>0.19030352958065</v>
      </c>
      <c r="CC11" s="14">
        <v>0.16974757362548501</v>
      </c>
      <c r="CD11" s="14">
        <v>0.21216701030500501</v>
      </c>
      <c r="CE11" s="14">
        <v>0.12194743679852001</v>
      </c>
    </row>
    <row r="12" spans="2:83" x14ac:dyDescent="0.3">
      <c r="B12" s="15" t="s">
        <v>238</v>
      </c>
      <c r="C12" s="14">
        <v>3.2565987302548803E-2</v>
      </c>
      <c r="D12" s="14">
        <v>2.1776516806320399E-2</v>
      </c>
      <c r="E12" s="14">
        <v>4.2233429511541E-2</v>
      </c>
      <c r="F12" s="14"/>
      <c r="G12" s="14">
        <v>4.8864732170443702E-2</v>
      </c>
      <c r="H12" s="14">
        <v>5.8819674511723201E-2</v>
      </c>
      <c r="I12" s="14">
        <v>2.2914239032712402E-2</v>
      </c>
      <c r="J12" s="14">
        <v>3.6329020430672897E-2</v>
      </c>
      <c r="K12" s="14">
        <v>1.6652082495892399E-2</v>
      </c>
      <c r="L12" s="14">
        <v>1.58655402004882E-2</v>
      </c>
      <c r="M12" s="14"/>
      <c r="N12" s="14">
        <v>3.22663673804508E-2</v>
      </c>
      <c r="O12" s="14">
        <v>4.1407415986040898E-2</v>
      </c>
      <c r="P12" s="14">
        <v>3.2702024373162601E-2</v>
      </c>
      <c r="Q12" s="14">
        <v>2.4306078157640101E-2</v>
      </c>
      <c r="R12" s="14"/>
      <c r="S12" s="14">
        <v>5.1296600344522998E-2</v>
      </c>
      <c r="T12" s="14">
        <v>4.04018808401631E-2</v>
      </c>
      <c r="U12" s="14">
        <v>3.93254610546162E-2</v>
      </c>
      <c r="V12" s="14">
        <v>3.9771727049782497E-2</v>
      </c>
      <c r="W12" s="14">
        <v>1.8348374532947499E-2</v>
      </c>
      <c r="X12" s="14">
        <v>2.16937838111812E-2</v>
      </c>
      <c r="Y12" s="14">
        <v>2.0326662192595001E-2</v>
      </c>
      <c r="Z12" s="14">
        <v>1.12371970069649E-2</v>
      </c>
      <c r="AA12" s="14">
        <v>3.68653165327354E-2</v>
      </c>
      <c r="AB12" s="14">
        <v>3.1036497257648499E-2</v>
      </c>
      <c r="AC12" s="14">
        <v>8.7059804337693905E-3</v>
      </c>
      <c r="AD12" s="14">
        <v>2.6902132453470701E-2</v>
      </c>
      <c r="AE12" s="14"/>
      <c r="AF12" s="14">
        <v>1.6746839845772899E-2</v>
      </c>
      <c r="AG12" s="14">
        <v>4.2402359404841397E-2</v>
      </c>
      <c r="AH12" s="14">
        <v>2.7180699830034901E-2</v>
      </c>
      <c r="AI12" s="14">
        <v>2.8280322589841402E-2</v>
      </c>
      <c r="AJ12" s="14">
        <v>3.11234594502292E-2</v>
      </c>
      <c r="AK12" s="14"/>
      <c r="AL12" s="14">
        <v>2.8572448634301501E-2</v>
      </c>
      <c r="AM12" s="14">
        <v>3.3657034741164799E-2</v>
      </c>
      <c r="AN12" s="14">
        <v>1.8867735824145301E-2</v>
      </c>
      <c r="AO12" s="14">
        <v>2.30421410592167E-2</v>
      </c>
      <c r="AP12" s="14">
        <v>3.4650728589437997E-2</v>
      </c>
      <c r="AQ12" s="14"/>
      <c r="AR12" s="14">
        <v>3.4213033216930498E-2</v>
      </c>
      <c r="AS12" s="14">
        <v>3.22168032066961E-2</v>
      </c>
      <c r="AT12" s="14">
        <v>2.0314938362394699E-2</v>
      </c>
      <c r="AU12" s="14">
        <v>2.6032572993847099E-2</v>
      </c>
      <c r="AV12" s="14">
        <v>5.8821415597941802E-2</v>
      </c>
      <c r="AW12" s="14">
        <v>3.06232785883962E-2</v>
      </c>
      <c r="AX12" s="14"/>
      <c r="AY12" s="14">
        <v>1.3945331687027E-2</v>
      </c>
      <c r="AZ12" s="14">
        <v>2.7334870161223698E-2</v>
      </c>
      <c r="BA12" s="14">
        <v>5.1123054224616903E-2</v>
      </c>
      <c r="BB12" s="14">
        <v>4.0959395396726099E-2</v>
      </c>
      <c r="BC12" s="14">
        <v>1.8715765262548398E-2</v>
      </c>
      <c r="BD12" s="14"/>
      <c r="BE12" s="14">
        <v>0</v>
      </c>
      <c r="BF12" s="14">
        <v>3.6328266243930797E-2</v>
      </c>
      <c r="BG12" s="14">
        <v>4.0098863837229097E-2</v>
      </c>
      <c r="BH12" s="14">
        <v>7.5501613936915799E-3</v>
      </c>
      <c r="BI12" s="14">
        <v>2.3457241509808199E-2</v>
      </c>
      <c r="BJ12" s="14">
        <v>3.1939876454905501E-2</v>
      </c>
      <c r="BK12" s="14">
        <v>4.9570314800554599E-2</v>
      </c>
      <c r="BL12" s="14">
        <v>5.1039117694188597E-2</v>
      </c>
      <c r="BM12" s="14">
        <v>1.9380443093726801E-2</v>
      </c>
      <c r="BN12" s="14">
        <v>5.2054575794819501E-2</v>
      </c>
      <c r="BO12" s="14">
        <v>3.6999868185815001E-2</v>
      </c>
      <c r="BP12" s="14">
        <v>3.5067518016297601E-2</v>
      </c>
      <c r="BQ12" s="14">
        <v>2.5592737717268801E-2</v>
      </c>
      <c r="BR12" s="14">
        <v>1.7472216447733901E-2</v>
      </c>
      <c r="BS12" s="14">
        <v>2.6508675547202602E-2</v>
      </c>
      <c r="BT12" s="14">
        <v>4.6654518199496502E-2</v>
      </c>
      <c r="BU12" s="14"/>
      <c r="BV12" s="14">
        <v>3.0973605146369598E-2</v>
      </c>
      <c r="BW12" s="14">
        <v>3.7642571744515303E-2</v>
      </c>
      <c r="BX12" s="14"/>
      <c r="BY12" s="14">
        <v>3.5516169393754897E-2</v>
      </c>
      <c r="BZ12" s="14"/>
      <c r="CA12" s="14">
        <v>3.4152578017305001E-2</v>
      </c>
      <c r="CB12" s="14">
        <v>2.7318335935742601E-2</v>
      </c>
      <c r="CC12" s="14">
        <v>3.4677909162932501E-2</v>
      </c>
      <c r="CD12" s="14">
        <v>3.8678915275401002E-2</v>
      </c>
      <c r="CE12" s="14">
        <v>5.1730443659021803E-2</v>
      </c>
    </row>
    <row r="13" spans="2:83" x14ac:dyDescent="0.3">
      <c r="B13" s="15" t="s">
        <v>214</v>
      </c>
      <c r="C13" s="14">
        <v>2.0445092671170301E-2</v>
      </c>
      <c r="D13" s="14">
        <v>2.25282911309624E-2</v>
      </c>
      <c r="E13" s="14">
        <v>1.8451058166396399E-2</v>
      </c>
      <c r="F13" s="14"/>
      <c r="G13" s="14">
        <v>2.3438759942161502E-2</v>
      </c>
      <c r="H13" s="14">
        <v>3.14382709400206E-2</v>
      </c>
      <c r="I13" s="14">
        <v>2.9539523282652799E-2</v>
      </c>
      <c r="J13" s="14">
        <v>1.1752647418939499E-2</v>
      </c>
      <c r="K13" s="14">
        <v>2.6726258646414099E-2</v>
      </c>
      <c r="L13" s="14">
        <v>4.9723244775594904E-3</v>
      </c>
      <c r="M13" s="14"/>
      <c r="N13" s="14">
        <v>2.0889165462502399E-2</v>
      </c>
      <c r="O13" s="14">
        <v>2.8318326001187801E-2</v>
      </c>
      <c r="P13" s="14">
        <v>2.0751434387703601E-2</v>
      </c>
      <c r="Q13" s="14">
        <v>1.1973875433603801E-2</v>
      </c>
      <c r="R13" s="14"/>
      <c r="S13" s="14">
        <v>2.3319549172953501E-2</v>
      </c>
      <c r="T13" s="14">
        <v>1.98220269149877E-2</v>
      </c>
      <c r="U13" s="14">
        <v>1.9531097920912399E-2</v>
      </c>
      <c r="V13" s="14">
        <v>1.8655075906264699E-2</v>
      </c>
      <c r="W13" s="14">
        <v>0</v>
      </c>
      <c r="X13" s="14">
        <v>3.23077016454262E-2</v>
      </c>
      <c r="Y13" s="14">
        <v>1.1903117615289E-2</v>
      </c>
      <c r="Z13" s="14">
        <v>2.4755085474269099E-2</v>
      </c>
      <c r="AA13" s="14">
        <v>2.4909078017905199E-2</v>
      </c>
      <c r="AB13" s="14">
        <v>2.6065707824658099E-2</v>
      </c>
      <c r="AC13" s="14">
        <v>1.8436972297390601E-2</v>
      </c>
      <c r="AD13" s="14">
        <v>1.6554571478755501E-2</v>
      </c>
      <c r="AE13" s="14"/>
      <c r="AF13" s="14">
        <v>7.6252140215756501E-3</v>
      </c>
      <c r="AG13" s="14">
        <v>2.9083487560787501E-2</v>
      </c>
      <c r="AH13" s="14">
        <v>2.2112395282295302E-2</v>
      </c>
      <c r="AI13" s="14">
        <v>4.1456760554745099E-2</v>
      </c>
      <c r="AJ13" s="14">
        <v>2.75345867902787E-2</v>
      </c>
      <c r="AK13" s="14"/>
      <c r="AL13" s="14">
        <v>7.3155102586684E-3</v>
      </c>
      <c r="AM13" s="14">
        <v>2.0973932047214001E-2</v>
      </c>
      <c r="AN13" s="14">
        <v>2.0373373002097999E-2</v>
      </c>
      <c r="AO13" s="14">
        <v>6.5723055007899803E-3</v>
      </c>
      <c r="AP13" s="14">
        <v>5.5200976626775901E-2</v>
      </c>
      <c r="AQ13" s="14"/>
      <c r="AR13" s="14">
        <v>1.7265904993045901E-2</v>
      </c>
      <c r="AS13" s="14">
        <v>1.13414711894243E-2</v>
      </c>
      <c r="AT13" s="14">
        <v>1.55449930735109E-2</v>
      </c>
      <c r="AU13" s="14">
        <v>1.26442607267497E-2</v>
      </c>
      <c r="AV13" s="14">
        <v>5.1537186629041498E-2</v>
      </c>
      <c r="AW13" s="14">
        <v>2.4156702072807599E-2</v>
      </c>
      <c r="AX13" s="14"/>
      <c r="AY13" s="14">
        <v>4.4382742844170896E-3</v>
      </c>
      <c r="AZ13" s="14">
        <v>1.9191144431363601E-2</v>
      </c>
      <c r="BA13" s="14">
        <v>2.30569776876971E-2</v>
      </c>
      <c r="BB13" s="14">
        <v>4.4685342176902898E-2</v>
      </c>
      <c r="BC13" s="14">
        <v>0</v>
      </c>
      <c r="BD13" s="14"/>
      <c r="BE13" s="14">
        <v>0</v>
      </c>
      <c r="BF13" s="14">
        <v>0</v>
      </c>
      <c r="BG13" s="14">
        <v>6.5985548208971996E-3</v>
      </c>
      <c r="BH13" s="14">
        <v>3.3565123634206599E-2</v>
      </c>
      <c r="BI13" s="14">
        <v>2.27900601890231E-2</v>
      </c>
      <c r="BJ13" s="14">
        <v>9.7086571114305097E-3</v>
      </c>
      <c r="BK13" s="14">
        <v>4.6988907268684897E-2</v>
      </c>
      <c r="BL13" s="14">
        <v>1.25250789279341E-2</v>
      </c>
      <c r="BM13" s="14">
        <v>2.4520568862030401E-2</v>
      </c>
      <c r="BN13" s="14">
        <v>2.8960815295123201E-2</v>
      </c>
      <c r="BO13" s="14">
        <v>6.4673277116671802E-3</v>
      </c>
      <c r="BP13" s="14">
        <v>1.9220715826837501E-2</v>
      </c>
      <c r="BQ13" s="14">
        <v>1.8170828009575E-2</v>
      </c>
      <c r="BR13" s="14">
        <v>1.64658981627521E-2</v>
      </c>
      <c r="BS13" s="14">
        <v>1.9178192642769799E-2</v>
      </c>
      <c r="BT13" s="14">
        <v>3.8416959908826098E-2</v>
      </c>
      <c r="BU13" s="14"/>
      <c r="BV13" s="14">
        <v>1.47231431267075E-2</v>
      </c>
      <c r="BW13" s="14">
        <v>3.0257853857994E-2</v>
      </c>
      <c r="BX13" s="14"/>
      <c r="BY13" s="14">
        <v>1.7478013085881101E-2</v>
      </c>
      <c r="BZ13" s="14"/>
      <c r="CA13" s="14">
        <v>1.7720749690488799E-2</v>
      </c>
      <c r="CB13" s="14">
        <v>1.97498690284716E-2</v>
      </c>
      <c r="CC13" s="14">
        <v>2.3178667917625399E-2</v>
      </c>
      <c r="CD13" s="14">
        <v>2.6652483010349601E-2</v>
      </c>
      <c r="CE13" s="14">
        <v>0</v>
      </c>
    </row>
    <row r="14" spans="2:83" x14ac:dyDescent="0.3">
      <c r="B14" s="15" t="s">
        <v>110</v>
      </c>
      <c r="C14" s="14">
        <v>5.8892421889052603E-2</v>
      </c>
      <c r="D14" s="14">
        <v>3.0363504917974401E-2</v>
      </c>
      <c r="E14" s="14">
        <v>8.6864737535842201E-2</v>
      </c>
      <c r="F14" s="14"/>
      <c r="G14" s="14">
        <v>6.8635772964629499E-2</v>
      </c>
      <c r="H14" s="14">
        <v>5.0961472937539699E-2</v>
      </c>
      <c r="I14" s="14">
        <v>6.8936127340987405E-2</v>
      </c>
      <c r="J14" s="14">
        <v>7.3531874658906204E-2</v>
      </c>
      <c r="K14" s="14">
        <v>5.5341017621339701E-2</v>
      </c>
      <c r="L14" s="14">
        <v>4.1266940204885798E-2</v>
      </c>
      <c r="M14" s="14"/>
      <c r="N14" s="14">
        <v>3.18164536945841E-2</v>
      </c>
      <c r="O14" s="14">
        <v>4.0119610165747097E-2</v>
      </c>
      <c r="P14" s="14">
        <v>6.0345682550270598E-2</v>
      </c>
      <c r="Q14" s="14">
        <v>0.107560529064974</v>
      </c>
      <c r="R14" s="14"/>
      <c r="S14" s="14">
        <v>4.6146495066951003E-2</v>
      </c>
      <c r="T14" s="14">
        <v>5.8654836785084798E-2</v>
      </c>
      <c r="U14" s="14">
        <v>5.63574159891971E-2</v>
      </c>
      <c r="V14" s="14">
        <v>5.4220118954987698E-2</v>
      </c>
      <c r="W14" s="14">
        <v>5.5373322875024299E-2</v>
      </c>
      <c r="X14" s="14">
        <v>0.102132457476751</v>
      </c>
      <c r="Y14" s="14">
        <v>8.6297900100263406E-2</v>
      </c>
      <c r="Z14" s="14">
        <v>5.6695218081440603E-2</v>
      </c>
      <c r="AA14" s="14">
        <v>5.5311934310126397E-2</v>
      </c>
      <c r="AB14" s="14">
        <v>3.6908297773518797E-2</v>
      </c>
      <c r="AC14" s="14">
        <v>3.9659281433323902E-2</v>
      </c>
      <c r="AD14" s="14">
        <v>5.9856565218895798E-2</v>
      </c>
      <c r="AE14" s="14"/>
      <c r="AF14" s="14">
        <v>2.63666417062298E-2</v>
      </c>
      <c r="AG14" s="14">
        <v>4.3994771660567998E-2</v>
      </c>
      <c r="AH14" s="14">
        <v>4.98724589058634E-2</v>
      </c>
      <c r="AI14" s="14">
        <v>2.7200937784649201E-2</v>
      </c>
      <c r="AJ14" s="14">
        <v>0.13790675368466401</v>
      </c>
      <c r="AK14" s="14"/>
      <c r="AL14" s="14">
        <v>2.9700160628143801E-2</v>
      </c>
      <c r="AM14" s="14">
        <v>4.3297073214385001E-2</v>
      </c>
      <c r="AN14" s="14">
        <v>3.9005181256023903E-2</v>
      </c>
      <c r="AO14" s="14">
        <v>4.7469982731121699E-2</v>
      </c>
      <c r="AP14" s="14">
        <v>5.6186862149792599E-2</v>
      </c>
      <c r="AQ14" s="14"/>
      <c r="AR14" s="14">
        <v>3.6544085048175898E-2</v>
      </c>
      <c r="AS14" s="14">
        <v>2.4408550707949599E-2</v>
      </c>
      <c r="AT14" s="14">
        <v>3.2527530022257702E-2</v>
      </c>
      <c r="AU14" s="14">
        <v>3.7844611958615E-2</v>
      </c>
      <c r="AV14" s="14">
        <v>6.7077016998435796E-2</v>
      </c>
      <c r="AW14" s="14">
        <v>0.15237076678625699</v>
      </c>
      <c r="AX14" s="14"/>
      <c r="AY14" s="14">
        <v>6.2606973067202101E-2</v>
      </c>
      <c r="AZ14" s="14">
        <v>8.8942192228029002E-2</v>
      </c>
      <c r="BA14" s="14">
        <v>4.8620577045959103E-2</v>
      </c>
      <c r="BB14" s="14">
        <v>2.6061139064036901E-2</v>
      </c>
      <c r="BC14" s="14">
        <v>2.2862267824551599E-2</v>
      </c>
      <c r="BD14" s="14"/>
      <c r="BE14" s="14">
        <v>0.14361568999330801</v>
      </c>
      <c r="BF14" s="14">
        <v>0.16198685056787601</v>
      </c>
      <c r="BG14" s="14">
        <v>9.8152611851698601E-2</v>
      </c>
      <c r="BH14" s="14">
        <v>5.0466560177016798E-2</v>
      </c>
      <c r="BI14" s="14">
        <v>7.4895522698743694E-2</v>
      </c>
      <c r="BJ14" s="14">
        <v>4.7568541468434498E-2</v>
      </c>
      <c r="BK14" s="14">
        <v>6.7831181372323801E-2</v>
      </c>
      <c r="BL14" s="14">
        <v>5.8503502565461503E-2</v>
      </c>
      <c r="BM14" s="14">
        <v>3.7909477077175603E-2</v>
      </c>
      <c r="BN14" s="14">
        <v>3.7379194108754399E-2</v>
      </c>
      <c r="BO14" s="14">
        <v>5.58954772988614E-2</v>
      </c>
      <c r="BP14" s="14">
        <v>9.4523308286072506E-3</v>
      </c>
      <c r="BQ14" s="14">
        <v>9.4257714231069604E-3</v>
      </c>
      <c r="BR14" s="14">
        <v>1.7508322271297099E-2</v>
      </c>
      <c r="BS14" s="14">
        <v>8.1868347785684997E-2</v>
      </c>
      <c r="BT14" s="14">
        <v>6.6759066401867401E-3</v>
      </c>
      <c r="BU14" s="14"/>
      <c r="BV14" s="14">
        <v>3.9198580522430498E-2</v>
      </c>
      <c r="BW14" s="14">
        <v>4.9384318549022803E-2</v>
      </c>
      <c r="BX14" s="14"/>
      <c r="BY14" s="14">
        <v>2.4181538050240502E-2</v>
      </c>
      <c r="BZ14" s="14"/>
      <c r="CA14" s="14">
        <v>6.5560795251861301E-2</v>
      </c>
      <c r="CB14" s="14">
        <v>4.79523436209763E-2</v>
      </c>
      <c r="CC14" s="14">
        <v>5.2082345600291999E-2</v>
      </c>
      <c r="CD14" s="14">
        <v>2.6423859604383901E-2</v>
      </c>
      <c r="CE14" s="14">
        <v>5.1439807700415799E-2</v>
      </c>
    </row>
    <row r="15" spans="2:83" x14ac:dyDescent="0.3">
      <c r="B15" s="15" t="s">
        <v>215</v>
      </c>
      <c r="C15" s="21">
        <v>0.708003594784954</v>
      </c>
      <c r="D15" s="21">
        <v>0.77082321333491</v>
      </c>
      <c r="E15" s="21">
        <v>0.64702302923894195</v>
      </c>
      <c r="F15" s="21"/>
      <c r="G15" s="21">
        <v>0.59585833459063997</v>
      </c>
      <c r="H15" s="21">
        <v>0.69085215037039804</v>
      </c>
      <c r="I15" s="21">
        <v>0.66748113335864001</v>
      </c>
      <c r="J15" s="21">
        <v>0.70740042566789696</v>
      </c>
      <c r="K15" s="21">
        <v>0.75222085798934302</v>
      </c>
      <c r="L15" s="21">
        <v>0.79971714855381504</v>
      </c>
      <c r="M15" s="21"/>
      <c r="N15" s="21">
        <v>0.74901305658786299</v>
      </c>
      <c r="O15" s="21">
        <v>0.70795274924622797</v>
      </c>
      <c r="P15" s="21">
        <v>0.6967948377905</v>
      </c>
      <c r="Q15" s="21">
        <v>0.67544035030546801</v>
      </c>
      <c r="R15" s="21"/>
      <c r="S15" s="21">
        <v>0.67444618191139505</v>
      </c>
      <c r="T15" s="21">
        <v>0.72350777673064104</v>
      </c>
      <c r="U15" s="21">
        <v>0.74824997030857099</v>
      </c>
      <c r="V15" s="21">
        <v>0.74014397381321495</v>
      </c>
      <c r="W15" s="21">
        <v>0.68429114726852802</v>
      </c>
      <c r="X15" s="21">
        <v>0.70732445365169305</v>
      </c>
      <c r="Y15" s="21">
        <v>0.73672746535515299</v>
      </c>
      <c r="Z15" s="21">
        <v>0.71765008695126897</v>
      </c>
      <c r="AA15" s="21">
        <v>0.64820094260763095</v>
      </c>
      <c r="AB15" s="21">
        <v>0.70552596759350905</v>
      </c>
      <c r="AC15" s="21">
        <v>0.80055794195469399</v>
      </c>
      <c r="AD15" s="21">
        <v>0.63468267840104198</v>
      </c>
      <c r="AE15" s="21"/>
      <c r="AF15" s="21">
        <v>0.80297626169841296</v>
      </c>
      <c r="AG15" s="21">
        <v>0.70190264169808803</v>
      </c>
      <c r="AH15" s="21">
        <v>0.71760040653197699</v>
      </c>
      <c r="AI15" s="21">
        <v>0.69637914774203902</v>
      </c>
      <c r="AJ15" s="21">
        <v>0.61605350421583405</v>
      </c>
      <c r="AK15" s="21"/>
      <c r="AL15" s="21">
        <v>0.78717303621380297</v>
      </c>
      <c r="AM15" s="21">
        <v>0.74196985374413404</v>
      </c>
      <c r="AN15" s="21">
        <v>0.72423074086575101</v>
      </c>
      <c r="AO15" s="21">
        <v>0.77137001676935901</v>
      </c>
      <c r="AP15" s="21">
        <v>0.60052667036302998</v>
      </c>
      <c r="AQ15" s="21"/>
      <c r="AR15" s="21">
        <v>0.75561984760039802</v>
      </c>
      <c r="AS15" s="21">
        <v>0.78611293652006398</v>
      </c>
      <c r="AT15" s="21">
        <v>0.74689326312094495</v>
      </c>
      <c r="AU15" s="21">
        <v>0.75096051221687898</v>
      </c>
      <c r="AV15" s="21">
        <v>0.58253075813400301</v>
      </c>
      <c r="AW15" s="21">
        <v>0.59587612444937699</v>
      </c>
      <c r="AX15" s="21"/>
      <c r="AY15" s="21">
        <v>0.72882709219008401</v>
      </c>
      <c r="AZ15" s="21">
        <v>0.65814668869295101</v>
      </c>
      <c r="BA15" s="21">
        <v>0.70052652202812205</v>
      </c>
      <c r="BB15" s="21">
        <v>0.72373681575831095</v>
      </c>
      <c r="BC15" s="21">
        <v>0.75418180341114105</v>
      </c>
      <c r="BD15" s="21"/>
      <c r="BE15" s="21">
        <v>0.64343955363419203</v>
      </c>
      <c r="BF15" s="21">
        <v>0.65803016067873998</v>
      </c>
      <c r="BG15" s="21">
        <v>0.65788293082032201</v>
      </c>
      <c r="BH15" s="21">
        <v>0.74762368479474395</v>
      </c>
      <c r="BI15" s="21">
        <v>0.76538478017894296</v>
      </c>
      <c r="BJ15" s="21">
        <v>0.69328364616887295</v>
      </c>
      <c r="BK15" s="21">
        <v>0.63284278001836403</v>
      </c>
      <c r="BL15" s="21">
        <v>0.70076782030285201</v>
      </c>
      <c r="BM15" s="21">
        <v>0.726916883347137</v>
      </c>
      <c r="BN15" s="21">
        <v>0.63172896828635905</v>
      </c>
      <c r="BO15" s="21">
        <v>0.70865536079562097</v>
      </c>
      <c r="BP15" s="21">
        <v>0.80795557708042798</v>
      </c>
      <c r="BQ15" s="21">
        <v>0.81018711984552705</v>
      </c>
      <c r="BR15" s="21">
        <v>0.73285945022202603</v>
      </c>
      <c r="BS15" s="21">
        <v>0.73584348402848998</v>
      </c>
      <c r="BT15" s="21">
        <v>0.74704426464231399</v>
      </c>
      <c r="BU15" s="21"/>
      <c r="BV15" s="21">
        <v>0.76488505318339695</v>
      </c>
      <c r="BW15" s="21">
        <v>0.707935282655897</v>
      </c>
      <c r="BX15" s="21"/>
      <c r="BY15" s="21">
        <v>0.72535387356896996</v>
      </c>
      <c r="BZ15" s="21"/>
      <c r="CA15" s="21">
        <v>0.69962820086779498</v>
      </c>
      <c r="CB15" s="21">
        <v>0.71467592183415996</v>
      </c>
      <c r="CC15" s="21">
        <v>0.72031350369366498</v>
      </c>
      <c r="CD15" s="21">
        <v>0.69607773180486099</v>
      </c>
      <c r="CE15" s="21">
        <v>0.77488231184204204</v>
      </c>
    </row>
    <row r="16" spans="2:83" x14ac:dyDescent="0.3">
      <c r="B16" s="15" t="s">
        <v>216</v>
      </c>
      <c r="C16" s="21">
        <v>5.3011079973719101E-2</v>
      </c>
      <c r="D16" s="21">
        <v>4.4304807937282802E-2</v>
      </c>
      <c r="E16" s="21">
        <v>6.0684487677937403E-2</v>
      </c>
      <c r="F16" s="21"/>
      <c r="G16" s="21">
        <v>7.23034921126052E-2</v>
      </c>
      <c r="H16" s="21">
        <v>9.0257945451743801E-2</v>
      </c>
      <c r="I16" s="21">
        <v>5.24537623153652E-2</v>
      </c>
      <c r="J16" s="21">
        <v>4.8081667849612299E-2</v>
      </c>
      <c r="K16" s="21">
        <v>4.3378341142306501E-2</v>
      </c>
      <c r="L16" s="21">
        <v>2.0837864678047699E-2</v>
      </c>
      <c r="M16" s="21"/>
      <c r="N16" s="21">
        <v>5.3155532842953199E-2</v>
      </c>
      <c r="O16" s="21">
        <v>6.9725741987228695E-2</v>
      </c>
      <c r="P16" s="21">
        <v>5.3453458760866199E-2</v>
      </c>
      <c r="Q16" s="21">
        <v>3.6279953591243898E-2</v>
      </c>
      <c r="R16" s="21"/>
      <c r="S16" s="21">
        <v>7.4616149517476499E-2</v>
      </c>
      <c r="T16" s="21">
        <v>6.0223907755150803E-2</v>
      </c>
      <c r="U16" s="21">
        <v>5.8856558975528599E-2</v>
      </c>
      <c r="V16" s="21">
        <v>5.84268029560472E-2</v>
      </c>
      <c r="W16" s="21">
        <v>1.8348374532947499E-2</v>
      </c>
      <c r="X16" s="21">
        <v>5.40014854566074E-2</v>
      </c>
      <c r="Y16" s="21">
        <v>3.2229779807883899E-2</v>
      </c>
      <c r="Z16" s="21">
        <v>3.5992282481233998E-2</v>
      </c>
      <c r="AA16" s="21">
        <v>6.1774394550640599E-2</v>
      </c>
      <c r="AB16" s="21">
        <v>5.7102205082306602E-2</v>
      </c>
      <c r="AC16" s="21">
        <v>2.7142952731159999E-2</v>
      </c>
      <c r="AD16" s="21">
        <v>4.3456703932226198E-2</v>
      </c>
      <c r="AE16" s="21"/>
      <c r="AF16" s="21">
        <v>2.43720538673486E-2</v>
      </c>
      <c r="AG16" s="21">
        <v>7.1485846965628805E-2</v>
      </c>
      <c r="AH16" s="21">
        <v>4.92930951123303E-2</v>
      </c>
      <c r="AI16" s="21">
        <v>6.9737083144586598E-2</v>
      </c>
      <c r="AJ16" s="21">
        <v>5.86580462405078E-2</v>
      </c>
      <c r="AK16" s="21"/>
      <c r="AL16" s="21">
        <v>3.5887958892969897E-2</v>
      </c>
      <c r="AM16" s="21">
        <v>5.4630966788378803E-2</v>
      </c>
      <c r="AN16" s="21">
        <v>3.92411088262433E-2</v>
      </c>
      <c r="AO16" s="21">
        <v>2.96144465600067E-2</v>
      </c>
      <c r="AP16" s="21">
        <v>8.9851705216213898E-2</v>
      </c>
      <c r="AQ16" s="21"/>
      <c r="AR16" s="21">
        <v>5.1478938209976399E-2</v>
      </c>
      <c r="AS16" s="21">
        <v>4.3558274396120401E-2</v>
      </c>
      <c r="AT16" s="21">
        <v>3.5859931435905601E-2</v>
      </c>
      <c r="AU16" s="21">
        <v>3.8676833720596798E-2</v>
      </c>
      <c r="AV16" s="21">
        <v>0.110358602226983</v>
      </c>
      <c r="AW16" s="21">
        <v>5.4779980661203799E-2</v>
      </c>
      <c r="AX16" s="21"/>
      <c r="AY16" s="21">
        <v>1.83836059714441E-2</v>
      </c>
      <c r="AZ16" s="21">
        <v>4.6526014592587303E-2</v>
      </c>
      <c r="BA16" s="21">
        <v>7.4180031912313996E-2</v>
      </c>
      <c r="BB16" s="21">
        <v>8.5644737573629004E-2</v>
      </c>
      <c r="BC16" s="21">
        <v>1.8715765262548398E-2</v>
      </c>
      <c r="BD16" s="21"/>
      <c r="BE16" s="21">
        <v>0</v>
      </c>
      <c r="BF16" s="21">
        <v>3.6328266243930797E-2</v>
      </c>
      <c r="BG16" s="21">
        <v>4.6697418658126301E-2</v>
      </c>
      <c r="BH16" s="21">
        <v>4.1115285027898199E-2</v>
      </c>
      <c r="BI16" s="21">
        <v>4.6247301698831303E-2</v>
      </c>
      <c r="BJ16" s="21">
        <v>4.1648533566336E-2</v>
      </c>
      <c r="BK16" s="21">
        <v>9.6559222069239503E-2</v>
      </c>
      <c r="BL16" s="21">
        <v>6.3564196622122704E-2</v>
      </c>
      <c r="BM16" s="21">
        <v>4.3901011955757199E-2</v>
      </c>
      <c r="BN16" s="21">
        <v>8.1015391089942601E-2</v>
      </c>
      <c r="BO16" s="21">
        <v>4.34671958974822E-2</v>
      </c>
      <c r="BP16" s="21">
        <v>5.4288233843135102E-2</v>
      </c>
      <c r="BQ16" s="21">
        <v>4.3763565726843902E-2</v>
      </c>
      <c r="BR16" s="21">
        <v>3.3938114610486098E-2</v>
      </c>
      <c r="BS16" s="21">
        <v>4.5686868189972502E-2</v>
      </c>
      <c r="BT16" s="21">
        <v>8.5071478108322704E-2</v>
      </c>
      <c r="BU16" s="21"/>
      <c r="BV16" s="21">
        <v>4.5696748273077098E-2</v>
      </c>
      <c r="BW16" s="21">
        <v>6.7900425602509404E-2</v>
      </c>
      <c r="BX16" s="21"/>
      <c r="BY16" s="21">
        <v>5.2994182479635901E-2</v>
      </c>
      <c r="BZ16" s="21"/>
      <c r="CA16" s="21">
        <v>5.18733277077938E-2</v>
      </c>
      <c r="CB16" s="21">
        <v>4.7068204964214197E-2</v>
      </c>
      <c r="CC16" s="21">
        <v>5.78565770805579E-2</v>
      </c>
      <c r="CD16" s="21">
        <v>6.5331398285750603E-2</v>
      </c>
      <c r="CE16" s="21">
        <v>5.1730443659021803E-2</v>
      </c>
    </row>
    <row r="17" spans="2:83" x14ac:dyDescent="0.3">
      <c r="B17" s="15" t="s">
        <v>139</v>
      </c>
      <c r="C17" s="22">
        <v>0.65499251481123499</v>
      </c>
      <c r="D17" s="22">
        <v>0.72651840539762802</v>
      </c>
      <c r="E17" s="22">
        <v>0.58633854156100396</v>
      </c>
      <c r="F17" s="22"/>
      <c r="G17" s="22">
        <v>0.52355484247803397</v>
      </c>
      <c r="H17" s="22">
        <v>0.60059420491865401</v>
      </c>
      <c r="I17" s="22">
        <v>0.61502737104327498</v>
      </c>
      <c r="J17" s="22">
        <v>0.65931875781828497</v>
      </c>
      <c r="K17" s="22">
        <v>0.70884251684703603</v>
      </c>
      <c r="L17" s="22">
        <v>0.77887928387576699</v>
      </c>
      <c r="M17" s="22"/>
      <c r="N17" s="22">
        <v>0.69585752374490994</v>
      </c>
      <c r="O17" s="22">
        <v>0.63822700725899995</v>
      </c>
      <c r="P17" s="22">
        <v>0.64334137902963395</v>
      </c>
      <c r="Q17" s="22">
        <v>0.63916039671422398</v>
      </c>
      <c r="R17" s="22"/>
      <c r="S17" s="22">
        <v>0.59983003239391897</v>
      </c>
      <c r="T17" s="22">
        <v>0.66328386897548997</v>
      </c>
      <c r="U17" s="22">
        <v>0.68939341133304299</v>
      </c>
      <c r="V17" s="22">
        <v>0.68171717085716799</v>
      </c>
      <c r="W17" s="22">
        <v>0.665942772735581</v>
      </c>
      <c r="X17" s="22">
        <v>0.65332296819508495</v>
      </c>
      <c r="Y17" s="22">
        <v>0.70449768554726899</v>
      </c>
      <c r="Z17" s="22">
        <v>0.68165780447003499</v>
      </c>
      <c r="AA17" s="22">
        <v>0.58642654805699101</v>
      </c>
      <c r="AB17" s="22">
        <v>0.64842376251120204</v>
      </c>
      <c r="AC17" s="22">
        <v>0.77341498922353402</v>
      </c>
      <c r="AD17" s="22">
        <v>0.59122597446881597</v>
      </c>
      <c r="AE17" s="22"/>
      <c r="AF17" s="22">
        <v>0.77860420783106499</v>
      </c>
      <c r="AG17" s="22">
        <v>0.63041679473245904</v>
      </c>
      <c r="AH17" s="22">
        <v>0.66830731141964705</v>
      </c>
      <c r="AI17" s="22">
        <v>0.62664206459745297</v>
      </c>
      <c r="AJ17" s="22">
        <v>0.55739545797532597</v>
      </c>
      <c r="AK17" s="22"/>
      <c r="AL17" s="22">
        <v>0.75128507732083305</v>
      </c>
      <c r="AM17" s="22">
        <v>0.68733888695575596</v>
      </c>
      <c r="AN17" s="22">
        <v>0.68498963203950802</v>
      </c>
      <c r="AO17" s="22">
        <v>0.74175557020935301</v>
      </c>
      <c r="AP17" s="22">
        <v>0.51067496514681598</v>
      </c>
      <c r="AQ17" s="22"/>
      <c r="AR17" s="22">
        <v>0.70414090939042195</v>
      </c>
      <c r="AS17" s="22">
        <v>0.74255466212394305</v>
      </c>
      <c r="AT17" s="22">
        <v>0.71103333168504002</v>
      </c>
      <c r="AU17" s="22">
        <v>0.71228367849628205</v>
      </c>
      <c r="AV17" s="22">
        <v>0.47217215590702</v>
      </c>
      <c r="AW17" s="22">
        <v>0.54109614378817406</v>
      </c>
      <c r="AX17" s="22"/>
      <c r="AY17" s="22">
        <v>0.71044348621863995</v>
      </c>
      <c r="AZ17" s="22">
        <v>0.61162067410036403</v>
      </c>
      <c r="BA17" s="22">
        <v>0.62634649011580801</v>
      </c>
      <c r="BB17" s="22">
        <v>0.63809207818468106</v>
      </c>
      <c r="BC17" s="22">
        <v>0.73546603814859302</v>
      </c>
      <c r="BD17" s="22"/>
      <c r="BE17" s="22">
        <v>0.64343955363419203</v>
      </c>
      <c r="BF17" s="22">
        <v>0.62170189443480905</v>
      </c>
      <c r="BG17" s="22">
        <v>0.61118551216219497</v>
      </c>
      <c r="BH17" s="22">
        <v>0.70650839976684598</v>
      </c>
      <c r="BI17" s="22">
        <v>0.719137478480111</v>
      </c>
      <c r="BJ17" s="22">
        <v>0.65163511260253704</v>
      </c>
      <c r="BK17" s="22">
        <v>0.53628355794912397</v>
      </c>
      <c r="BL17" s="22">
        <v>0.63720362368072903</v>
      </c>
      <c r="BM17" s="22">
        <v>0.68301587139137998</v>
      </c>
      <c r="BN17" s="22">
        <v>0.550713577196417</v>
      </c>
      <c r="BO17" s="22">
        <v>0.66518816489813903</v>
      </c>
      <c r="BP17" s="22">
        <v>0.75366734323729301</v>
      </c>
      <c r="BQ17" s="22">
        <v>0.76642355411868301</v>
      </c>
      <c r="BR17" s="22">
        <v>0.69892133561154002</v>
      </c>
      <c r="BS17" s="22">
        <v>0.69015661583851795</v>
      </c>
      <c r="BT17" s="22">
        <v>0.66197278653399105</v>
      </c>
      <c r="BU17" s="22"/>
      <c r="BV17" s="22">
        <v>0.71918830491032004</v>
      </c>
      <c r="BW17" s="22">
        <v>0.64003485705338803</v>
      </c>
      <c r="BX17" s="22"/>
      <c r="BY17" s="22">
        <v>0.67235969108933402</v>
      </c>
      <c r="BZ17" s="22"/>
      <c r="CA17" s="22">
        <v>0.64775487316000102</v>
      </c>
      <c r="CB17" s="22">
        <v>0.66760771686994502</v>
      </c>
      <c r="CC17" s="22">
        <v>0.66245692661310696</v>
      </c>
      <c r="CD17" s="22">
        <v>0.63074633351911003</v>
      </c>
      <c r="CE17" s="22">
        <v>0.72315186818302002</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0.25599178592306299</v>
      </c>
      <c r="D9" s="14">
        <v>0.29678397326642902</v>
      </c>
      <c r="E9" s="14">
        <v>0.21470172778222299</v>
      </c>
      <c r="F9" s="14"/>
      <c r="G9" s="14">
        <v>0.29961646624146898</v>
      </c>
      <c r="H9" s="14">
        <v>0.347401816641428</v>
      </c>
      <c r="I9" s="14">
        <v>0.25982170560809598</v>
      </c>
      <c r="J9" s="14">
        <v>0.22367205632633899</v>
      </c>
      <c r="K9" s="14">
        <v>0.206060720055629</v>
      </c>
      <c r="L9" s="14">
        <v>0.20941897425058001</v>
      </c>
      <c r="M9" s="14"/>
      <c r="N9" s="14">
        <v>0.29761292846208098</v>
      </c>
      <c r="O9" s="14">
        <v>0.24897141769181899</v>
      </c>
      <c r="P9" s="14">
        <v>0.24684198060694101</v>
      </c>
      <c r="Q9" s="14">
        <v>0.22826840428657699</v>
      </c>
      <c r="R9" s="14"/>
      <c r="S9" s="14">
        <v>0.30965593714663098</v>
      </c>
      <c r="T9" s="14">
        <v>0.28947596349420202</v>
      </c>
      <c r="U9" s="14">
        <v>0.24291403480559701</v>
      </c>
      <c r="V9" s="14">
        <v>0.21701046312759201</v>
      </c>
      <c r="W9" s="14">
        <v>0.18312580528706399</v>
      </c>
      <c r="X9" s="14">
        <v>0.236558218663074</v>
      </c>
      <c r="Y9" s="14">
        <v>0.25876562175205797</v>
      </c>
      <c r="Z9" s="14">
        <v>0.18877899637649401</v>
      </c>
      <c r="AA9" s="14">
        <v>0.23459305599556901</v>
      </c>
      <c r="AB9" s="14">
        <v>0.25843301695579501</v>
      </c>
      <c r="AC9" s="14">
        <v>0.35577788548892803</v>
      </c>
      <c r="AD9" s="14">
        <v>0.227241182815897</v>
      </c>
      <c r="AE9" s="14"/>
      <c r="AF9" s="14">
        <v>0.262098365535606</v>
      </c>
      <c r="AG9" s="14">
        <v>0.279497744322454</v>
      </c>
      <c r="AH9" s="14">
        <v>0.230102521379006</v>
      </c>
      <c r="AI9" s="14">
        <v>0.242954908926097</v>
      </c>
      <c r="AJ9" s="14">
        <v>0.179300945120657</v>
      </c>
      <c r="AK9" s="14"/>
      <c r="AL9" s="14">
        <v>0.25624526669768299</v>
      </c>
      <c r="AM9" s="14">
        <v>0.27293813109598403</v>
      </c>
      <c r="AN9" s="14">
        <v>0.269680956565998</v>
      </c>
      <c r="AO9" s="14">
        <v>0.28332108188710597</v>
      </c>
      <c r="AP9" s="14">
        <v>0.27291279580647398</v>
      </c>
      <c r="AQ9" s="14"/>
      <c r="AR9" s="14">
        <v>0.28460685819811898</v>
      </c>
      <c r="AS9" s="14">
        <v>0.26140337280743198</v>
      </c>
      <c r="AT9" s="14">
        <v>0.26284659385115</v>
      </c>
      <c r="AU9" s="14">
        <v>0.297978564607845</v>
      </c>
      <c r="AV9" s="14">
        <v>0.249456663553768</v>
      </c>
      <c r="AW9" s="14">
        <v>0.17720717886582399</v>
      </c>
      <c r="AX9" s="14"/>
      <c r="AY9" s="14">
        <v>0.211105058232609</v>
      </c>
      <c r="AZ9" s="14">
        <v>0.25500106752739099</v>
      </c>
      <c r="BA9" s="14">
        <v>0.28943502046375302</v>
      </c>
      <c r="BB9" s="14">
        <v>0.299036017505587</v>
      </c>
      <c r="BC9" s="14">
        <v>0.34781529067643402</v>
      </c>
      <c r="BD9" s="14"/>
      <c r="BE9" s="14">
        <v>0.19280325307523299</v>
      </c>
      <c r="BF9" s="14">
        <v>0.25086988761310097</v>
      </c>
      <c r="BG9" s="14">
        <v>0.207585374408677</v>
      </c>
      <c r="BH9" s="14">
        <v>0.222462377362066</v>
      </c>
      <c r="BI9" s="14">
        <v>0.219355876032823</v>
      </c>
      <c r="BJ9" s="14">
        <v>0.239903206036188</v>
      </c>
      <c r="BK9" s="14">
        <v>0.243048226099598</v>
      </c>
      <c r="BL9" s="14">
        <v>0.28518807062375801</v>
      </c>
      <c r="BM9" s="14">
        <v>0.25690218138308202</v>
      </c>
      <c r="BN9" s="14">
        <v>0.28199690263099397</v>
      </c>
      <c r="BO9" s="14">
        <v>0.28894719965836402</v>
      </c>
      <c r="BP9" s="14">
        <v>0.29468535221348702</v>
      </c>
      <c r="BQ9" s="14">
        <v>0.26583993396181599</v>
      </c>
      <c r="BR9" s="14">
        <v>0.34203602512535197</v>
      </c>
      <c r="BS9" s="14">
        <v>0.197608704283182</v>
      </c>
      <c r="BT9" s="14">
        <v>0.34731728983174898</v>
      </c>
      <c r="BU9" s="14"/>
      <c r="BV9" s="14">
        <v>0.28104951181770599</v>
      </c>
      <c r="BW9" s="14">
        <v>0.26089078389619402</v>
      </c>
      <c r="BX9" s="14"/>
      <c r="BY9" s="14">
        <v>0.32115029812391099</v>
      </c>
      <c r="BZ9" s="14"/>
      <c r="CA9" s="14">
        <v>0.238622062283673</v>
      </c>
      <c r="CB9" s="14">
        <v>0.19594823201679301</v>
      </c>
      <c r="CC9" s="14">
        <v>0.26617943860291998</v>
      </c>
      <c r="CD9" s="14">
        <v>0.31297935857103798</v>
      </c>
      <c r="CE9" s="14">
        <v>0.51414460330017298</v>
      </c>
    </row>
    <row r="10" spans="2:83" x14ac:dyDescent="0.3">
      <c r="B10" s="15" t="s">
        <v>236</v>
      </c>
      <c r="C10" s="14">
        <v>0.42968753451978903</v>
      </c>
      <c r="D10" s="14">
        <v>0.433150673242094</v>
      </c>
      <c r="E10" s="14">
        <v>0.42714850586305297</v>
      </c>
      <c r="F10" s="14"/>
      <c r="G10" s="14">
        <v>0.32957509740940399</v>
      </c>
      <c r="H10" s="14">
        <v>0.388007652274098</v>
      </c>
      <c r="I10" s="14">
        <v>0.45779079158316199</v>
      </c>
      <c r="J10" s="14">
        <v>0.47608308980616698</v>
      </c>
      <c r="K10" s="14">
        <v>0.44675694497649099</v>
      </c>
      <c r="L10" s="14">
        <v>0.45791187370798098</v>
      </c>
      <c r="M10" s="14"/>
      <c r="N10" s="14">
        <v>0.43924581765369702</v>
      </c>
      <c r="O10" s="14">
        <v>0.45478126776803701</v>
      </c>
      <c r="P10" s="14">
        <v>0.44025362100383902</v>
      </c>
      <c r="Q10" s="14">
        <v>0.38533912318086</v>
      </c>
      <c r="R10" s="14"/>
      <c r="S10" s="14">
        <v>0.38832765423702997</v>
      </c>
      <c r="T10" s="14">
        <v>0.44320511854534</v>
      </c>
      <c r="U10" s="14">
        <v>0.429162526093333</v>
      </c>
      <c r="V10" s="14">
        <v>0.42808812035788901</v>
      </c>
      <c r="W10" s="14">
        <v>0.45051449328106002</v>
      </c>
      <c r="X10" s="14">
        <v>0.45700171370422199</v>
      </c>
      <c r="Y10" s="14">
        <v>0.41158091629196403</v>
      </c>
      <c r="Z10" s="14">
        <v>0.48319933076970201</v>
      </c>
      <c r="AA10" s="14">
        <v>0.43852310824982998</v>
      </c>
      <c r="AB10" s="14">
        <v>0.44198010661049603</v>
      </c>
      <c r="AC10" s="14">
        <v>0.40793447234036401</v>
      </c>
      <c r="AD10" s="14">
        <v>0.38370315578682301</v>
      </c>
      <c r="AE10" s="14"/>
      <c r="AF10" s="14">
        <v>0.44406448165650497</v>
      </c>
      <c r="AG10" s="14">
        <v>0.43764257309816601</v>
      </c>
      <c r="AH10" s="14">
        <v>0.45356413369142901</v>
      </c>
      <c r="AI10" s="14">
        <v>0.30166193755884002</v>
      </c>
      <c r="AJ10" s="14">
        <v>0.45493075247165699</v>
      </c>
      <c r="AK10" s="14"/>
      <c r="AL10" s="14">
        <v>0.429881643639829</v>
      </c>
      <c r="AM10" s="14">
        <v>0.454651883913958</v>
      </c>
      <c r="AN10" s="14">
        <v>0.45665753744922</v>
      </c>
      <c r="AO10" s="14">
        <v>0.43067730695355899</v>
      </c>
      <c r="AP10" s="14">
        <v>0.33133546325859498</v>
      </c>
      <c r="AQ10" s="14"/>
      <c r="AR10" s="14">
        <v>0.43693491362620501</v>
      </c>
      <c r="AS10" s="14">
        <v>0.45658190214158401</v>
      </c>
      <c r="AT10" s="14">
        <v>0.433544438721498</v>
      </c>
      <c r="AU10" s="14">
        <v>0.43687264974151002</v>
      </c>
      <c r="AV10" s="14">
        <v>0.39600278498151797</v>
      </c>
      <c r="AW10" s="14">
        <v>0.37960478808681603</v>
      </c>
      <c r="AX10" s="14"/>
      <c r="AY10" s="14">
        <v>0.45332819816036002</v>
      </c>
      <c r="AZ10" s="14">
        <v>0.39369732484999498</v>
      </c>
      <c r="BA10" s="14">
        <v>0.44244596928833801</v>
      </c>
      <c r="BB10" s="14">
        <v>0.40583874494665501</v>
      </c>
      <c r="BC10" s="14">
        <v>0.42891192794423899</v>
      </c>
      <c r="BD10" s="14"/>
      <c r="BE10" s="14">
        <v>0.51796322401068495</v>
      </c>
      <c r="BF10" s="14">
        <v>0.27452224229337002</v>
      </c>
      <c r="BG10" s="14">
        <v>0.42163523554319898</v>
      </c>
      <c r="BH10" s="14">
        <v>0.44248048419223801</v>
      </c>
      <c r="BI10" s="14">
        <v>0.43574835618033098</v>
      </c>
      <c r="BJ10" s="14">
        <v>0.41390490763209198</v>
      </c>
      <c r="BK10" s="14">
        <v>0.39750703609440902</v>
      </c>
      <c r="BL10" s="14">
        <v>0.41557644686367301</v>
      </c>
      <c r="BM10" s="14">
        <v>0.45182416264863001</v>
      </c>
      <c r="BN10" s="14">
        <v>0.41118997131703999</v>
      </c>
      <c r="BO10" s="14">
        <v>0.43286325842319401</v>
      </c>
      <c r="BP10" s="14">
        <v>0.52774684676491002</v>
      </c>
      <c r="BQ10" s="14">
        <v>0.49281787013036998</v>
      </c>
      <c r="BR10" s="14">
        <v>0.41237576253448099</v>
      </c>
      <c r="BS10" s="14">
        <v>0.55480780943264996</v>
      </c>
      <c r="BT10" s="14">
        <v>0.43591106760186499</v>
      </c>
      <c r="BU10" s="14"/>
      <c r="BV10" s="14">
        <v>0.43666181626564299</v>
      </c>
      <c r="BW10" s="14">
        <v>0.48137145220231797</v>
      </c>
      <c r="BX10" s="14"/>
      <c r="BY10" s="14">
        <v>0.44452293344504801</v>
      </c>
      <c r="BZ10" s="14"/>
      <c r="CA10" s="14">
        <v>0.419514577796124</v>
      </c>
      <c r="CB10" s="14">
        <v>0.48567054107679097</v>
      </c>
      <c r="CC10" s="14">
        <v>0.43095135619400698</v>
      </c>
      <c r="CD10" s="14">
        <v>0.43669735620363398</v>
      </c>
      <c r="CE10" s="14">
        <v>0.27262694863016601</v>
      </c>
    </row>
    <row r="11" spans="2:83" x14ac:dyDescent="0.3">
      <c r="B11" s="15" t="s">
        <v>237</v>
      </c>
      <c r="C11" s="14">
        <v>0.21723421419046701</v>
      </c>
      <c r="D11" s="14">
        <v>0.200097295145515</v>
      </c>
      <c r="E11" s="14">
        <v>0.234393376422978</v>
      </c>
      <c r="F11" s="14"/>
      <c r="G11" s="14">
        <v>0.21180642814004999</v>
      </c>
      <c r="H11" s="14">
        <v>0.17576780639261599</v>
      </c>
      <c r="I11" s="14">
        <v>0.15778011795958499</v>
      </c>
      <c r="J11" s="14">
        <v>0.22411172402342</v>
      </c>
      <c r="K11" s="14">
        <v>0.23811575789515299</v>
      </c>
      <c r="L11" s="14">
        <v>0.28314134775521599</v>
      </c>
      <c r="M11" s="14"/>
      <c r="N11" s="14">
        <v>0.19620158927367101</v>
      </c>
      <c r="O11" s="14">
        <v>0.21062555426347301</v>
      </c>
      <c r="P11" s="14">
        <v>0.216809839798034</v>
      </c>
      <c r="Q11" s="14">
        <v>0.24192923583266299</v>
      </c>
      <c r="R11" s="14"/>
      <c r="S11" s="14">
        <v>0.20548208826005099</v>
      </c>
      <c r="T11" s="14">
        <v>0.180464128918262</v>
      </c>
      <c r="U11" s="14">
        <v>0.237091108690349</v>
      </c>
      <c r="V11" s="14">
        <v>0.25903518890766902</v>
      </c>
      <c r="W11" s="14">
        <v>0.276560574306559</v>
      </c>
      <c r="X11" s="14">
        <v>0.18063175054776301</v>
      </c>
      <c r="Y11" s="14">
        <v>0.22242411796165501</v>
      </c>
      <c r="Z11" s="14">
        <v>0.19590050512392401</v>
      </c>
      <c r="AA11" s="14">
        <v>0.20694497742047699</v>
      </c>
      <c r="AB11" s="14">
        <v>0.225808065942702</v>
      </c>
      <c r="AC11" s="14">
        <v>0.17855232118345499</v>
      </c>
      <c r="AD11" s="14">
        <v>0.31574878781697102</v>
      </c>
      <c r="AE11" s="14"/>
      <c r="AF11" s="14">
        <v>0.229075077124786</v>
      </c>
      <c r="AG11" s="14">
        <v>0.19483157824122899</v>
      </c>
      <c r="AH11" s="14">
        <v>0.243821720644954</v>
      </c>
      <c r="AI11" s="14">
        <v>0.37041340714611798</v>
      </c>
      <c r="AJ11" s="14">
        <v>0.20186477938802999</v>
      </c>
      <c r="AK11" s="14"/>
      <c r="AL11" s="14">
        <v>0.23512756618004099</v>
      </c>
      <c r="AM11" s="14">
        <v>0.19095355326729499</v>
      </c>
      <c r="AN11" s="14">
        <v>0.20803240642002499</v>
      </c>
      <c r="AO11" s="14">
        <v>0.219517299516933</v>
      </c>
      <c r="AP11" s="14">
        <v>0.29225000854557698</v>
      </c>
      <c r="AQ11" s="14"/>
      <c r="AR11" s="14">
        <v>0.21123449213006701</v>
      </c>
      <c r="AS11" s="14">
        <v>0.215840207504571</v>
      </c>
      <c r="AT11" s="14">
        <v>0.25247156362537598</v>
      </c>
      <c r="AU11" s="14">
        <v>0.192280866491435</v>
      </c>
      <c r="AV11" s="14">
        <v>0.21552077843074799</v>
      </c>
      <c r="AW11" s="14">
        <v>0.26061359567315401</v>
      </c>
      <c r="AX11" s="14"/>
      <c r="AY11" s="14">
        <v>0.225455646148848</v>
      </c>
      <c r="AZ11" s="14">
        <v>0.220276179381825</v>
      </c>
      <c r="BA11" s="14">
        <v>0.187199902973819</v>
      </c>
      <c r="BB11" s="14">
        <v>0.195644747481062</v>
      </c>
      <c r="BC11" s="14">
        <v>0.14744557000174599</v>
      </c>
      <c r="BD11" s="14"/>
      <c r="BE11" s="14">
        <v>0.16216535956735101</v>
      </c>
      <c r="BF11" s="14">
        <v>0.22377946809708399</v>
      </c>
      <c r="BG11" s="14">
        <v>0.24885679472737701</v>
      </c>
      <c r="BH11" s="14">
        <v>0.27031326020013402</v>
      </c>
      <c r="BI11" s="14">
        <v>0.218606433642901</v>
      </c>
      <c r="BJ11" s="14">
        <v>0.25285259526366299</v>
      </c>
      <c r="BK11" s="14">
        <v>0.220999786218882</v>
      </c>
      <c r="BL11" s="14">
        <v>0.24280180494894699</v>
      </c>
      <c r="BM11" s="14">
        <v>0.19571922745442699</v>
      </c>
      <c r="BN11" s="14">
        <v>0.23399732123851</v>
      </c>
      <c r="BO11" s="14">
        <v>0.19239009602200999</v>
      </c>
      <c r="BP11" s="14">
        <v>0.12531010501321699</v>
      </c>
      <c r="BQ11" s="14">
        <v>0.16714238950712601</v>
      </c>
      <c r="BR11" s="14">
        <v>0.22807989006887</v>
      </c>
      <c r="BS11" s="14">
        <v>0.18559200060025899</v>
      </c>
      <c r="BT11" s="14">
        <v>0.161456950328872</v>
      </c>
      <c r="BU11" s="14"/>
      <c r="BV11" s="14">
        <v>0.20674822564564599</v>
      </c>
      <c r="BW11" s="14">
        <v>0.16749467387585501</v>
      </c>
      <c r="BX11" s="14"/>
      <c r="BY11" s="14">
        <v>0.17744717843062099</v>
      </c>
      <c r="BZ11" s="14"/>
      <c r="CA11" s="14">
        <v>0.23791535620026</v>
      </c>
      <c r="CB11" s="14">
        <v>0.24543322616119401</v>
      </c>
      <c r="CC11" s="14">
        <v>0.20360666941335301</v>
      </c>
      <c r="CD11" s="14">
        <v>0.177712244773084</v>
      </c>
      <c r="CE11" s="14">
        <v>0.116992764215015</v>
      </c>
    </row>
    <row r="12" spans="2:83" x14ac:dyDescent="0.3">
      <c r="B12" s="15" t="s">
        <v>238</v>
      </c>
      <c r="C12" s="14">
        <v>3.2204431788290397E-2</v>
      </c>
      <c r="D12" s="14">
        <v>3.24240188048808E-2</v>
      </c>
      <c r="E12" s="14">
        <v>3.2053163822491001E-2</v>
      </c>
      <c r="F12" s="14"/>
      <c r="G12" s="14">
        <v>6.1761363871811803E-2</v>
      </c>
      <c r="H12" s="14">
        <v>3.1700546973318103E-2</v>
      </c>
      <c r="I12" s="14">
        <v>3.24825270493177E-2</v>
      </c>
      <c r="J12" s="14">
        <v>1.95793671896012E-2</v>
      </c>
      <c r="K12" s="14">
        <v>4.3498653527761298E-2</v>
      </c>
      <c r="L12" s="14">
        <v>1.5493737414896E-2</v>
      </c>
      <c r="M12" s="14"/>
      <c r="N12" s="14">
        <v>2.95487722081655E-2</v>
      </c>
      <c r="O12" s="14">
        <v>2.9302463570844699E-2</v>
      </c>
      <c r="P12" s="14">
        <v>2.66897096726459E-2</v>
      </c>
      <c r="Q12" s="14">
        <v>4.3627793272824102E-2</v>
      </c>
      <c r="R12" s="14"/>
      <c r="S12" s="14">
        <v>3.1777378088614201E-2</v>
      </c>
      <c r="T12" s="14">
        <v>2.46233210481786E-2</v>
      </c>
      <c r="U12" s="14">
        <v>3.8774503079935803E-2</v>
      </c>
      <c r="V12" s="14">
        <v>3.5053751678167697E-2</v>
      </c>
      <c r="W12" s="14">
        <v>3.42034286110032E-2</v>
      </c>
      <c r="X12" s="14">
        <v>3.2673792140854398E-2</v>
      </c>
      <c r="Y12" s="14">
        <v>1.8280398927459699E-2</v>
      </c>
      <c r="Z12" s="14">
        <v>6.2127133341886499E-2</v>
      </c>
      <c r="AA12" s="14">
        <v>4.1448822959155203E-2</v>
      </c>
      <c r="AB12" s="14">
        <v>3.5751368139916799E-2</v>
      </c>
      <c r="AC12" s="14">
        <v>1.81441614139446E-2</v>
      </c>
      <c r="AD12" s="14">
        <v>1.10788026489913E-2</v>
      </c>
      <c r="AE12" s="14"/>
      <c r="AF12" s="14">
        <v>3.5455274445003099E-2</v>
      </c>
      <c r="AG12" s="14">
        <v>3.2184116774826903E-2</v>
      </c>
      <c r="AH12" s="14">
        <v>2.1953971773556302E-2</v>
      </c>
      <c r="AI12" s="14">
        <v>2.8455346290463399E-2</v>
      </c>
      <c r="AJ12" s="14">
        <v>2.5194094510586199E-2</v>
      </c>
      <c r="AK12" s="14"/>
      <c r="AL12" s="14">
        <v>3.9142255149019201E-2</v>
      </c>
      <c r="AM12" s="14">
        <v>2.94735416653032E-2</v>
      </c>
      <c r="AN12" s="14">
        <v>2.5082813845648502E-2</v>
      </c>
      <c r="AO12" s="14">
        <v>3.6049682274188297E-2</v>
      </c>
      <c r="AP12" s="14">
        <v>3.9242143310431903E-2</v>
      </c>
      <c r="AQ12" s="14"/>
      <c r="AR12" s="14">
        <v>2.6791454011037299E-2</v>
      </c>
      <c r="AS12" s="14">
        <v>3.6525325717106198E-2</v>
      </c>
      <c r="AT12" s="14">
        <v>2.4656631987390699E-2</v>
      </c>
      <c r="AU12" s="14">
        <v>2.7424826410889201E-2</v>
      </c>
      <c r="AV12" s="14">
        <v>4.4089983852124801E-2</v>
      </c>
      <c r="AW12" s="14">
        <v>3.0920397297744401E-2</v>
      </c>
      <c r="AX12" s="14"/>
      <c r="AY12" s="14">
        <v>4.48228129704401E-2</v>
      </c>
      <c r="AZ12" s="14">
        <v>3.21694862683405E-2</v>
      </c>
      <c r="BA12" s="14">
        <v>2.77123867385736E-2</v>
      </c>
      <c r="BB12" s="14">
        <v>3.6100075790532198E-2</v>
      </c>
      <c r="BC12" s="14">
        <v>5.2964943553029303E-2</v>
      </c>
      <c r="BD12" s="14"/>
      <c r="BE12" s="14">
        <v>6.14348414962528E-2</v>
      </c>
      <c r="BF12" s="14">
        <v>4.9034275000209501E-2</v>
      </c>
      <c r="BG12" s="14">
        <v>3.7045352551654899E-2</v>
      </c>
      <c r="BH12" s="14">
        <v>7.9649614893398703E-3</v>
      </c>
      <c r="BI12" s="14">
        <v>5.0641565233365902E-2</v>
      </c>
      <c r="BJ12" s="14">
        <v>3.2616569192557503E-2</v>
      </c>
      <c r="BK12" s="14">
        <v>4.6817421728756602E-2</v>
      </c>
      <c r="BL12" s="14">
        <v>3.0955999105102501E-2</v>
      </c>
      <c r="BM12" s="14">
        <v>3.88780928694092E-2</v>
      </c>
      <c r="BN12" s="14">
        <v>3.66620110180284E-2</v>
      </c>
      <c r="BO12" s="14">
        <v>2.4318601215385999E-2</v>
      </c>
      <c r="BP12" s="14">
        <v>1.4761092942785801E-2</v>
      </c>
      <c r="BQ12" s="14">
        <v>4.6016030313476501E-2</v>
      </c>
      <c r="BR12" s="14">
        <v>0</v>
      </c>
      <c r="BS12" s="14">
        <v>0</v>
      </c>
      <c r="BT12" s="14">
        <v>3.6887010907064199E-2</v>
      </c>
      <c r="BU12" s="14"/>
      <c r="BV12" s="14">
        <v>3.01060088488645E-2</v>
      </c>
      <c r="BW12" s="14">
        <v>2.85341760980539E-2</v>
      </c>
      <c r="BX12" s="14"/>
      <c r="BY12" s="14">
        <v>2.4466257149553399E-2</v>
      </c>
      <c r="BZ12" s="14"/>
      <c r="CA12" s="14">
        <v>3.8241985433314703E-2</v>
      </c>
      <c r="CB12" s="14">
        <v>2.78142311224082E-2</v>
      </c>
      <c r="CC12" s="14">
        <v>3.05925442559868E-2</v>
      </c>
      <c r="CD12" s="14">
        <v>2.6550380902460601E-2</v>
      </c>
      <c r="CE12" s="14">
        <v>6.3305759671626993E-2</v>
      </c>
    </row>
    <row r="13" spans="2:83" x14ac:dyDescent="0.3">
      <c r="B13" s="15" t="s">
        <v>214</v>
      </c>
      <c r="C13" s="14">
        <v>1.46707263744309E-2</v>
      </c>
      <c r="D13" s="14">
        <v>1.0944568261067201E-2</v>
      </c>
      <c r="E13" s="14">
        <v>1.8337870801633901E-2</v>
      </c>
      <c r="F13" s="14"/>
      <c r="G13" s="14">
        <v>2.77049047949624E-2</v>
      </c>
      <c r="H13" s="14">
        <v>1.1915420123707301E-2</v>
      </c>
      <c r="I13" s="14">
        <v>2.6036625090138099E-2</v>
      </c>
      <c r="J13" s="14">
        <v>8.6445366704884508E-3</v>
      </c>
      <c r="K13" s="14">
        <v>2.05855650222759E-2</v>
      </c>
      <c r="L13" s="14">
        <v>0</v>
      </c>
      <c r="M13" s="14"/>
      <c r="N13" s="14">
        <v>1.76881315826353E-2</v>
      </c>
      <c r="O13" s="14">
        <v>1.6302957763756201E-2</v>
      </c>
      <c r="P13" s="14">
        <v>1.4319828354466199E-2</v>
      </c>
      <c r="Q13" s="14">
        <v>1.0354655811545601E-2</v>
      </c>
      <c r="R13" s="14"/>
      <c r="S13" s="14">
        <v>1.8428679715009999E-2</v>
      </c>
      <c r="T13" s="14">
        <v>1.21240132375989E-2</v>
      </c>
      <c r="U13" s="14">
        <v>1.2683293346232199E-2</v>
      </c>
      <c r="V13" s="14">
        <v>1.8373978530925601E-2</v>
      </c>
      <c r="W13" s="14">
        <v>6.8036423795129596E-3</v>
      </c>
      <c r="X13" s="14">
        <v>1.98986951891508E-2</v>
      </c>
      <c r="Y13" s="14">
        <v>5.92739928498668E-3</v>
      </c>
      <c r="Z13" s="14">
        <v>1.31879284855767E-2</v>
      </c>
      <c r="AA13" s="14">
        <v>1.9093890796685501E-2</v>
      </c>
      <c r="AB13" s="14">
        <v>1.6500765951671399E-2</v>
      </c>
      <c r="AC13" s="14">
        <v>9.1844252186869604E-3</v>
      </c>
      <c r="AD13" s="14">
        <v>1.7577583014594299E-2</v>
      </c>
      <c r="AE13" s="14"/>
      <c r="AF13" s="14">
        <v>4.5825015906248096E-3</v>
      </c>
      <c r="AG13" s="14">
        <v>2.5205918076713199E-2</v>
      </c>
      <c r="AH13" s="14">
        <v>1.5274169748233099E-2</v>
      </c>
      <c r="AI13" s="14">
        <v>2.9313462293832901E-2</v>
      </c>
      <c r="AJ13" s="14">
        <v>1.1891690888206101E-2</v>
      </c>
      <c r="AK13" s="14"/>
      <c r="AL13" s="14">
        <v>5.74422194278916E-3</v>
      </c>
      <c r="AM13" s="14">
        <v>2.0652153104690801E-2</v>
      </c>
      <c r="AN13" s="14">
        <v>1.40729375359562E-2</v>
      </c>
      <c r="AO13" s="14">
        <v>4.9769932000246599E-3</v>
      </c>
      <c r="AP13" s="14">
        <v>2.48562401769114E-2</v>
      </c>
      <c r="AQ13" s="14"/>
      <c r="AR13" s="14">
        <v>1.99683832032133E-2</v>
      </c>
      <c r="AS13" s="14">
        <v>8.4619897699712999E-3</v>
      </c>
      <c r="AT13" s="14">
        <v>0</v>
      </c>
      <c r="AU13" s="14">
        <v>1.4458575376423199E-2</v>
      </c>
      <c r="AV13" s="14">
        <v>4.5684544718771702E-2</v>
      </c>
      <c r="AW13" s="14">
        <v>0</v>
      </c>
      <c r="AX13" s="14"/>
      <c r="AY13" s="14">
        <v>7.2200087079696404E-3</v>
      </c>
      <c r="AZ13" s="14">
        <v>1.6565335406964001E-2</v>
      </c>
      <c r="BA13" s="14">
        <v>1.23936139164305E-2</v>
      </c>
      <c r="BB13" s="14">
        <v>3.90989856913906E-2</v>
      </c>
      <c r="BC13" s="14">
        <v>0</v>
      </c>
      <c r="BD13" s="14"/>
      <c r="BE13" s="14">
        <v>0</v>
      </c>
      <c r="BF13" s="14">
        <v>1.9752333754793901E-2</v>
      </c>
      <c r="BG13" s="14">
        <v>2.1776843666279199E-2</v>
      </c>
      <c r="BH13" s="14">
        <v>3.3648084860680001E-2</v>
      </c>
      <c r="BI13" s="14">
        <v>5.6491935716896403E-3</v>
      </c>
      <c r="BJ13" s="14">
        <v>1.1332210167496399E-2</v>
      </c>
      <c r="BK13" s="14">
        <v>2.14827924990805E-2</v>
      </c>
      <c r="BL13" s="14">
        <v>6.4238924545936497E-3</v>
      </c>
      <c r="BM13" s="14">
        <v>1.7512225901920201E-2</v>
      </c>
      <c r="BN13" s="14">
        <v>2.0431816785127E-2</v>
      </c>
      <c r="BO13" s="14">
        <v>1.1804881761376E-2</v>
      </c>
      <c r="BP13" s="14">
        <v>1.8493968170013399E-2</v>
      </c>
      <c r="BQ13" s="14">
        <v>9.0470680161812301E-3</v>
      </c>
      <c r="BR13" s="14">
        <v>0</v>
      </c>
      <c r="BS13" s="14">
        <v>0</v>
      </c>
      <c r="BT13" s="14">
        <v>1.8427681330450599E-2</v>
      </c>
      <c r="BU13" s="14"/>
      <c r="BV13" s="14">
        <v>2.2438809075677298E-2</v>
      </c>
      <c r="BW13" s="14">
        <v>1.79985401690522E-2</v>
      </c>
      <c r="BX13" s="14"/>
      <c r="BY13" s="14">
        <v>1.18310165124049E-2</v>
      </c>
      <c r="BZ13" s="14"/>
      <c r="CA13" s="14">
        <v>9.8143112161621603E-3</v>
      </c>
      <c r="CB13" s="14">
        <v>1.2788202544516E-2</v>
      </c>
      <c r="CC13" s="14">
        <v>1.9089634398044598E-2</v>
      </c>
      <c r="CD13" s="14">
        <v>2.02823787470322E-2</v>
      </c>
      <c r="CE13" s="14">
        <v>0</v>
      </c>
    </row>
    <row r="14" spans="2:83" x14ac:dyDescent="0.3">
      <c r="B14" s="15" t="s">
        <v>110</v>
      </c>
      <c r="C14" s="14">
        <v>5.0211307203959499E-2</v>
      </c>
      <c r="D14" s="14">
        <v>2.6599471280014001E-2</v>
      </c>
      <c r="E14" s="14">
        <v>7.3365355307621394E-2</v>
      </c>
      <c r="F14" s="14"/>
      <c r="G14" s="14">
        <v>6.9535739542302299E-2</v>
      </c>
      <c r="H14" s="14">
        <v>4.5206757594832198E-2</v>
      </c>
      <c r="I14" s="14">
        <v>6.6088232709701503E-2</v>
      </c>
      <c r="J14" s="14">
        <v>4.7909225983983998E-2</v>
      </c>
      <c r="K14" s="14">
        <v>4.49823585226901E-2</v>
      </c>
      <c r="L14" s="14">
        <v>3.4034066871325999E-2</v>
      </c>
      <c r="M14" s="14"/>
      <c r="N14" s="14">
        <v>1.97027608197505E-2</v>
      </c>
      <c r="O14" s="14">
        <v>4.0016338942070198E-2</v>
      </c>
      <c r="P14" s="14">
        <v>5.50850205640738E-2</v>
      </c>
      <c r="Q14" s="14">
        <v>9.04807876155313E-2</v>
      </c>
      <c r="R14" s="14"/>
      <c r="S14" s="14">
        <v>4.6328262552664402E-2</v>
      </c>
      <c r="T14" s="14">
        <v>5.0107454756418798E-2</v>
      </c>
      <c r="U14" s="14">
        <v>3.9374533984552498E-2</v>
      </c>
      <c r="V14" s="14">
        <v>4.2438497397757E-2</v>
      </c>
      <c r="W14" s="14">
        <v>4.8792056134800803E-2</v>
      </c>
      <c r="X14" s="14">
        <v>7.3235829754935894E-2</v>
      </c>
      <c r="Y14" s="14">
        <v>8.3021545781876593E-2</v>
      </c>
      <c r="Z14" s="14">
        <v>5.6806105902415999E-2</v>
      </c>
      <c r="AA14" s="14">
        <v>5.9396144578283301E-2</v>
      </c>
      <c r="AB14" s="14">
        <v>2.1526676399418999E-2</v>
      </c>
      <c r="AC14" s="14">
        <v>3.04067343546203E-2</v>
      </c>
      <c r="AD14" s="14">
        <v>4.4650487916723602E-2</v>
      </c>
      <c r="AE14" s="14"/>
      <c r="AF14" s="14">
        <v>2.4724299647476002E-2</v>
      </c>
      <c r="AG14" s="14">
        <v>3.0638069486610901E-2</v>
      </c>
      <c r="AH14" s="14">
        <v>3.5283482762820999E-2</v>
      </c>
      <c r="AI14" s="14">
        <v>2.7200937784649201E-2</v>
      </c>
      <c r="AJ14" s="14">
        <v>0.12681773762086301</v>
      </c>
      <c r="AK14" s="14"/>
      <c r="AL14" s="14">
        <v>3.3859046390639101E-2</v>
      </c>
      <c r="AM14" s="14">
        <v>3.1330736952769701E-2</v>
      </c>
      <c r="AN14" s="14">
        <v>2.6473348183152001E-2</v>
      </c>
      <c r="AO14" s="14">
        <v>2.5457636168189499E-2</v>
      </c>
      <c r="AP14" s="14">
        <v>3.9403348902010298E-2</v>
      </c>
      <c r="AQ14" s="14"/>
      <c r="AR14" s="14">
        <v>2.0463898831358601E-2</v>
      </c>
      <c r="AS14" s="14">
        <v>2.1187202059336101E-2</v>
      </c>
      <c r="AT14" s="14">
        <v>2.6480771814586399E-2</v>
      </c>
      <c r="AU14" s="14">
        <v>3.0984517371897301E-2</v>
      </c>
      <c r="AV14" s="14">
        <v>4.9245244463070298E-2</v>
      </c>
      <c r="AW14" s="14">
        <v>0.15165404007646199</v>
      </c>
      <c r="AX14" s="14"/>
      <c r="AY14" s="14">
        <v>5.8068275779773401E-2</v>
      </c>
      <c r="AZ14" s="14">
        <v>8.2290606565483898E-2</v>
      </c>
      <c r="BA14" s="14">
        <v>4.0813106619085701E-2</v>
      </c>
      <c r="BB14" s="14">
        <v>2.4281428584773099E-2</v>
      </c>
      <c r="BC14" s="14">
        <v>2.2862267824551599E-2</v>
      </c>
      <c r="BD14" s="14"/>
      <c r="BE14" s="14">
        <v>6.5633321850478196E-2</v>
      </c>
      <c r="BF14" s="14">
        <v>0.18204179324144101</v>
      </c>
      <c r="BG14" s="14">
        <v>6.3100399102813301E-2</v>
      </c>
      <c r="BH14" s="14">
        <v>2.31308318955422E-2</v>
      </c>
      <c r="BI14" s="14">
        <v>6.9998575338889701E-2</v>
      </c>
      <c r="BJ14" s="14">
        <v>4.9390511708003397E-2</v>
      </c>
      <c r="BK14" s="14">
        <v>7.0144737359273998E-2</v>
      </c>
      <c r="BL14" s="14">
        <v>1.9053786003925901E-2</v>
      </c>
      <c r="BM14" s="14">
        <v>3.9164109742531497E-2</v>
      </c>
      <c r="BN14" s="14">
        <v>1.5721977010300599E-2</v>
      </c>
      <c r="BO14" s="14">
        <v>4.9675962919670601E-2</v>
      </c>
      <c r="BP14" s="14">
        <v>1.9002634895587098E-2</v>
      </c>
      <c r="BQ14" s="14">
        <v>1.9136708071030201E-2</v>
      </c>
      <c r="BR14" s="14">
        <v>1.7508322271297099E-2</v>
      </c>
      <c r="BS14" s="14">
        <v>6.19914856839094E-2</v>
      </c>
      <c r="BT14" s="14">
        <v>0</v>
      </c>
      <c r="BU14" s="14"/>
      <c r="BV14" s="14">
        <v>2.29956283464623E-2</v>
      </c>
      <c r="BW14" s="14">
        <v>4.3710373758526197E-2</v>
      </c>
      <c r="BX14" s="14"/>
      <c r="BY14" s="14">
        <v>2.0582316338461502E-2</v>
      </c>
      <c r="BZ14" s="14"/>
      <c r="CA14" s="14">
        <v>5.5891707070466E-2</v>
      </c>
      <c r="CB14" s="14">
        <v>3.2345567078297201E-2</v>
      </c>
      <c r="CC14" s="14">
        <v>4.9580357135688299E-2</v>
      </c>
      <c r="CD14" s="14">
        <v>2.5778280802750901E-2</v>
      </c>
      <c r="CE14" s="14">
        <v>3.2929924183019502E-2</v>
      </c>
    </row>
    <row r="15" spans="2:83" x14ac:dyDescent="0.3">
      <c r="B15" s="15" t="s">
        <v>215</v>
      </c>
      <c r="C15" s="21">
        <v>0.68567932044285196</v>
      </c>
      <c r="D15" s="21">
        <v>0.72993464650852302</v>
      </c>
      <c r="E15" s="21">
        <v>0.64185023364527605</v>
      </c>
      <c r="F15" s="21"/>
      <c r="G15" s="21">
        <v>0.62919156365087303</v>
      </c>
      <c r="H15" s="21">
        <v>0.73540946891552605</v>
      </c>
      <c r="I15" s="21">
        <v>0.71761249719125797</v>
      </c>
      <c r="J15" s="21">
        <v>0.699755146132506</v>
      </c>
      <c r="K15" s="21">
        <v>0.65281766503212002</v>
      </c>
      <c r="L15" s="21">
        <v>0.66733084795856201</v>
      </c>
      <c r="M15" s="21"/>
      <c r="N15" s="21">
        <v>0.73685874611577795</v>
      </c>
      <c r="O15" s="21">
        <v>0.70375268545985603</v>
      </c>
      <c r="P15" s="21">
        <v>0.68709560161077998</v>
      </c>
      <c r="Q15" s="21">
        <v>0.61360752746743596</v>
      </c>
      <c r="R15" s="21"/>
      <c r="S15" s="21">
        <v>0.69798359138365995</v>
      </c>
      <c r="T15" s="21">
        <v>0.73268108203954196</v>
      </c>
      <c r="U15" s="21">
        <v>0.67207656089892998</v>
      </c>
      <c r="V15" s="21">
        <v>0.64509858348548099</v>
      </c>
      <c r="W15" s="21">
        <v>0.63364029856812398</v>
      </c>
      <c r="X15" s="21">
        <v>0.69355993236729596</v>
      </c>
      <c r="Y15" s="21">
        <v>0.670346538044022</v>
      </c>
      <c r="Z15" s="21">
        <v>0.67197832714619599</v>
      </c>
      <c r="AA15" s="21">
        <v>0.673116164245398</v>
      </c>
      <c r="AB15" s="21">
        <v>0.70041312356629104</v>
      </c>
      <c r="AC15" s="21">
        <v>0.76371235782929303</v>
      </c>
      <c r="AD15" s="21">
        <v>0.61094433860272002</v>
      </c>
      <c r="AE15" s="21"/>
      <c r="AF15" s="21">
        <v>0.70616284719210998</v>
      </c>
      <c r="AG15" s="21">
        <v>0.71714031742062001</v>
      </c>
      <c r="AH15" s="21">
        <v>0.683666655070435</v>
      </c>
      <c r="AI15" s="21">
        <v>0.54461684648493702</v>
      </c>
      <c r="AJ15" s="21">
        <v>0.63423169759231401</v>
      </c>
      <c r="AK15" s="21"/>
      <c r="AL15" s="21">
        <v>0.68612691033751205</v>
      </c>
      <c r="AM15" s="21">
        <v>0.72759001500994203</v>
      </c>
      <c r="AN15" s="21">
        <v>0.72633849401521799</v>
      </c>
      <c r="AO15" s="21">
        <v>0.71399838884066402</v>
      </c>
      <c r="AP15" s="21">
        <v>0.60424825906506896</v>
      </c>
      <c r="AQ15" s="21"/>
      <c r="AR15" s="21">
        <v>0.721541771824324</v>
      </c>
      <c r="AS15" s="21">
        <v>0.71798527494901498</v>
      </c>
      <c r="AT15" s="21">
        <v>0.69639103257264701</v>
      </c>
      <c r="AU15" s="21">
        <v>0.73485121434935496</v>
      </c>
      <c r="AV15" s="21">
        <v>0.64545944853528603</v>
      </c>
      <c r="AW15" s="21">
        <v>0.55681196695263901</v>
      </c>
      <c r="AX15" s="21"/>
      <c r="AY15" s="21">
        <v>0.66443325639296902</v>
      </c>
      <c r="AZ15" s="21">
        <v>0.64869839237738602</v>
      </c>
      <c r="BA15" s="21">
        <v>0.73188098975209104</v>
      </c>
      <c r="BB15" s="21">
        <v>0.70487476245224201</v>
      </c>
      <c r="BC15" s="21">
        <v>0.77672721862067295</v>
      </c>
      <c r="BD15" s="21"/>
      <c r="BE15" s="21">
        <v>0.710766477085918</v>
      </c>
      <c r="BF15" s="21">
        <v>0.52539212990647099</v>
      </c>
      <c r="BG15" s="21">
        <v>0.62922060995187601</v>
      </c>
      <c r="BH15" s="21">
        <v>0.66494286155430404</v>
      </c>
      <c r="BI15" s="21">
        <v>0.65510423221315295</v>
      </c>
      <c r="BJ15" s="21">
        <v>0.65380811366827996</v>
      </c>
      <c r="BK15" s="21">
        <v>0.64055526219400705</v>
      </c>
      <c r="BL15" s="21">
        <v>0.70076451748743096</v>
      </c>
      <c r="BM15" s="21">
        <v>0.70872634403171197</v>
      </c>
      <c r="BN15" s="21">
        <v>0.69318687394803402</v>
      </c>
      <c r="BO15" s="21">
        <v>0.72181045808155797</v>
      </c>
      <c r="BP15" s="21">
        <v>0.82243219897839703</v>
      </c>
      <c r="BQ15" s="21">
        <v>0.75865780409218697</v>
      </c>
      <c r="BR15" s="21">
        <v>0.75441178765983297</v>
      </c>
      <c r="BS15" s="21">
        <v>0.75241651371583196</v>
      </c>
      <c r="BT15" s="21">
        <v>0.78322835743361396</v>
      </c>
      <c r="BU15" s="21"/>
      <c r="BV15" s="21">
        <v>0.71771132808334903</v>
      </c>
      <c r="BW15" s="21">
        <v>0.74226223609851205</v>
      </c>
      <c r="BX15" s="21"/>
      <c r="BY15" s="21">
        <v>0.76567323156895895</v>
      </c>
      <c r="BZ15" s="21"/>
      <c r="CA15" s="21">
        <v>0.658136640079797</v>
      </c>
      <c r="CB15" s="21">
        <v>0.68161877309358399</v>
      </c>
      <c r="CC15" s="21">
        <v>0.69713079479692697</v>
      </c>
      <c r="CD15" s="21">
        <v>0.74967671477467301</v>
      </c>
      <c r="CE15" s="21">
        <v>0.78677155193033899</v>
      </c>
    </row>
    <row r="16" spans="2:83" x14ac:dyDescent="0.3">
      <c r="B16" s="15" t="s">
        <v>216</v>
      </c>
      <c r="C16" s="21">
        <v>4.6875158162721399E-2</v>
      </c>
      <c r="D16" s="21">
        <v>4.3368587065947997E-2</v>
      </c>
      <c r="E16" s="21">
        <v>5.0391034624124899E-2</v>
      </c>
      <c r="F16" s="21"/>
      <c r="G16" s="21">
        <v>8.9466268666774207E-2</v>
      </c>
      <c r="H16" s="21">
        <v>4.36159670970254E-2</v>
      </c>
      <c r="I16" s="21">
        <v>5.8519152139455799E-2</v>
      </c>
      <c r="J16" s="21">
        <v>2.8223903860089699E-2</v>
      </c>
      <c r="K16" s="21">
        <v>6.4084218550037195E-2</v>
      </c>
      <c r="L16" s="21">
        <v>1.5493737414896E-2</v>
      </c>
      <c r="M16" s="21"/>
      <c r="N16" s="21">
        <v>4.7236903790800797E-2</v>
      </c>
      <c r="O16" s="21">
        <v>4.5605421334600903E-2</v>
      </c>
      <c r="P16" s="21">
        <v>4.1009538027111998E-2</v>
      </c>
      <c r="Q16" s="21">
        <v>5.3982449084369701E-2</v>
      </c>
      <c r="R16" s="21"/>
      <c r="S16" s="21">
        <v>5.0206057803624297E-2</v>
      </c>
      <c r="T16" s="21">
        <v>3.6747334285777498E-2</v>
      </c>
      <c r="U16" s="21">
        <v>5.1457796426167997E-2</v>
      </c>
      <c r="V16" s="21">
        <v>5.3427730209093201E-2</v>
      </c>
      <c r="W16" s="21">
        <v>4.1007070990516099E-2</v>
      </c>
      <c r="X16" s="21">
        <v>5.2572487330005198E-2</v>
      </c>
      <c r="Y16" s="21">
        <v>2.42077982124464E-2</v>
      </c>
      <c r="Z16" s="21">
        <v>7.5315061827463198E-2</v>
      </c>
      <c r="AA16" s="21">
        <v>6.0542713755840701E-2</v>
      </c>
      <c r="AB16" s="21">
        <v>5.2252134091588201E-2</v>
      </c>
      <c r="AC16" s="21">
        <v>2.7328586632631598E-2</v>
      </c>
      <c r="AD16" s="21">
        <v>2.8656385663585599E-2</v>
      </c>
      <c r="AE16" s="21"/>
      <c r="AF16" s="21">
        <v>4.0037776035627901E-2</v>
      </c>
      <c r="AG16" s="21">
        <v>5.7390034851540102E-2</v>
      </c>
      <c r="AH16" s="21">
        <v>3.7228141521789403E-2</v>
      </c>
      <c r="AI16" s="21">
        <v>5.7768808584296297E-2</v>
      </c>
      <c r="AJ16" s="21">
        <v>3.7085785398792301E-2</v>
      </c>
      <c r="AK16" s="21"/>
      <c r="AL16" s="21">
        <v>4.4886477091808402E-2</v>
      </c>
      <c r="AM16" s="21">
        <v>5.0125694769993998E-2</v>
      </c>
      <c r="AN16" s="21">
        <v>3.9155751381604702E-2</v>
      </c>
      <c r="AO16" s="21">
        <v>4.1026675474212897E-2</v>
      </c>
      <c r="AP16" s="21">
        <v>6.4098383487343299E-2</v>
      </c>
      <c r="AQ16" s="21"/>
      <c r="AR16" s="21">
        <v>4.6759837214250498E-2</v>
      </c>
      <c r="AS16" s="21">
        <v>4.4987315487077503E-2</v>
      </c>
      <c r="AT16" s="21">
        <v>2.4656631987390699E-2</v>
      </c>
      <c r="AU16" s="21">
        <v>4.1883401787312403E-2</v>
      </c>
      <c r="AV16" s="21">
        <v>8.9774528570896503E-2</v>
      </c>
      <c r="AW16" s="21">
        <v>3.0920397297744401E-2</v>
      </c>
      <c r="AX16" s="21"/>
      <c r="AY16" s="21">
        <v>5.2042821678409699E-2</v>
      </c>
      <c r="AZ16" s="21">
        <v>4.8734821675304497E-2</v>
      </c>
      <c r="BA16" s="21">
        <v>4.0106000655003998E-2</v>
      </c>
      <c r="BB16" s="21">
        <v>7.5199061481922805E-2</v>
      </c>
      <c r="BC16" s="21">
        <v>5.2964943553029303E-2</v>
      </c>
      <c r="BD16" s="21"/>
      <c r="BE16" s="21">
        <v>6.14348414962528E-2</v>
      </c>
      <c r="BF16" s="21">
        <v>6.8786608755003406E-2</v>
      </c>
      <c r="BG16" s="21">
        <v>5.8822196217934102E-2</v>
      </c>
      <c r="BH16" s="21">
        <v>4.1613046350019903E-2</v>
      </c>
      <c r="BI16" s="21">
        <v>5.6290758805055602E-2</v>
      </c>
      <c r="BJ16" s="21">
        <v>4.3948779360053897E-2</v>
      </c>
      <c r="BK16" s="21">
        <v>6.8300214227837205E-2</v>
      </c>
      <c r="BL16" s="21">
        <v>3.7379891559696198E-2</v>
      </c>
      <c r="BM16" s="21">
        <v>5.6390318771329398E-2</v>
      </c>
      <c r="BN16" s="21">
        <v>5.7093827803155403E-2</v>
      </c>
      <c r="BO16" s="21">
        <v>3.6123482976762003E-2</v>
      </c>
      <c r="BP16" s="21">
        <v>3.3255061112799203E-2</v>
      </c>
      <c r="BQ16" s="21">
        <v>5.5063098329657702E-2</v>
      </c>
      <c r="BR16" s="21">
        <v>0</v>
      </c>
      <c r="BS16" s="21">
        <v>0</v>
      </c>
      <c r="BT16" s="21">
        <v>5.5314692237514798E-2</v>
      </c>
      <c r="BU16" s="21"/>
      <c r="BV16" s="21">
        <v>5.2544817924541798E-2</v>
      </c>
      <c r="BW16" s="21">
        <v>4.65327162671062E-2</v>
      </c>
      <c r="BX16" s="21"/>
      <c r="BY16" s="21">
        <v>3.6297273661958299E-2</v>
      </c>
      <c r="BZ16" s="21"/>
      <c r="CA16" s="21">
        <v>4.8056296649476797E-2</v>
      </c>
      <c r="CB16" s="21">
        <v>4.0602433666924301E-2</v>
      </c>
      <c r="CC16" s="21">
        <v>4.9682178654031399E-2</v>
      </c>
      <c r="CD16" s="21">
        <v>4.6832759649492801E-2</v>
      </c>
      <c r="CE16" s="21">
        <v>6.3305759671626993E-2</v>
      </c>
    </row>
    <row r="17" spans="2:83" x14ac:dyDescent="0.3">
      <c r="B17" s="15" t="s">
        <v>139</v>
      </c>
      <c r="C17" s="22">
        <v>0.63880416228013104</v>
      </c>
      <c r="D17" s="22">
        <v>0.68656605944257498</v>
      </c>
      <c r="E17" s="22">
        <v>0.59145919902115096</v>
      </c>
      <c r="F17" s="22"/>
      <c r="G17" s="22">
        <v>0.53972529498409905</v>
      </c>
      <c r="H17" s="22">
        <v>0.69179350181850097</v>
      </c>
      <c r="I17" s="22">
        <v>0.65909334505180195</v>
      </c>
      <c r="J17" s="22">
        <v>0.67153124227241701</v>
      </c>
      <c r="K17" s="22">
        <v>0.58873344648208203</v>
      </c>
      <c r="L17" s="22">
        <v>0.651837110543666</v>
      </c>
      <c r="M17" s="22"/>
      <c r="N17" s="22">
        <v>0.68962184232497703</v>
      </c>
      <c r="O17" s="22">
        <v>0.65814726412525504</v>
      </c>
      <c r="P17" s="22">
        <v>0.64608606358366805</v>
      </c>
      <c r="Q17" s="22">
        <v>0.55962507838306697</v>
      </c>
      <c r="R17" s="22"/>
      <c r="S17" s="22">
        <v>0.64777753358003598</v>
      </c>
      <c r="T17" s="22">
        <v>0.69593374775376404</v>
      </c>
      <c r="U17" s="22">
        <v>0.62061876447276199</v>
      </c>
      <c r="V17" s="22">
        <v>0.59167085327638702</v>
      </c>
      <c r="W17" s="22">
        <v>0.59263322757760795</v>
      </c>
      <c r="X17" s="22">
        <v>0.64098744503729099</v>
      </c>
      <c r="Y17" s="22">
        <v>0.64613873983157499</v>
      </c>
      <c r="Z17" s="22">
        <v>0.59666326531873304</v>
      </c>
      <c r="AA17" s="22">
        <v>0.61257345048955802</v>
      </c>
      <c r="AB17" s="22">
        <v>0.64816098947470202</v>
      </c>
      <c r="AC17" s="22">
        <v>0.73638377119666099</v>
      </c>
      <c r="AD17" s="22">
        <v>0.58228795293913405</v>
      </c>
      <c r="AE17" s="22"/>
      <c r="AF17" s="22">
        <v>0.66612507115648301</v>
      </c>
      <c r="AG17" s="22">
        <v>0.65975028256907997</v>
      </c>
      <c r="AH17" s="22">
        <v>0.64643851354864601</v>
      </c>
      <c r="AI17" s="22">
        <v>0.48684803790064102</v>
      </c>
      <c r="AJ17" s="22">
        <v>0.59714591219352198</v>
      </c>
      <c r="AK17" s="22"/>
      <c r="AL17" s="22">
        <v>0.64124043324570301</v>
      </c>
      <c r="AM17" s="22">
        <v>0.67746432023994796</v>
      </c>
      <c r="AN17" s="22">
        <v>0.68718274263361301</v>
      </c>
      <c r="AO17" s="22">
        <v>0.67297171336645201</v>
      </c>
      <c r="AP17" s="22">
        <v>0.54014987557772598</v>
      </c>
      <c r="AQ17" s="22"/>
      <c r="AR17" s="22">
        <v>0.67478193461007296</v>
      </c>
      <c r="AS17" s="22">
        <v>0.67299795946193797</v>
      </c>
      <c r="AT17" s="22">
        <v>0.67173440058525702</v>
      </c>
      <c r="AU17" s="22">
        <v>0.69296781256204298</v>
      </c>
      <c r="AV17" s="22">
        <v>0.55568491996438896</v>
      </c>
      <c r="AW17" s="22">
        <v>0.52589156965489503</v>
      </c>
      <c r="AX17" s="22"/>
      <c r="AY17" s="22">
        <v>0.61239043471455901</v>
      </c>
      <c r="AZ17" s="22">
        <v>0.59996357070208195</v>
      </c>
      <c r="BA17" s="22">
        <v>0.69177498909708701</v>
      </c>
      <c r="BB17" s="22">
        <v>0.62967570097032</v>
      </c>
      <c r="BC17" s="22">
        <v>0.72376227506764401</v>
      </c>
      <c r="BD17" s="22"/>
      <c r="BE17" s="22">
        <v>0.649331635589665</v>
      </c>
      <c r="BF17" s="22">
        <v>0.45660552115146802</v>
      </c>
      <c r="BG17" s="22">
        <v>0.57039841373394196</v>
      </c>
      <c r="BH17" s="22">
        <v>0.62332981520428399</v>
      </c>
      <c r="BI17" s="22">
        <v>0.59881347340809798</v>
      </c>
      <c r="BJ17" s="22">
        <v>0.60985933430822603</v>
      </c>
      <c r="BK17" s="22">
        <v>0.57225504796616999</v>
      </c>
      <c r="BL17" s="22">
        <v>0.66338462592773495</v>
      </c>
      <c r="BM17" s="22">
        <v>0.65233602526038303</v>
      </c>
      <c r="BN17" s="22">
        <v>0.63609304614487905</v>
      </c>
      <c r="BO17" s="22">
        <v>0.68568697510479604</v>
      </c>
      <c r="BP17" s="22">
        <v>0.78917713786559796</v>
      </c>
      <c r="BQ17" s="22">
        <v>0.70359470576252903</v>
      </c>
      <c r="BR17" s="22">
        <v>0.75441178765983297</v>
      </c>
      <c r="BS17" s="22">
        <v>0.75241651371583196</v>
      </c>
      <c r="BT17" s="22">
        <v>0.72791366519609901</v>
      </c>
      <c r="BU17" s="22"/>
      <c r="BV17" s="22">
        <v>0.66516651015880801</v>
      </c>
      <c r="BW17" s="22">
        <v>0.69572951983140596</v>
      </c>
      <c r="BX17" s="22"/>
      <c r="BY17" s="22">
        <v>0.72937595790700105</v>
      </c>
      <c r="BZ17" s="22"/>
      <c r="CA17" s="22">
        <v>0.61008034343032003</v>
      </c>
      <c r="CB17" s="22">
        <v>0.64101633942666003</v>
      </c>
      <c r="CC17" s="22">
        <v>0.64744861614289595</v>
      </c>
      <c r="CD17" s="22">
        <v>0.70284395512518005</v>
      </c>
      <c r="CE17" s="22">
        <v>0.72346579225871199</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0.114779618273175</v>
      </c>
      <c r="D9" s="14">
        <v>0.155560366624892</v>
      </c>
      <c r="E9" s="14">
        <v>7.5184630865522906E-2</v>
      </c>
      <c r="F9" s="14"/>
      <c r="G9" s="14">
        <v>0.16322381671241801</v>
      </c>
      <c r="H9" s="14">
        <v>0.17850773014026999</v>
      </c>
      <c r="I9" s="14">
        <v>0.116892604490894</v>
      </c>
      <c r="J9" s="14">
        <v>8.8948774888221296E-2</v>
      </c>
      <c r="K9" s="14">
        <v>6.3714546789297097E-2</v>
      </c>
      <c r="L9" s="14">
        <v>8.4459478468595903E-2</v>
      </c>
      <c r="M9" s="14"/>
      <c r="N9" s="14">
        <v>0.14961659945021599</v>
      </c>
      <c r="O9" s="14">
        <v>8.3403923669932503E-2</v>
      </c>
      <c r="P9" s="14">
        <v>0.12635764198180999</v>
      </c>
      <c r="Q9" s="14">
        <v>0.100296471421032</v>
      </c>
      <c r="R9" s="14"/>
      <c r="S9" s="14">
        <v>0.150289922467015</v>
      </c>
      <c r="T9" s="14">
        <v>0.11190221884573601</v>
      </c>
      <c r="U9" s="14">
        <v>0.10281369706594</v>
      </c>
      <c r="V9" s="14">
        <v>9.4278163562667702E-2</v>
      </c>
      <c r="W9" s="14">
        <v>9.6868393529578795E-2</v>
      </c>
      <c r="X9" s="14">
        <v>9.2805220803902896E-2</v>
      </c>
      <c r="Y9" s="14">
        <v>0.113927855746546</v>
      </c>
      <c r="Z9" s="14">
        <v>0.159189955737565</v>
      </c>
      <c r="AA9" s="14">
        <v>0.123040903956217</v>
      </c>
      <c r="AB9" s="14">
        <v>8.4033134695343695E-2</v>
      </c>
      <c r="AC9" s="14">
        <v>0.15765848770857699</v>
      </c>
      <c r="AD9" s="14">
        <v>9.6137412447293902E-2</v>
      </c>
      <c r="AE9" s="14"/>
      <c r="AF9" s="14">
        <v>0.122530254576659</v>
      </c>
      <c r="AG9" s="14">
        <v>0.150841104501723</v>
      </c>
      <c r="AH9" s="14">
        <v>8.6766530068043496E-2</v>
      </c>
      <c r="AI9" s="14">
        <v>5.4761793327020802E-2</v>
      </c>
      <c r="AJ9" s="14">
        <v>8.0919592753627298E-2</v>
      </c>
      <c r="AK9" s="14"/>
      <c r="AL9" s="14">
        <v>0.12112014258939</v>
      </c>
      <c r="AM9" s="14">
        <v>0.14610895422970899</v>
      </c>
      <c r="AN9" s="14">
        <v>7.9419983782037906E-2</v>
      </c>
      <c r="AO9" s="14">
        <v>0.154875937605048</v>
      </c>
      <c r="AP9" s="14">
        <v>7.0182869278958504E-2</v>
      </c>
      <c r="AQ9" s="14"/>
      <c r="AR9" s="14">
        <v>0.149323497956558</v>
      </c>
      <c r="AS9" s="14">
        <v>0.121291652442317</v>
      </c>
      <c r="AT9" s="14">
        <v>0.100198216659431</v>
      </c>
      <c r="AU9" s="14">
        <v>0.16371731752281099</v>
      </c>
      <c r="AV9" s="14">
        <v>7.6032988160425002E-2</v>
      </c>
      <c r="AW9" s="14">
        <v>5.20369984258496E-2</v>
      </c>
      <c r="AX9" s="14"/>
      <c r="AY9" s="14">
        <v>0.10526117977164599</v>
      </c>
      <c r="AZ9" s="14">
        <v>9.0037208756777495E-2</v>
      </c>
      <c r="BA9" s="14">
        <v>0.11207580403296601</v>
      </c>
      <c r="BB9" s="14">
        <v>0.16098119182965301</v>
      </c>
      <c r="BC9" s="14">
        <v>0.31837033678891002</v>
      </c>
      <c r="BD9" s="14"/>
      <c r="BE9" s="14">
        <v>0.12765568749895401</v>
      </c>
      <c r="BF9" s="14">
        <v>9.4589547904494295E-2</v>
      </c>
      <c r="BG9" s="14">
        <v>8.1322983518248196E-2</v>
      </c>
      <c r="BH9" s="14">
        <v>8.7114707474664502E-2</v>
      </c>
      <c r="BI9" s="14">
        <v>0.134570385368456</v>
      </c>
      <c r="BJ9" s="14">
        <v>0.106894357470111</v>
      </c>
      <c r="BK9" s="14">
        <v>0.106227251836385</v>
      </c>
      <c r="BL9" s="14">
        <v>6.6759606141760394E-2</v>
      </c>
      <c r="BM9" s="14">
        <v>0.13756703151598099</v>
      </c>
      <c r="BN9" s="14">
        <v>6.9387052783080494E-2</v>
      </c>
      <c r="BO9" s="14">
        <v>0.114096708795266</v>
      </c>
      <c r="BP9" s="14">
        <v>0.15008024872018999</v>
      </c>
      <c r="BQ9" s="14">
        <v>0.116894384776405</v>
      </c>
      <c r="BR9" s="14">
        <v>0.18946604336124101</v>
      </c>
      <c r="BS9" s="14">
        <v>0.16761063386147701</v>
      </c>
      <c r="BT9" s="14">
        <v>0.227058605785149</v>
      </c>
      <c r="BU9" s="14"/>
      <c r="BV9" s="14">
        <v>0.15998571865293401</v>
      </c>
      <c r="BW9" s="14">
        <v>0.12549862847239701</v>
      </c>
      <c r="BX9" s="14"/>
      <c r="BY9" s="14">
        <v>0.25152412589747097</v>
      </c>
      <c r="BZ9" s="14"/>
      <c r="CA9" s="14">
        <v>8.8145490129716994E-2</v>
      </c>
      <c r="CB9" s="14">
        <v>6.8864022621974302E-2</v>
      </c>
      <c r="CC9" s="14">
        <v>0.11658883402753401</v>
      </c>
      <c r="CD9" s="14">
        <v>0.23203125446068501</v>
      </c>
      <c r="CE9" s="14">
        <v>0.42048729592416101</v>
      </c>
    </row>
    <row r="10" spans="2:83" x14ac:dyDescent="0.3">
      <c r="B10" s="15" t="s">
        <v>236</v>
      </c>
      <c r="C10" s="14">
        <v>0.346500193304556</v>
      </c>
      <c r="D10" s="14">
        <v>0.38477409979251598</v>
      </c>
      <c r="E10" s="14">
        <v>0.30980734723880199</v>
      </c>
      <c r="F10" s="14"/>
      <c r="G10" s="14">
        <v>0.35566024675914898</v>
      </c>
      <c r="H10" s="14">
        <v>0.37250667840976298</v>
      </c>
      <c r="I10" s="14">
        <v>0.375918345077979</v>
      </c>
      <c r="J10" s="14">
        <v>0.321592683020681</v>
      </c>
      <c r="K10" s="14">
        <v>0.301225376397594</v>
      </c>
      <c r="L10" s="14">
        <v>0.346135258025487</v>
      </c>
      <c r="M10" s="14"/>
      <c r="N10" s="14">
        <v>0.38388199780306398</v>
      </c>
      <c r="O10" s="14">
        <v>0.35690440993630701</v>
      </c>
      <c r="P10" s="14">
        <v>0.33358026908970301</v>
      </c>
      <c r="Q10" s="14">
        <v>0.31233917270256301</v>
      </c>
      <c r="R10" s="14"/>
      <c r="S10" s="14">
        <v>0.36356087588627001</v>
      </c>
      <c r="T10" s="14">
        <v>0.34903615487106499</v>
      </c>
      <c r="U10" s="14">
        <v>0.33755659435324398</v>
      </c>
      <c r="V10" s="14">
        <v>0.36319508579904702</v>
      </c>
      <c r="W10" s="14">
        <v>0.33497824803180198</v>
      </c>
      <c r="X10" s="14">
        <v>0.32059152436294802</v>
      </c>
      <c r="Y10" s="14">
        <v>0.37683978069869001</v>
      </c>
      <c r="Z10" s="14">
        <v>0.38956707618859998</v>
      </c>
      <c r="AA10" s="14">
        <v>0.34403021986728899</v>
      </c>
      <c r="AB10" s="14">
        <v>0.325840479456041</v>
      </c>
      <c r="AC10" s="14">
        <v>0.305678134751383</v>
      </c>
      <c r="AD10" s="14">
        <v>0.335098773222198</v>
      </c>
      <c r="AE10" s="14"/>
      <c r="AF10" s="14">
        <v>0.39267469634163599</v>
      </c>
      <c r="AG10" s="14">
        <v>0.345134189725947</v>
      </c>
      <c r="AH10" s="14">
        <v>0.30453843084119198</v>
      </c>
      <c r="AI10" s="14">
        <v>0.38525164661818201</v>
      </c>
      <c r="AJ10" s="14">
        <v>0.33755875560326498</v>
      </c>
      <c r="AK10" s="14"/>
      <c r="AL10" s="14">
        <v>0.37612013996583898</v>
      </c>
      <c r="AM10" s="14">
        <v>0.38291618086995599</v>
      </c>
      <c r="AN10" s="14">
        <v>0.33566776279433203</v>
      </c>
      <c r="AO10" s="14">
        <v>0.37611102094147097</v>
      </c>
      <c r="AP10" s="14">
        <v>0.228594508850478</v>
      </c>
      <c r="AQ10" s="14"/>
      <c r="AR10" s="14">
        <v>0.37643534594113398</v>
      </c>
      <c r="AS10" s="14">
        <v>0.40129817437112503</v>
      </c>
      <c r="AT10" s="14">
        <v>0.33015886551947399</v>
      </c>
      <c r="AU10" s="14">
        <v>0.39456236700022002</v>
      </c>
      <c r="AV10" s="14">
        <v>0.25325516019240102</v>
      </c>
      <c r="AW10" s="14">
        <v>0.28731916056865098</v>
      </c>
      <c r="AX10" s="14"/>
      <c r="AY10" s="14">
        <v>0.33082146537448298</v>
      </c>
      <c r="AZ10" s="14">
        <v>0.33167755984002301</v>
      </c>
      <c r="BA10" s="14">
        <v>0.36301615040451002</v>
      </c>
      <c r="BB10" s="14">
        <v>0.37592893377382702</v>
      </c>
      <c r="BC10" s="14">
        <v>0.41987309081530999</v>
      </c>
      <c r="BD10" s="14"/>
      <c r="BE10" s="14">
        <v>0.40188394948171202</v>
      </c>
      <c r="BF10" s="14">
        <v>0.33459603048426101</v>
      </c>
      <c r="BG10" s="14">
        <v>0.27076915875177499</v>
      </c>
      <c r="BH10" s="14">
        <v>0.35043553567812802</v>
      </c>
      <c r="BI10" s="14">
        <v>0.325737877962336</v>
      </c>
      <c r="BJ10" s="14">
        <v>0.32956353885218798</v>
      </c>
      <c r="BK10" s="14">
        <v>0.35542256562946301</v>
      </c>
      <c r="BL10" s="14">
        <v>0.31927585175411899</v>
      </c>
      <c r="BM10" s="14">
        <v>0.341980981814479</v>
      </c>
      <c r="BN10" s="14">
        <v>0.33195060569922002</v>
      </c>
      <c r="BO10" s="14">
        <v>0.34168312922093902</v>
      </c>
      <c r="BP10" s="14">
        <v>0.41842146114237699</v>
      </c>
      <c r="BQ10" s="14">
        <v>0.41840556095134301</v>
      </c>
      <c r="BR10" s="14">
        <v>0.310136794943696</v>
      </c>
      <c r="BS10" s="14">
        <v>0.36981957566420498</v>
      </c>
      <c r="BT10" s="14">
        <v>0.48114010235837501</v>
      </c>
      <c r="BU10" s="14"/>
      <c r="BV10" s="14">
        <v>0.37453213577620498</v>
      </c>
      <c r="BW10" s="14">
        <v>0.39536850010490499</v>
      </c>
      <c r="BX10" s="14"/>
      <c r="BY10" s="14">
        <v>0.43985068520486897</v>
      </c>
      <c r="BZ10" s="14"/>
      <c r="CA10" s="14">
        <v>0.30778341962011002</v>
      </c>
      <c r="CB10" s="14">
        <v>0.34605924265896698</v>
      </c>
      <c r="CC10" s="14">
        <v>0.38484600026862098</v>
      </c>
      <c r="CD10" s="14">
        <v>0.379232227331184</v>
      </c>
      <c r="CE10" s="14">
        <v>0.37626257631473697</v>
      </c>
    </row>
    <row r="11" spans="2:83" x14ac:dyDescent="0.3">
      <c r="B11" s="15" t="s">
        <v>237</v>
      </c>
      <c r="C11" s="14">
        <v>0.35360254089507998</v>
      </c>
      <c r="D11" s="14">
        <v>0.324504920027884</v>
      </c>
      <c r="E11" s="14">
        <v>0.38270802723984498</v>
      </c>
      <c r="F11" s="14"/>
      <c r="G11" s="14">
        <v>0.243033310592704</v>
      </c>
      <c r="H11" s="14">
        <v>0.27851248538267898</v>
      </c>
      <c r="I11" s="14">
        <v>0.30359800043213298</v>
      </c>
      <c r="J11" s="14">
        <v>0.39984657567735399</v>
      </c>
      <c r="K11" s="14">
        <v>0.43154624709537198</v>
      </c>
      <c r="L11" s="14">
        <v>0.43839507053023102</v>
      </c>
      <c r="M11" s="14"/>
      <c r="N11" s="14">
        <v>0.30462579412156898</v>
      </c>
      <c r="O11" s="14">
        <v>0.36006129592914199</v>
      </c>
      <c r="P11" s="14">
        <v>0.36711911766312499</v>
      </c>
      <c r="Q11" s="14">
        <v>0.37948933471301</v>
      </c>
      <c r="R11" s="14"/>
      <c r="S11" s="14">
        <v>0.30028982412884397</v>
      </c>
      <c r="T11" s="14">
        <v>0.33749064398955902</v>
      </c>
      <c r="U11" s="14">
        <v>0.42821505037834001</v>
      </c>
      <c r="V11" s="14">
        <v>0.33805228418007599</v>
      </c>
      <c r="W11" s="14">
        <v>0.41832217093217899</v>
      </c>
      <c r="X11" s="14">
        <v>0.37025369905018302</v>
      </c>
      <c r="Y11" s="14">
        <v>0.315625100960156</v>
      </c>
      <c r="Z11" s="14">
        <v>0.26839091128328402</v>
      </c>
      <c r="AA11" s="14">
        <v>0.34005517922748602</v>
      </c>
      <c r="AB11" s="14">
        <v>0.40158799275662299</v>
      </c>
      <c r="AC11" s="14">
        <v>0.35995599740357798</v>
      </c>
      <c r="AD11" s="14">
        <v>0.42954499944473001</v>
      </c>
      <c r="AE11" s="14"/>
      <c r="AF11" s="14">
        <v>0.35826951036837201</v>
      </c>
      <c r="AG11" s="14">
        <v>0.31500169895532698</v>
      </c>
      <c r="AH11" s="14">
        <v>0.43494236887071602</v>
      </c>
      <c r="AI11" s="14">
        <v>0.45080539204643499</v>
      </c>
      <c r="AJ11" s="14">
        <v>0.33448860600748498</v>
      </c>
      <c r="AK11" s="14"/>
      <c r="AL11" s="14">
        <v>0.35393260666931797</v>
      </c>
      <c r="AM11" s="14">
        <v>0.32141138641044797</v>
      </c>
      <c r="AN11" s="14">
        <v>0.42297533091831302</v>
      </c>
      <c r="AO11" s="14">
        <v>0.31743511013373799</v>
      </c>
      <c r="AP11" s="14">
        <v>0.37538929009379601</v>
      </c>
      <c r="AQ11" s="14"/>
      <c r="AR11" s="14">
        <v>0.32689603826250002</v>
      </c>
      <c r="AS11" s="14">
        <v>0.34266067570166098</v>
      </c>
      <c r="AT11" s="14">
        <v>0.37573850545135501</v>
      </c>
      <c r="AU11" s="14">
        <v>0.31607682597548697</v>
      </c>
      <c r="AV11" s="14">
        <v>0.38214997175888699</v>
      </c>
      <c r="AW11" s="14">
        <v>0.36894573840857797</v>
      </c>
      <c r="AX11" s="14"/>
      <c r="AY11" s="14">
        <v>0.42126368535198799</v>
      </c>
      <c r="AZ11" s="14">
        <v>0.31664033851329099</v>
      </c>
      <c r="BA11" s="14">
        <v>0.34384231649695501</v>
      </c>
      <c r="BB11" s="14">
        <v>0.288990231618726</v>
      </c>
      <c r="BC11" s="14">
        <v>0.15535469870030499</v>
      </c>
      <c r="BD11" s="14"/>
      <c r="BE11" s="14">
        <v>0.25702985037263598</v>
      </c>
      <c r="BF11" s="14">
        <v>0.24562409700831001</v>
      </c>
      <c r="BG11" s="14">
        <v>0.45047929525787</v>
      </c>
      <c r="BH11" s="14">
        <v>0.42075491181928298</v>
      </c>
      <c r="BI11" s="14">
        <v>0.35579384317825102</v>
      </c>
      <c r="BJ11" s="14">
        <v>0.364632781580294</v>
      </c>
      <c r="BK11" s="14">
        <v>0.33543086573358799</v>
      </c>
      <c r="BL11" s="14">
        <v>0.38479981597143997</v>
      </c>
      <c r="BM11" s="14">
        <v>0.34412231917379199</v>
      </c>
      <c r="BN11" s="14">
        <v>0.33791309543245901</v>
      </c>
      <c r="BO11" s="14">
        <v>0.39289524069808002</v>
      </c>
      <c r="BP11" s="14">
        <v>0.32758881514314298</v>
      </c>
      <c r="BQ11" s="14">
        <v>0.300402536288498</v>
      </c>
      <c r="BR11" s="14">
        <v>0.37061138833912899</v>
      </c>
      <c r="BS11" s="14">
        <v>0.32942868273043502</v>
      </c>
      <c r="BT11" s="14">
        <v>0.16582114845094501</v>
      </c>
      <c r="BU11" s="14"/>
      <c r="BV11" s="14">
        <v>0.33020835384917702</v>
      </c>
      <c r="BW11" s="14">
        <v>0.30834577838692101</v>
      </c>
      <c r="BX11" s="14"/>
      <c r="BY11" s="14">
        <v>0.22231508897337601</v>
      </c>
      <c r="BZ11" s="14"/>
      <c r="CA11" s="14">
        <v>0.422656764824136</v>
      </c>
      <c r="CB11" s="14">
        <v>0.38364679912968302</v>
      </c>
      <c r="CC11" s="14">
        <v>0.32017840457459401</v>
      </c>
      <c r="CD11" s="14">
        <v>0.225250868435283</v>
      </c>
      <c r="CE11" s="14">
        <v>6.8326317036829495E-2</v>
      </c>
    </row>
    <row r="12" spans="2:83" x14ac:dyDescent="0.3">
      <c r="B12" s="15" t="s">
        <v>238</v>
      </c>
      <c r="C12" s="14">
        <v>8.7054437633361306E-2</v>
      </c>
      <c r="D12" s="14">
        <v>7.3670487687354E-2</v>
      </c>
      <c r="E12" s="14">
        <v>0.100293787253893</v>
      </c>
      <c r="F12" s="14"/>
      <c r="G12" s="14">
        <v>0.115616414254224</v>
      </c>
      <c r="H12" s="14">
        <v>8.4832459467690399E-2</v>
      </c>
      <c r="I12" s="14">
        <v>9.6711102138212393E-2</v>
      </c>
      <c r="J12" s="14">
        <v>8.2571443437420594E-2</v>
      </c>
      <c r="K12" s="14">
        <v>9.2718198434917007E-2</v>
      </c>
      <c r="L12" s="14">
        <v>6.1977324341130798E-2</v>
      </c>
      <c r="M12" s="14"/>
      <c r="N12" s="14">
        <v>9.1348908170542101E-2</v>
      </c>
      <c r="O12" s="14">
        <v>0.106065839959549</v>
      </c>
      <c r="P12" s="14">
        <v>8.6761106247910197E-2</v>
      </c>
      <c r="Q12" s="14">
        <v>6.4859002724641804E-2</v>
      </c>
      <c r="R12" s="14"/>
      <c r="S12" s="14">
        <v>9.4257332701717003E-2</v>
      </c>
      <c r="T12" s="14">
        <v>6.7909247224304706E-2</v>
      </c>
      <c r="U12" s="14">
        <v>5.0178966876773402E-2</v>
      </c>
      <c r="V12" s="14">
        <v>0.105793857026288</v>
      </c>
      <c r="W12" s="14">
        <v>0.102502905215304</v>
      </c>
      <c r="X12" s="14">
        <v>9.2239137783032499E-2</v>
      </c>
      <c r="Y12" s="14">
        <v>6.0198539155187997E-2</v>
      </c>
      <c r="Z12" s="14">
        <v>0.114800963738121</v>
      </c>
      <c r="AA12" s="14">
        <v>9.8705300346627903E-2</v>
      </c>
      <c r="AB12" s="14">
        <v>9.8232643911951106E-2</v>
      </c>
      <c r="AC12" s="14">
        <v>0.10977670480698</v>
      </c>
      <c r="AD12" s="14">
        <v>4.7100847618806299E-2</v>
      </c>
      <c r="AE12" s="14"/>
      <c r="AF12" s="14">
        <v>6.70647675197764E-2</v>
      </c>
      <c r="AG12" s="14">
        <v>0.110621623155109</v>
      </c>
      <c r="AH12" s="14">
        <v>8.8036532136204507E-2</v>
      </c>
      <c r="AI12" s="14">
        <v>2.5207284391836299E-2</v>
      </c>
      <c r="AJ12" s="14">
        <v>8.6460998274619699E-2</v>
      </c>
      <c r="AK12" s="14"/>
      <c r="AL12" s="14">
        <v>7.67567273501122E-2</v>
      </c>
      <c r="AM12" s="14">
        <v>8.6490178823600994E-2</v>
      </c>
      <c r="AN12" s="14">
        <v>0.10269561725512</v>
      </c>
      <c r="AO12" s="14">
        <v>6.4648681709865902E-2</v>
      </c>
      <c r="AP12" s="14">
        <v>0.142964681074466</v>
      </c>
      <c r="AQ12" s="14"/>
      <c r="AR12" s="14">
        <v>8.7575407919219E-2</v>
      </c>
      <c r="AS12" s="14">
        <v>8.2835075264147601E-2</v>
      </c>
      <c r="AT12" s="14">
        <v>0.129616232124278</v>
      </c>
      <c r="AU12" s="14">
        <v>5.7052364998427203E-2</v>
      </c>
      <c r="AV12" s="14">
        <v>0.118198378608955</v>
      </c>
      <c r="AW12" s="14">
        <v>8.4642135016539999E-2</v>
      </c>
      <c r="AX12" s="14"/>
      <c r="AY12" s="14">
        <v>6.2897426979750204E-2</v>
      </c>
      <c r="AZ12" s="14">
        <v>0.118149453532629</v>
      </c>
      <c r="BA12" s="14">
        <v>9.5967384110075798E-2</v>
      </c>
      <c r="BB12" s="14">
        <v>8.41119192974355E-2</v>
      </c>
      <c r="BC12" s="14">
        <v>5.43062549095202E-2</v>
      </c>
      <c r="BD12" s="14"/>
      <c r="BE12" s="14">
        <v>8.2649625219940501E-2</v>
      </c>
      <c r="BF12" s="14">
        <v>0.14261825434128</v>
      </c>
      <c r="BG12" s="14">
        <v>9.1222750403200797E-2</v>
      </c>
      <c r="BH12" s="14">
        <v>3.7264791725213298E-2</v>
      </c>
      <c r="BI12" s="14">
        <v>5.6988921865203997E-2</v>
      </c>
      <c r="BJ12" s="14">
        <v>0.12098802571668001</v>
      </c>
      <c r="BK12" s="14">
        <v>7.7824082805731706E-2</v>
      </c>
      <c r="BL12" s="14">
        <v>0.11065940850219699</v>
      </c>
      <c r="BM12" s="14">
        <v>0.105379543848499</v>
      </c>
      <c r="BN12" s="14">
        <v>0.13288746572575599</v>
      </c>
      <c r="BO12" s="14">
        <v>7.5500715010541106E-2</v>
      </c>
      <c r="BP12" s="14">
        <v>8.5749444336608402E-2</v>
      </c>
      <c r="BQ12" s="14">
        <v>0.119213207937829</v>
      </c>
      <c r="BR12" s="14">
        <v>7.68405033657973E-2</v>
      </c>
      <c r="BS12" s="14">
        <v>3.2094567315428597E-2</v>
      </c>
      <c r="BT12" s="14">
        <v>8.1648320741486993E-2</v>
      </c>
      <c r="BU12" s="14"/>
      <c r="BV12" s="14">
        <v>8.1674744144524497E-2</v>
      </c>
      <c r="BW12" s="14">
        <v>9.3642255083735304E-2</v>
      </c>
      <c r="BX12" s="14"/>
      <c r="BY12" s="14">
        <v>5.72735887655723E-2</v>
      </c>
      <c r="BZ12" s="14"/>
      <c r="CA12" s="14">
        <v>6.6328890214637698E-2</v>
      </c>
      <c r="CB12" s="14">
        <v>0.12064338610177799</v>
      </c>
      <c r="CC12" s="14">
        <v>9.5132203075557295E-2</v>
      </c>
      <c r="CD12" s="14">
        <v>9.2180754810283497E-2</v>
      </c>
      <c r="CE12" s="14">
        <v>5.5139823223220398E-2</v>
      </c>
    </row>
    <row r="13" spans="2:83" x14ac:dyDescent="0.3">
      <c r="B13" s="15" t="s">
        <v>214</v>
      </c>
      <c r="C13" s="14">
        <v>3.3994494030706701E-2</v>
      </c>
      <c r="D13" s="14">
        <v>3.1256786555348103E-2</v>
      </c>
      <c r="E13" s="14">
        <v>3.4773574907296601E-2</v>
      </c>
      <c r="F13" s="14"/>
      <c r="G13" s="14">
        <v>4.4556461637516698E-2</v>
      </c>
      <c r="H13" s="14">
        <v>4.0248828254543102E-2</v>
      </c>
      <c r="I13" s="14">
        <v>2.3026177393282801E-2</v>
      </c>
      <c r="J13" s="14">
        <v>2.7998652188992799E-2</v>
      </c>
      <c r="K13" s="14">
        <v>6.2623190608330395E-2</v>
      </c>
      <c r="L13" s="14">
        <v>1.6395226968928301E-2</v>
      </c>
      <c r="M13" s="14"/>
      <c r="N13" s="14">
        <v>4.3033352018412997E-2</v>
      </c>
      <c r="O13" s="14">
        <v>4.20099252485652E-2</v>
      </c>
      <c r="P13" s="14">
        <v>2.0308482238367599E-2</v>
      </c>
      <c r="Q13" s="14">
        <v>2.6733966631921201E-2</v>
      </c>
      <c r="R13" s="14"/>
      <c r="S13" s="14">
        <v>4.5450177757654101E-2</v>
      </c>
      <c r="T13" s="14">
        <v>5.1015989863301303E-2</v>
      </c>
      <c r="U13" s="14">
        <v>3.0458652556602898E-2</v>
      </c>
      <c r="V13" s="14">
        <v>3.1163145168327501E-2</v>
      </c>
      <c r="W13" s="14">
        <v>1.30351069720482E-2</v>
      </c>
      <c r="X13" s="14">
        <v>2.4212988886041401E-2</v>
      </c>
      <c r="Y13" s="14">
        <v>2.4527930219119001E-2</v>
      </c>
      <c r="Z13" s="14">
        <v>1.12449871500141E-2</v>
      </c>
      <c r="AA13" s="14">
        <v>3.31141426373135E-2</v>
      </c>
      <c r="AB13" s="14">
        <v>4.2704158322227903E-2</v>
      </c>
      <c r="AC13" s="14">
        <v>3.6523940974862203E-2</v>
      </c>
      <c r="AD13" s="14">
        <v>3.1101701982375999E-2</v>
      </c>
      <c r="AE13" s="14"/>
      <c r="AF13" s="14">
        <v>1.54403746713023E-2</v>
      </c>
      <c r="AG13" s="14">
        <v>3.7566462631934402E-2</v>
      </c>
      <c r="AH13" s="14">
        <v>3.4402351076522002E-2</v>
      </c>
      <c r="AI13" s="14">
        <v>5.6772945831876503E-2</v>
      </c>
      <c r="AJ13" s="14">
        <v>2.6501353020401301E-2</v>
      </c>
      <c r="AK13" s="14"/>
      <c r="AL13" s="14">
        <v>2.1414831893446298E-2</v>
      </c>
      <c r="AM13" s="14">
        <v>2.0678157650293599E-2</v>
      </c>
      <c r="AN13" s="14">
        <v>2.5637524339542798E-2</v>
      </c>
      <c r="AO13" s="14">
        <v>2.3759359166224601E-2</v>
      </c>
      <c r="AP13" s="14">
        <v>0.132248684192833</v>
      </c>
      <c r="AQ13" s="14"/>
      <c r="AR13" s="14">
        <v>2.2617640369115202E-2</v>
      </c>
      <c r="AS13" s="14">
        <v>2.0000349303569701E-2</v>
      </c>
      <c r="AT13" s="14">
        <v>3.2270110973639202E-2</v>
      </c>
      <c r="AU13" s="14">
        <v>1.93135781886862E-2</v>
      </c>
      <c r="AV13" s="14">
        <v>0.115960845885607</v>
      </c>
      <c r="AW13" s="14">
        <v>3.7312593456785101E-2</v>
      </c>
      <c r="AX13" s="14"/>
      <c r="AY13" s="14">
        <v>1.1738905377041199E-2</v>
      </c>
      <c r="AZ13" s="14">
        <v>3.8066165596230203E-2</v>
      </c>
      <c r="BA13" s="14">
        <v>3.6757213437375702E-2</v>
      </c>
      <c r="BB13" s="14">
        <v>6.4286924645072005E-2</v>
      </c>
      <c r="BC13" s="14">
        <v>2.9233350961403899E-2</v>
      </c>
      <c r="BD13" s="14"/>
      <c r="BE13" s="14">
        <v>6.5147565576279501E-2</v>
      </c>
      <c r="BF13" s="14">
        <v>1.6311004330568899E-2</v>
      </c>
      <c r="BG13" s="14">
        <v>2.59043264091584E-2</v>
      </c>
      <c r="BH13" s="14">
        <v>3.9427449165199503E-2</v>
      </c>
      <c r="BI13" s="14">
        <v>2.9359617742332499E-2</v>
      </c>
      <c r="BJ13" s="14">
        <v>2.43443012247293E-2</v>
      </c>
      <c r="BK13" s="14">
        <v>4.95353159214671E-2</v>
      </c>
      <c r="BL13" s="14">
        <v>7.0716514344768902E-2</v>
      </c>
      <c r="BM13" s="14">
        <v>2.4520568862030401E-2</v>
      </c>
      <c r="BN13" s="14">
        <v>7.2836112789058494E-2</v>
      </c>
      <c r="BO13" s="14">
        <v>1.4754205949290699E-2</v>
      </c>
      <c r="BP13" s="14">
        <v>8.7076998290736198E-3</v>
      </c>
      <c r="BQ13" s="14">
        <v>1.52876542615537E-2</v>
      </c>
      <c r="BR13" s="14">
        <v>3.5436947718839401E-2</v>
      </c>
      <c r="BS13" s="14">
        <v>3.90550547445455E-2</v>
      </c>
      <c r="BT13" s="14">
        <v>4.43318226640445E-2</v>
      </c>
      <c r="BU13" s="14"/>
      <c r="BV13" s="14">
        <v>1.40816872033946E-2</v>
      </c>
      <c r="BW13" s="14">
        <v>3.04754994954522E-2</v>
      </c>
      <c r="BX13" s="14"/>
      <c r="BY13" s="14">
        <v>4.2313978742569399E-3</v>
      </c>
      <c r="BZ13" s="14"/>
      <c r="CA13" s="14">
        <v>3.611676188053E-2</v>
      </c>
      <c r="CB13" s="14">
        <v>3.5350485088063599E-2</v>
      </c>
      <c r="CC13" s="14">
        <v>2.7418903735560399E-2</v>
      </c>
      <c r="CD13" s="14">
        <v>4.5526614159813503E-2</v>
      </c>
      <c r="CE13" s="14">
        <v>4.6854063318032303E-2</v>
      </c>
    </row>
    <row r="14" spans="2:83" x14ac:dyDescent="0.3">
      <c r="B14" s="15" t="s">
        <v>110</v>
      </c>
      <c r="C14" s="14">
        <v>6.4068715863121004E-2</v>
      </c>
      <c r="D14" s="14">
        <v>3.0233339312005399E-2</v>
      </c>
      <c r="E14" s="14">
        <v>9.7232632494640106E-2</v>
      </c>
      <c r="F14" s="14"/>
      <c r="G14" s="14">
        <v>7.7909750043988604E-2</v>
      </c>
      <c r="H14" s="14">
        <v>4.5391818345054201E-2</v>
      </c>
      <c r="I14" s="14">
        <v>8.3853770467498798E-2</v>
      </c>
      <c r="J14" s="14">
        <v>7.9041870787330507E-2</v>
      </c>
      <c r="K14" s="14">
        <v>4.81724406744891E-2</v>
      </c>
      <c r="L14" s="14">
        <v>5.2637641665626698E-2</v>
      </c>
      <c r="M14" s="14"/>
      <c r="N14" s="14">
        <v>2.7493348436195001E-2</v>
      </c>
      <c r="O14" s="14">
        <v>5.1554605256503801E-2</v>
      </c>
      <c r="P14" s="14">
        <v>6.5873382779084097E-2</v>
      </c>
      <c r="Q14" s="14">
        <v>0.116282051806832</v>
      </c>
      <c r="R14" s="14"/>
      <c r="S14" s="14">
        <v>4.6151867058499399E-2</v>
      </c>
      <c r="T14" s="14">
        <v>8.26457452060331E-2</v>
      </c>
      <c r="U14" s="14">
        <v>5.0777038769099399E-2</v>
      </c>
      <c r="V14" s="14">
        <v>6.7517464263593396E-2</v>
      </c>
      <c r="W14" s="14">
        <v>3.42931753190883E-2</v>
      </c>
      <c r="X14" s="14">
        <v>9.9897429113892697E-2</v>
      </c>
      <c r="Y14" s="14">
        <v>0.1088807932203</v>
      </c>
      <c r="Z14" s="14">
        <v>5.6806105902415999E-2</v>
      </c>
      <c r="AA14" s="14">
        <v>6.1054253965066897E-2</v>
      </c>
      <c r="AB14" s="14">
        <v>4.76015908578135E-2</v>
      </c>
      <c r="AC14" s="14">
        <v>3.04067343546203E-2</v>
      </c>
      <c r="AD14" s="14">
        <v>6.1016265284596097E-2</v>
      </c>
      <c r="AE14" s="14"/>
      <c r="AF14" s="14">
        <v>4.4020396522253903E-2</v>
      </c>
      <c r="AG14" s="14">
        <v>4.0834921029959899E-2</v>
      </c>
      <c r="AH14" s="14">
        <v>5.1313787007322399E-2</v>
      </c>
      <c r="AI14" s="14">
        <v>2.7200937784649201E-2</v>
      </c>
      <c r="AJ14" s="14">
        <v>0.13407069434060201</v>
      </c>
      <c r="AK14" s="14"/>
      <c r="AL14" s="14">
        <v>5.06555515318938E-2</v>
      </c>
      <c r="AM14" s="14">
        <v>4.2395142015992697E-2</v>
      </c>
      <c r="AN14" s="14">
        <v>3.36037809106541E-2</v>
      </c>
      <c r="AO14" s="14">
        <v>6.3169890443652704E-2</v>
      </c>
      <c r="AP14" s="14">
        <v>5.0619966509467901E-2</v>
      </c>
      <c r="AQ14" s="14"/>
      <c r="AR14" s="14">
        <v>3.7152069551472697E-2</v>
      </c>
      <c r="AS14" s="14">
        <v>3.1914072917179799E-2</v>
      </c>
      <c r="AT14" s="14">
        <v>3.2018069271822998E-2</v>
      </c>
      <c r="AU14" s="14">
        <v>4.9277546314369002E-2</v>
      </c>
      <c r="AV14" s="14">
        <v>5.44026553937242E-2</v>
      </c>
      <c r="AW14" s="14">
        <v>0.169743374123596</v>
      </c>
      <c r="AX14" s="14"/>
      <c r="AY14" s="14">
        <v>6.8017337145091505E-2</v>
      </c>
      <c r="AZ14" s="14">
        <v>0.10542927376104901</v>
      </c>
      <c r="BA14" s="14">
        <v>4.8341131518117003E-2</v>
      </c>
      <c r="BB14" s="14">
        <v>2.5700798835286701E-2</v>
      </c>
      <c r="BC14" s="14">
        <v>2.2862267824551599E-2</v>
      </c>
      <c r="BD14" s="14"/>
      <c r="BE14" s="14">
        <v>6.5633321850478196E-2</v>
      </c>
      <c r="BF14" s="14">
        <v>0.166261065931086</v>
      </c>
      <c r="BG14" s="14">
        <v>8.0301485659746999E-2</v>
      </c>
      <c r="BH14" s="14">
        <v>6.5002604137511397E-2</v>
      </c>
      <c r="BI14" s="14">
        <v>9.7549353883419607E-2</v>
      </c>
      <c r="BJ14" s="14">
        <v>5.3576995155998099E-2</v>
      </c>
      <c r="BK14" s="14">
        <v>7.5559918073366206E-2</v>
      </c>
      <c r="BL14" s="14">
        <v>4.7788803285714901E-2</v>
      </c>
      <c r="BM14" s="14">
        <v>4.64295547852192E-2</v>
      </c>
      <c r="BN14" s="14">
        <v>5.5025667570426803E-2</v>
      </c>
      <c r="BO14" s="14">
        <v>6.1070000325884499E-2</v>
      </c>
      <c r="BP14" s="14">
        <v>9.4523308286072506E-3</v>
      </c>
      <c r="BQ14" s="14">
        <v>2.9796655784371701E-2</v>
      </c>
      <c r="BR14" s="14">
        <v>1.7508322271297099E-2</v>
      </c>
      <c r="BS14" s="14">
        <v>6.19914856839094E-2</v>
      </c>
      <c r="BT14" s="14">
        <v>0</v>
      </c>
      <c r="BU14" s="14"/>
      <c r="BV14" s="14">
        <v>3.9517360373764202E-2</v>
      </c>
      <c r="BW14" s="14">
        <v>4.6669338456589098E-2</v>
      </c>
      <c r="BX14" s="14"/>
      <c r="BY14" s="14">
        <v>2.4805113284455199E-2</v>
      </c>
      <c r="BZ14" s="14"/>
      <c r="CA14" s="14">
        <v>7.8968673330869807E-2</v>
      </c>
      <c r="CB14" s="14">
        <v>4.5436064399534098E-2</v>
      </c>
      <c r="CC14" s="14">
        <v>5.5835654318133102E-2</v>
      </c>
      <c r="CD14" s="14">
        <v>2.5778280802750901E-2</v>
      </c>
      <c r="CE14" s="14">
        <v>3.2929924183019502E-2</v>
      </c>
    </row>
    <row r="15" spans="2:83" x14ac:dyDescent="0.3">
      <c r="B15" s="15" t="s">
        <v>215</v>
      </c>
      <c r="C15" s="21">
        <v>0.46127981157773101</v>
      </c>
      <c r="D15" s="21">
        <v>0.54033446641740801</v>
      </c>
      <c r="E15" s="21">
        <v>0.38499197810432501</v>
      </c>
      <c r="F15" s="21"/>
      <c r="G15" s="21">
        <v>0.51888406347156701</v>
      </c>
      <c r="H15" s="21">
        <v>0.55101440855003303</v>
      </c>
      <c r="I15" s="21">
        <v>0.492810949568873</v>
      </c>
      <c r="J15" s="21">
        <v>0.41054145790890201</v>
      </c>
      <c r="K15" s="21">
        <v>0.364939923186891</v>
      </c>
      <c r="L15" s="21">
        <v>0.43059473649408297</v>
      </c>
      <c r="M15" s="21"/>
      <c r="N15" s="21">
        <v>0.53349859725328097</v>
      </c>
      <c r="O15" s="21">
        <v>0.440308333606239</v>
      </c>
      <c r="P15" s="21">
        <v>0.45993791107151299</v>
      </c>
      <c r="Q15" s="21">
        <v>0.41263564412359499</v>
      </c>
      <c r="R15" s="21"/>
      <c r="S15" s="21">
        <v>0.51385079835328595</v>
      </c>
      <c r="T15" s="21">
        <v>0.46093837371680202</v>
      </c>
      <c r="U15" s="21">
        <v>0.44037029141918399</v>
      </c>
      <c r="V15" s="21">
        <v>0.45747324936171502</v>
      </c>
      <c r="W15" s="21">
        <v>0.43184664156138097</v>
      </c>
      <c r="X15" s="21">
        <v>0.41339674516685099</v>
      </c>
      <c r="Y15" s="21">
        <v>0.49076763644523602</v>
      </c>
      <c r="Z15" s="21">
        <v>0.54875703192616498</v>
      </c>
      <c r="AA15" s="21">
        <v>0.46707112382350602</v>
      </c>
      <c r="AB15" s="21">
        <v>0.40987361415138401</v>
      </c>
      <c r="AC15" s="21">
        <v>0.46333662245995899</v>
      </c>
      <c r="AD15" s="21">
        <v>0.43123618566949201</v>
      </c>
      <c r="AE15" s="21"/>
      <c r="AF15" s="21">
        <v>0.51520495091829499</v>
      </c>
      <c r="AG15" s="21">
        <v>0.49597529422767</v>
      </c>
      <c r="AH15" s="21">
        <v>0.391304960909236</v>
      </c>
      <c r="AI15" s="21">
        <v>0.44001343994520298</v>
      </c>
      <c r="AJ15" s="21">
        <v>0.41847834835689202</v>
      </c>
      <c r="AK15" s="21"/>
      <c r="AL15" s="21">
        <v>0.49724028255522901</v>
      </c>
      <c r="AM15" s="21">
        <v>0.52902513509966498</v>
      </c>
      <c r="AN15" s="21">
        <v>0.41508774657636999</v>
      </c>
      <c r="AO15" s="21">
        <v>0.53098695854651901</v>
      </c>
      <c r="AP15" s="21">
        <v>0.298777378129437</v>
      </c>
      <c r="AQ15" s="21"/>
      <c r="AR15" s="21">
        <v>0.52575884389769301</v>
      </c>
      <c r="AS15" s="21">
        <v>0.52258982681344202</v>
      </c>
      <c r="AT15" s="21">
        <v>0.430357082178905</v>
      </c>
      <c r="AU15" s="21">
        <v>0.55827968452303101</v>
      </c>
      <c r="AV15" s="21">
        <v>0.32928814835282599</v>
      </c>
      <c r="AW15" s="21">
        <v>0.339356158994501</v>
      </c>
      <c r="AX15" s="21"/>
      <c r="AY15" s="21">
        <v>0.43608264514612899</v>
      </c>
      <c r="AZ15" s="21">
        <v>0.42171476859680102</v>
      </c>
      <c r="BA15" s="21">
        <v>0.47509195443747598</v>
      </c>
      <c r="BB15" s="21">
        <v>0.53691012560347895</v>
      </c>
      <c r="BC15" s="21">
        <v>0.73824342760421902</v>
      </c>
      <c r="BD15" s="21"/>
      <c r="BE15" s="21">
        <v>0.52953963698066597</v>
      </c>
      <c r="BF15" s="21">
        <v>0.42918557838875498</v>
      </c>
      <c r="BG15" s="21">
        <v>0.352092142270024</v>
      </c>
      <c r="BH15" s="21">
        <v>0.43755024315279301</v>
      </c>
      <c r="BI15" s="21">
        <v>0.460308263330793</v>
      </c>
      <c r="BJ15" s="21">
        <v>0.43645789632229898</v>
      </c>
      <c r="BK15" s="21">
        <v>0.46164981746584699</v>
      </c>
      <c r="BL15" s="21">
        <v>0.38603545789588001</v>
      </c>
      <c r="BM15" s="21">
        <v>0.47954801333045999</v>
      </c>
      <c r="BN15" s="21">
        <v>0.40133765848230002</v>
      </c>
      <c r="BO15" s="21">
        <v>0.45577983801620398</v>
      </c>
      <c r="BP15" s="21">
        <v>0.56850170986256798</v>
      </c>
      <c r="BQ15" s="21">
        <v>0.53529994572774797</v>
      </c>
      <c r="BR15" s="21">
        <v>0.49960283830493701</v>
      </c>
      <c r="BS15" s="21">
        <v>0.53743020952568199</v>
      </c>
      <c r="BT15" s="21">
        <v>0.70819870814352404</v>
      </c>
      <c r="BU15" s="21"/>
      <c r="BV15" s="21">
        <v>0.53451785442914002</v>
      </c>
      <c r="BW15" s="21">
        <v>0.520867128577303</v>
      </c>
      <c r="BX15" s="21"/>
      <c r="BY15" s="21">
        <v>0.69137481110234</v>
      </c>
      <c r="BZ15" s="21"/>
      <c r="CA15" s="21">
        <v>0.39592890974982697</v>
      </c>
      <c r="CB15" s="21">
        <v>0.41492326528094098</v>
      </c>
      <c r="CC15" s="21">
        <v>0.50143483429615499</v>
      </c>
      <c r="CD15" s="21">
        <v>0.61126348179186896</v>
      </c>
      <c r="CE15" s="21">
        <v>0.79674987223889804</v>
      </c>
    </row>
    <row r="16" spans="2:83" x14ac:dyDescent="0.3">
      <c r="B16" s="15" t="s">
        <v>216</v>
      </c>
      <c r="C16" s="21">
        <v>0.12104893166406799</v>
      </c>
      <c r="D16" s="21">
        <v>0.104927274242702</v>
      </c>
      <c r="E16" s="21">
        <v>0.13506736216119</v>
      </c>
      <c r="F16" s="21"/>
      <c r="G16" s="21">
        <v>0.16017287589174101</v>
      </c>
      <c r="H16" s="21">
        <v>0.12508128772223301</v>
      </c>
      <c r="I16" s="21">
        <v>0.119737279531495</v>
      </c>
      <c r="J16" s="21">
        <v>0.110570095626413</v>
      </c>
      <c r="K16" s="21">
        <v>0.15534138904324701</v>
      </c>
      <c r="L16" s="21">
        <v>7.8372551310059102E-2</v>
      </c>
      <c r="M16" s="21"/>
      <c r="N16" s="21">
        <v>0.13438226018895499</v>
      </c>
      <c r="O16" s="21">
        <v>0.148075765208115</v>
      </c>
      <c r="P16" s="21">
        <v>0.107069588486278</v>
      </c>
      <c r="Q16" s="21">
        <v>9.1592969356562901E-2</v>
      </c>
      <c r="R16" s="21"/>
      <c r="S16" s="21">
        <v>0.13970751045937099</v>
      </c>
      <c r="T16" s="21">
        <v>0.11892523708760599</v>
      </c>
      <c r="U16" s="21">
        <v>8.0637619433376301E-2</v>
      </c>
      <c r="V16" s="21">
        <v>0.13695700219461601</v>
      </c>
      <c r="W16" s="21">
        <v>0.115538012187352</v>
      </c>
      <c r="X16" s="21">
        <v>0.11645212666907399</v>
      </c>
      <c r="Y16" s="21">
        <v>8.4726469374307098E-2</v>
      </c>
      <c r="Z16" s="21">
        <v>0.126045950888135</v>
      </c>
      <c r="AA16" s="21">
        <v>0.13181944298394099</v>
      </c>
      <c r="AB16" s="21">
        <v>0.14093680223417901</v>
      </c>
      <c r="AC16" s="21">
        <v>0.14630064578184199</v>
      </c>
      <c r="AD16" s="21">
        <v>7.8202549601182295E-2</v>
      </c>
      <c r="AE16" s="21"/>
      <c r="AF16" s="21">
        <v>8.2505142191078698E-2</v>
      </c>
      <c r="AG16" s="21">
        <v>0.14818808578704301</v>
      </c>
      <c r="AH16" s="21">
        <v>0.122438883212727</v>
      </c>
      <c r="AI16" s="21">
        <v>8.1980230223712799E-2</v>
      </c>
      <c r="AJ16" s="21">
        <v>0.112962351295021</v>
      </c>
      <c r="AK16" s="21"/>
      <c r="AL16" s="21">
        <v>9.8171559243558498E-2</v>
      </c>
      <c r="AM16" s="21">
        <v>0.107168336473895</v>
      </c>
      <c r="AN16" s="21">
        <v>0.128333141594663</v>
      </c>
      <c r="AO16" s="21">
        <v>8.8408040876090499E-2</v>
      </c>
      <c r="AP16" s="21">
        <v>0.2752133652673</v>
      </c>
      <c r="AQ16" s="21"/>
      <c r="AR16" s="21">
        <v>0.110193048288334</v>
      </c>
      <c r="AS16" s="21">
        <v>0.10283542456771699</v>
      </c>
      <c r="AT16" s="21">
        <v>0.161886343097917</v>
      </c>
      <c r="AU16" s="21">
        <v>7.63659431871134E-2</v>
      </c>
      <c r="AV16" s="21">
        <v>0.234159224494562</v>
      </c>
      <c r="AW16" s="21">
        <v>0.121954728473325</v>
      </c>
      <c r="AX16" s="21"/>
      <c r="AY16" s="21">
        <v>7.4636332356791402E-2</v>
      </c>
      <c r="AZ16" s="21">
        <v>0.15621561912885901</v>
      </c>
      <c r="BA16" s="21">
        <v>0.132724597547452</v>
      </c>
      <c r="BB16" s="21">
        <v>0.14839884394250699</v>
      </c>
      <c r="BC16" s="21">
        <v>8.35396058709241E-2</v>
      </c>
      <c r="BD16" s="21"/>
      <c r="BE16" s="21">
        <v>0.14779719079622</v>
      </c>
      <c r="BF16" s="21">
        <v>0.15892925867184801</v>
      </c>
      <c r="BG16" s="21">
        <v>0.117127076812359</v>
      </c>
      <c r="BH16" s="21">
        <v>7.6692240890412794E-2</v>
      </c>
      <c r="BI16" s="21">
        <v>8.6348539607536398E-2</v>
      </c>
      <c r="BJ16" s="21">
        <v>0.14533232694140899</v>
      </c>
      <c r="BK16" s="21">
        <v>0.12735939872719901</v>
      </c>
      <c r="BL16" s="21">
        <v>0.18137592284696599</v>
      </c>
      <c r="BM16" s="21">
        <v>0.12990011271052901</v>
      </c>
      <c r="BN16" s="21">
        <v>0.20572357851481399</v>
      </c>
      <c r="BO16" s="21">
        <v>9.02549209598318E-2</v>
      </c>
      <c r="BP16" s="21">
        <v>9.44571441656821E-2</v>
      </c>
      <c r="BQ16" s="21">
        <v>0.13450086219938201</v>
      </c>
      <c r="BR16" s="21">
        <v>0.11227745108463701</v>
      </c>
      <c r="BS16" s="21">
        <v>7.1149622059974105E-2</v>
      </c>
      <c r="BT16" s="21">
        <v>0.12598014340553201</v>
      </c>
      <c r="BU16" s="21"/>
      <c r="BV16" s="21">
        <v>9.5756431347919099E-2</v>
      </c>
      <c r="BW16" s="21">
        <v>0.124117754579188</v>
      </c>
      <c r="BX16" s="21"/>
      <c r="BY16" s="21">
        <v>6.1504986639829298E-2</v>
      </c>
      <c r="BZ16" s="21"/>
      <c r="CA16" s="21">
        <v>0.102445652095168</v>
      </c>
      <c r="CB16" s="21">
        <v>0.15599387118984201</v>
      </c>
      <c r="CC16" s="21">
        <v>0.122551106811118</v>
      </c>
      <c r="CD16" s="21">
        <v>0.137707368970097</v>
      </c>
      <c r="CE16" s="21">
        <v>0.10199388654125301</v>
      </c>
    </row>
    <row r="17" spans="2:83" x14ac:dyDescent="0.3">
      <c r="B17" s="15" t="s">
        <v>139</v>
      </c>
      <c r="C17" s="22">
        <v>0.34023087991366302</v>
      </c>
      <c r="D17" s="22">
        <v>0.43540719217470603</v>
      </c>
      <c r="E17" s="22">
        <v>0.249924615943135</v>
      </c>
      <c r="F17" s="22"/>
      <c r="G17" s="22">
        <v>0.35871118757982601</v>
      </c>
      <c r="H17" s="22">
        <v>0.42593312082779999</v>
      </c>
      <c r="I17" s="22">
        <v>0.37307367003737701</v>
      </c>
      <c r="J17" s="22">
        <v>0.299971362282489</v>
      </c>
      <c r="K17" s="22">
        <v>0.20959853414364399</v>
      </c>
      <c r="L17" s="22">
        <v>0.35222218518402398</v>
      </c>
      <c r="M17" s="22"/>
      <c r="N17" s="22">
        <v>0.39911633706432498</v>
      </c>
      <c r="O17" s="22">
        <v>0.292232568398125</v>
      </c>
      <c r="P17" s="22">
        <v>0.35286832258523498</v>
      </c>
      <c r="Q17" s="22">
        <v>0.32104267476703202</v>
      </c>
      <c r="R17" s="22"/>
      <c r="S17" s="22">
        <v>0.37414328789391499</v>
      </c>
      <c r="T17" s="22">
        <v>0.34201313662919602</v>
      </c>
      <c r="U17" s="22">
        <v>0.35973267198580799</v>
      </c>
      <c r="V17" s="22">
        <v>0.32051624716709898</v>
      </c>
      <c r="W17" s="22">
        <v>0.31630862937402898</v>
      </c>
      <c r="X17" s="22">
        <v>0.29694461849777698</v>
      </c>
      <c r="Y17" s="22">
        <v>0.40604116707092902</v>
      </c>
      <c r="Z17" s="22">
        <v>0.42271108103803001</v>
      </c>
      <c r="AA17" s="22">
        <v>0.33525168083956403</v>
      </c>
      <c r="AB17" s="22">
        <v>0.26893681191720498</v>
      </c>
      <c r="AC17" s="22">
        <v>0.317035976678117</v>
      </c>
      <c r="AD17" s="22">
        <v>0.35303363606831001</v>
      </c>
      <c r="AE17" s="22"/>
      <c r="AF17" s="22">
        <v>0.43269980872721597</v>
      </c>
      <c r="AG17" s="22">
        <v>0.34778720844062699</v>
      </c>
      <c r="AH17" s="22">
        <v>0.268866077696509</v>
      </c>
      <c r="AI17" s="22">
        <v>0.35803320972149</v>
      </c>
      <c r="AJ17" s="22">
        <v>0.30551599706187099</v>
      </c>
      <c r="AK17" s="22"/>
      <c r="AL17" s="22">
        <v>0.39906872331167098</v>
      </c>
      <c r="AM17" s="22">
        <v>0.42185679862577002</v>
      </c>
      <c r="AN17" s="22">
        <v>0.28675460498170702</v>
      </c>
      <c r="AO17" s="22">
        <v>0.44257891767042801</v>
      </c>
      <c r="AP17" s="22">
        <v>2.3564012862137398E-2</v>
      </c>
      <c r="AQ17" s="22"/>
      <c r="AR17" s="22">
        <v>0.41556579560935802</v>
      </c>
      <c r="AS17" s="22">
        <v>0.41975440224572502</v>
      </c>
      <c r="AT17" s="22">
        <v>0.26847073908098701</v>
      </c>
      <c r="AU17" s="22">
        <v>0.48191374133591702</v>
      </c>
      <c r="AV17" s="22">
        <v>9.5128923858264103E-2</v>
      </c>
      <c r="AW17" s="22">
        <v>0.217401430521175</v>
      </c>
      <c r="AX17" s="22"/>
      <c r="AY17" s="22">
        <v>0.36144631278933698</v>
      </c>
      <c r="AZ17" s="22">
        <v>0.26549914946794201</v>
      </c>
      <c r="BA17" s="22">
        <v>0.34236735689002501</v>
      </c>
      <c r="BB17" s="22">
        <v>0.38851128166097199</v>
      </c>
      <c r="BC17" s="22">
        <v>0.654703821733295</v>
      </c>
      <c r="BD17" s="22"/>
      <c r="BE17" s="22">
        <v>0.38174244618444603</v>
      </c>
      <c r="BF17" s="22">
        <v>0.270256319716907</v>
      </c>
      <c r="BG17" s="22">
        <v>0.23496506545766399</v>
      </c>
      <c r="BH17" s="22">
        <v>0.36085800226238002</v>
      </c>
      <c r="BI17" s="22">
        <v>0.37395972372325598</v>
      </c>
      <c r="BJ17" s="22">
        <v>0.29112556938089001</v>
      </c>
      <c r="BK17" s="22">
        <v>0.33429041873864901</v>
      </c>
      <c r="BL17" s="22">
        <v>0.20465953504891399</v>
      </c>
      <c r="BM17" s="22">
        <v>0.34964790061993101</v>
      </c>
      <c r="BN17" s="22">
        <v>0.195614079967486</v>
      </c>
      <c r="BO17" s="22">
        <v>0.36552491705637202</v>
      </c>
      <c r="BP17" s="22">
        <v>0.47404456569688602</v>
      </c>
      <c r="BQ17" s="22">
        <v>0.40079908352836602</v>
      </c>
      <c r="BR17" s="22">
        <v>0.38732538722030102</v>
      </c>
      <c r="BS17" s="22">
        <v>0.466280587465708</v>
      </c>
      <c r="BT17" s="22">
        <v>0.58221856473799205</v>
      </c>
      <c r="BU17" s="22"/>
      <c r="BV17" s="22">
        <v>0.43876142308122001</v>
      </c>
      <c r="BW17" s="22">
        <v>0.396749373998115</v>
      </c>
      <c r="BX17" s="22"/>
      <c r="BY17" s="22">
        <v>0.62986982446251005</v>
      </c>
      <c r="BZ17" s="22"/>
      <c r="CA17" s="22">
        <v>0.29348325765465899</v>
      </c>
      <c r="CB17" s="22">
        <v>0.258929394091099</v>
      </c>
      <c r="CC17" s="22">
        <v>0.37888372748503801</v>
      </c>
      <c r="CD17" s="22">
        <v>0.47355611282177201</v>
      </c>
      <c r="CE17" s="22">
        <v>0.69475598569764596</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9.7678709532354996E-2</v>
      </c>
      <c r="D9" s="14">
        <v>0.130870937331307</v>
      </c>
      <c r="E9" s="14">
        <v>6.5459942994997494E-2</v>
      </c>
      <c r="F9" s="14"/>
      <c r="G9" s="14">
        <v>0.118224302053271</v>
      </c>
      <c r="H9" s="14">
        <v>0.17179121935052299</v>
      </c>
      <c r="I9" s="14">
        <v>0.10232092890496</v>
      </c>
      <c r="J9" s="14">
        <v>7.7932436906894303E-2</v>
      </c>
      <c r="K9" s="14">
        <v>5.19524349042002E-2</v>
      </c>
      <c r="L9" s="14">
        <v>6.6762113830680397E-2</v>
      </c>
      <c r="M9" s="14"/>
      <c r="N9" s="14">
        <v>0.131898713076751</v>
      </c>
      <c r="O9" s="14">
        <v>8.3021570166476599E-2</v>
      </c>
      <c r="P9" s="14">
        <v>9.2430738624422498E-2</v>
      </c>
      <c r="Q9" s="14">
        <v>8.0937123167695399E-2</v>
      </c>
      <c r="R9" s="14"/>
      <c r="S9" s="14">
        <v>0.11197128511118699</v>
      </c>
      <c r="T9" s="14">
        <v>8.9916304139999806E-2</v>
      </c>
      <c r="U9" s="14">
        <v>9.0155655521202901E-2</v>
      </c>
      <c r="V9" s="14">
        <v>0.114374257567719</v>
      </c>
      <c r="W9" s="14">
        <v>6.26196310223711E-2</v>
      </c>
      <c r="X9" s="14">
        <v>9.3117120375918502E-2</v>
      </c>
      <c r="Y9" s="14">
        <v>9.9507796362582696E-2</v>
      </c>
      <c r="Z9" s="14">
        <v>0.117692545575833</v>
      </c>
      <c r="AA9" s="14">
        <v>8.8460778534596801E-2</v>
      </c>
      <c r="AB9" s="14">
        <v>8.5745808690734004E-2</v>
      </c>
      <c r="AC9" s="14">
        <v>0.147163100615642</v>
      </c>
      <c r="AD9" s="14">
        <v>8.5358079394312003E-2</v>
      </c>
      <c r="AE9" s="14"/>
      <c r="AF9" s="14">
        <v>0.10190464504742</v>
      </c>
      <c r="AG9" s="14">
        <v>0.115779053887101</v>
      </c>
      <c r="AH9" s="14">
        <v>9.1938054347327505E-2</v>
      </c>
      <c r="AI9" s="14">
        <v>0.12831841104733299</v>
      </c>
      <c r="AJ9" s="14">
        <v>8.1023704580436798E-2</v>
      </c>
      <c r="AK9" s="14"/>
      <c r="AL9" s="14">
        <v>9.9492388297664894E-2</v>
      </c>
      <c r="AM9" s="14">
        <v>0.10819941105094601</v>
      </c>
      <c r="AN9" s="14">
        <v>5.8882284166081697E-2</v>
      </c>
      <c r="AO9" s="14">
        <v>0.153145001234987</v>
      </c>
      <c r="AP9" s="14">
        <v>8.7211185530437094E-2</v>
      </c>
      <c r="AQ9" s="14"/>
      <c r="AR9" s="14">
        <v>0.117314620067442</v>
      </c>
      <c r="AS9" s="14">
        <v>0.10825778733942</v>
      </c>
      <c r="AT9" s="14">
        <v>6.8287178612556398E-2</v>
      </c>
      <c r="AU9" s="14">
        <v>0.147132629502193</v>
      </c>
      <c r="AV9" s="14">
        <v>9.0659632592803394E-2</v>
      </c>
      <c r="AW9" s="14">
        <v>3.43954695843912E-2</v>
      </c>
      <c r="AX9" s="14"/>
      <c r="AY9" s="14">
        <v>8.4628667970415503E-2</v>
      </c>
      <c r="AZ9" s="14">
        <v>7.8408298487571707E-2</v>
      </c>
      <c r="BA9" s="14">
        <v>9.07862075960474E-2</v>
      </c>
      <c r="BB9" s="14">
        <v>0.13262029300075601</v>
      </c>
      <c r="BC9" s="14">
        <v>0.34621064116765798</v>
      </c>
      <c r="BD9" s="14"/>
      <c r="BE9" s="14">
        <v>0</v>
      </c>
      <c r="BF9" s="14">
        <v>0.144186861272672</v>
      </c>
      <c r="BG9" s="14">
        <v>8.4009295962410802E-2</v>
      </c>
      <c r="BH9" s="14">
        <v>8.4660598478511304E-2</v>
      </c>
      <c r="BI9" s="14">
        <v>8.98142054086465E-2</v>
      </c>
      <c r="BJ9" s="14">
        <v>6.6333417468192601E-2</v>
      </c>
      <c r="BK9" s="14">
        <v>7.0835819665410901E-2</v>
      </c>
      <c r="BL9" s="14">
        <v>4.4645587965500499E-2</v>
      </c>
      <c r="BM9" s="14">
        <v>0.122715668980917</v>
      </c>
      <c r="BN9" s="14">
        <v>5.5250537455265702E-2</v>
      </c>
      <c r="BO9" s="14">
        <v>0.117886227837319</v>
      </c>
      <c r="BP9" s="14">
        <v>0.108779674464878</v>
      </c>
      <c r="BQ9" s="14">
        <v>0.13147192287384599</v>
      </c>
      <c r="BR9" s="14">
        <v>0.15823725949680401</v>
      </c>
      <c r="BS9" s="14">
        <v>0.18978916582990099</v>
      </c>
      <c r="BT9" s="14">
        <v>0.22089742077615601</v>
      </c>
      <c r="BU9" s="14"/>
      <c r="BV9" s="14">
        <v>0.11616898978795701</v>
      </c>
      <c r="BW9" s="14">
        <v>9.6362673832619899E-2</v>
      </c>
      <c r="BX9" s="14"/>
      <c r="BY9" s="14">
        <v>0.19317492536927999</v>
      </c>
      <c r="BZ9" s="14"/>
      <c r="CA9" s="14">
        <v>8.4593745939055803E-2</v>
      </c>
      <c r="CB9" s="14">
        <v>4.9925399436916797E-2</v>
      </c>
      <c r="CC9" s="14">
        <v>9.6522659971139499E-2</v>
      </c>
      <c r="CD9" s="14">
        <v>0.196214790015596</v>
      </c>
      <c r="CE9" s="14">
        <v>0.44326574273679598</v>
      </c>
    </row>
    <row r="10" spans="2:83" x14ac:dyDescent="0.3">
      <c r="B10" s="15" t="s">
        <v>236</v>
      </c>
      <c r="C10" s="14">
        <v>0.295659015778032</v>
      </c>
      <c r="D10" s="14">
        <v>0.35097891278507298</v>
      </c>
      <c r="E10" s="14">
        <v>0.24222205547063599</v>
      </c>
      <c r="F10" s="14"/>
      <c r="G10" s="14">
        <v>0.32196144846070901</v>
      </c>
      <c r="H10" s="14">
        <v>0.31552080164657897</v>
      </c>
      <c r="I10" s="14">
        <v>0.30092355302488799</v>
      </c>
      <c r="J10" s="14">
        <v>0.275223737031422</v>
      </c>
      <c r="K10" s="14">
        <v>0.26216072143750802</v>
      </c>
      <c r="L10" s="14">
        <v>0.296968882752361</v>
      </c>
      <c r="M10" s="14"/>
      <c r="N10" s="14">
        <v>0.32895533064312399</v>
      </c>
      <c r="O10" s="14">
        <v>0.28633772128926599</v>
      </c>
      <c r="P10" s="14">
        <v>0.31456990712031402</v>
      </c>
      <c r="Q10" s="14">
        <v>0.25728051922582001</v>
      </c>
      <c r="R10" s="14"/>
      <c r="S10" s="14">
        <v>0.28529323829146003</v>
      </c>
      <c r="T10" s="14">
        <v>0.30229304656081202</v>
      </c>
      <c r="U10" s="14">
        <v>0.28490920352142302</v>
      </c>
      <c r="V10" s="14">
        <v>0.32236477259093899</v>
      </c>
      <c r="W10" s="14">
        <v>0.30410920947182601</v>
      </c>
      <c r="X10" s="14">
        <v>0.31451368550540798</v>
      </c>
      <c r="Y10" s="14">
        <v>0.29575216676597199</v>
      </c>
      <c r="Z10" s="14">
        <v>0.37804884664640898</v>
      </c>
      <c r="AA10" s="14">
        <v>0.26806282088246203</v>
      </c>
      <c r="AB10" s="14">
        <v>0.26601376500978202</v>
      </c>
      <c r="AC10" s="14">
        <v>0.27585024947327802</v>
      </c>
      <c r="AD10" s="14">
        <v>0.30006662704160503</v>
      </c>
      <c r="AE10" s="14"/>
      <c r="AF10" s="14">
        <v>0.352821115175255</v>
      </c>
      <c r="AG10" s="14">
        <v>0.294906800683371</v>
      </c>
      <c r="AH10" s="14">
        <v>0.26079324600882098</v>
      </c>
      <c r="AI10" s="14">
        <v>0.298897479186719</v>
      </c>
      <c r="AJ10" s="14">
        <v>0.27549555215083699</v>
      </c>
      <c r="AK10" s="14"/>
      <c r="AL10" s="14">
        <v>0.35142046887253098</v>
      </c>
      <c r="AM10" s="14">
        <v>0.32033333894546701</v>
      </c>
      <c r="AN10" s="14">
        <v>0.28590956612880197</v>
      </c>
      <c r="AO10" s="14">
        <v>0.31445307163356301</v>
      </c>
      <c r="AP10" s="14">
        <v>0.13980217763956601</v>
      </c>
      <c r="AQ10" s="14"/>
      <c r="AR10" s="14">
        <v>0.33083557663504498</v>
      </c>
      <c r="AS10" s="14">
        <v>0.35066911231203401</v>
      </c>
      <c r="AT10" s="14">
        <v>0.27591897058922399</v>
      </c>
      <c r="AU10" s="14">
        <v>0.34430578622038599</v>
      </c>
      <c r="AV10" s="14">
        <v>0.19693050651747501</v>
      </c>
      <c r="AW10" s="14">
        <v>0.21762229381562301</v>
      </c>
      <c r="AX10" s="14"/>
      <c r="AY10" s="14">
        <v>0.30047509310546</v>
      </c>
      <c r="AZ10" s="14">
        <v>0.28089842374422602</v>
      </c>
      <c r="BA10" s="14">
        <v>0.30266794427607802</v>
      </c>
      <c r="BB10" s="14">
        <v>0.33884527708360301</v>
      </c>
      <c r="BC10" s="14">
        <v>0.27099883634007399</v>
      </c>
      <c r="BD10" s="14"/>
      <c r="BE10" s="14">
        <v>0.31696626991395299</v>
      </c>
      <c r="BF10" s="14">
        <v>0.27076311181895002</v>
      </c>
      <c r="BG10" s="14">
        <v>0.18849855092475201</v>
      </c>
      <c r="BH10" s="14">
        <v>0.28923261054705601</v>
      </c>
      <c r="BI10" s="14">
        <v>0.28943529781196198</v>
      </c>
      <c r="BJ10" s="14">
        <v>0.30001767883464597</v>
      </c>
      <c r="BK10" s="14">
        <v>0.30761815594255398</v>
      </c>
      <c r="BL10" s="14">
        <v>0.29494900445977501</v>
      </c>
      <c r="BM10" s="14">
        <v>0.28822876743680298</v>
      </c>
      <c r="BN10" s="14">
        <v>0.240933945828644</v>
      </c>
      <c r="BO10" s="14">
        <v>0.32995471467297199</v>
      </c>
      <c r="BP10" s="14">
        <v>0.40920407877472798</v>
      </c>
      <c r="BQ10" s="14">
        <v>0.361386049345232</v>
      </c>
      <c r="BR10" s="14">
        <v>0.29093447925638699</v>
      </c>
      <c r="BS10" s="14">
        <v>0.34532279203800498</v>
      </c>
      <c r="BT10" s="14">
        <v>0.34171868595673699</v>
      </c>
      <c r="BU10" s="14"/>
      <c r="BV10" s="14">
        <v>0.33225453626573498</v>
      </c>
      <c r="BW10" s="14">
        <v>0.30262749969545399</v>
      </c>
      <c r="BX10" s="14"/>
      <c r="BY10" s="14">
        <v>0.39505077046680698</v>
      </c>
      <c r="BZ10" s="14"/>
      <c r="CA10" s="14">
        <v>0.24733766768419399</v>
      </c>
      <c r="CB10" s="14">
        <v>0.30321429312239601</v>
      </c>
      <c r="CC10" s="14">
        <v>0.34185528810972698</v>
      </c>
      <c r="CD10" s="14">
        <v>0.29998650131973598</v>
      </c>
      <c r="CE10" s="14">
        <v>0.32193733129605601</v>
      </c>
    </row>
    <row r="11" spans="2:83" x14ac:dyDescent="0.3">
      <c r="B11" s="15" t="s">
        <v>237</v>
      </c>
      <c r="C11" s="14">
        <v>0.34615478861500798</v>
      </c>
      <c r="D11" s="14">
        <v>0.31762707410520502</v>
      </c>
      <c r="E11" s="14">
        <v>0.374689190843774</v>
      </c>
      <c r="F11" s="14"/>
      <c r="G11" s="14">
        <v>0.29177504985501501</v>
      </c>
      <c r="H11" s="14">
        <v>0.27590667404881503</v>
      </c>
      <c r="I11" s="14">
        <v>0.33344532740765498</v>
      </c>
      <c r="J11" s="14">
        <v>0.39123157798148001</v>
      </c>
      <c r="K11" s="14">
        <v>0.41415619620419197</v>
      </c>
      <c r="L11" s="14">
        <v>0.36725700374128301</v>
      </c>
      <c r="M11" s="14"/>
      <c r="N11" s="14">
        <v>0.30644898017107097</v>
      </c>
      <c r="O11" s="14">
        <v>0.34859498323245702</v>
      </c>
      <c r="P11" s="14">
        <v>0.34960704273121201</v>
      </c>
      <c r="Q11" s="14">
        <v>0.38084287488969998</v>
      </c>
      <c r="R11" s="14"/>
      <c r="S11" s="14">
        <v>0.33072679449020398</v>
      </c>
      <c r="T11" s="14">
        <v>0.318433099766186</v>
      </c>
      <c r="U11" s="14">
        <v>0.37550963262811998</v>
      </c>
      <c r="V11" s="14">
        <v>0.322376969885529</v>
      </c>
      <c r="W11" s="14">
        <v>0.42436916638206201</v>
      </c>
      <c r="X11" s="14">
        <v>0.353031525566743</v>
      </c>
      <c r="Y11" s="14">
        <v>0.32006064813195201</v>
      </c>
      <c r="Z11" s="14">
        <v>0.30038459433785097</v>
      </c>
      <c r="AA11" s="14">
        <v>0.37319673196846798</v>
      </c>
      <c r="AB11" s="14">
        <v>0.323244113421571</v>
      </c>
      <c r="AC11" s="14">
        <v>0.34960010165694599</v>
      </c>
      <c r="AD11" s="14">
        <v>0.42328982877247101</v>
      </c>
      <c r="AE11" s="14"/>
      <c r="AF11" s="14">
        <v>0.34611601403368197</v>
      </c>
      <c r="AG11" s="14">
        <v>0.31346692504740897</v>
      </c>
      <c r="AH11" s="14">
        <v>0.369280420210711</v>
      </c>
      <c r="AI11" s="14">
        <v>0.49288528062655901</v>
      </c>
      <c r="AJ11" s="14">
        <v>0.36338497229172501</v>
      </c>
      <c r="AK11" s="14"/>
      <c r="AL11" s="14">
        <v>0.33942570399503902</v>
      </c>
      <c r="AM11" s="14">
        <v>0.32236671807633399</v>
      </c>
      <c r="AN11" s="14">
        <v>0.31417089136794102</v>
      </c>
      <c r="AO11" s="14">
        <v>0.38127769190043997</v>
      </c>
      <c r="AP11" s="14">
        <v>0.35298723719151998</v>
      </c>
      <c r="AQ11" s="14"/>
      <c r="AR11" s="14">
        <v>0.301184166568986</v>
      </c>
      <c r="AS11" s="14">
        <v>0.36428725561596298</v>
      </c>
      <c r="AT11" s="14">
        <v>0.34533065565287102</v>
      </c>
      <c r="AU11" s="14">
        <v>0.33781795089970801</v>
      </c>
      <c r="AV11" s="14">
        <v>0.31268688266192002</v>
      </c>
      <c r="AW11" s="14">
        <v>0.36465113417147998</v>
      </c>
      <c r="AX11" s="14"/>
      <c r="AY11" s="14">
        <v>0.40269860350518899</v>
      </c>
      <c r="AZ11" s="14">
        <v>0.34698690034885199</v>
      </c>
      <c r="BA11" s="14">
        <v>0.334312767576468</v>
      </c>
      <c r="BB11" s="14">
        <v>0.27860286635076498</v>
      </c>
      <c r="BC11" s="14">
        <v>0.26365613573510899</v>
      </c>
      <c r="BD11" s="14"/>
      <c r="BE11" s="14">
        <v>0.324570418202139</v>
      </c>
      <c r="BF11" s="14">
        <v>0.34191811605109002</v>
      </c>
      <c r="BG11" s="14">
        <v>0.43110829707199599</v>
      </c>
      <c r="BH11" s="14">
        <v>0.33187165299272497</v>
      </c>
      <c r="BI11" s="14">
        <v>0.36940694452193001</v>
      </c>
      <c r="BJ11" s="14">
        <v>0.37673119449868597</v>
      </c>
      <c r="BK11" s="14">
        <v>0.35804245063074602</v>
      </c>
      <c r="BL11" s="14">
        <v>0.34939275416868198</v>
      </c>
      <c r="BM11" s="14">
        <v>0.34526121275231803</v>
      </c>
      <c r="BN11" s="14">
        <v>0.40763945280364999</v>
      </c>
      <c r="BO11" s="14">
        <v>0.32236273637799701</v>
      </c>
      <c r="BP11" s="14">
        <v>0.27873548409432902</v>
      </c>
      <c r="BQ11" s="14">
        <v>0.28911852150318401</v>
      </c>
      <c r="BR11" s="14">
        <v>0.30810948995466902</v>
      </c>
      <c r="BS11" s="14">
        <v>0.28886629633161698</v>
      </c>
      <c r="BT11" s="14">
        <v>0.206575794127137</v>
      </c>
      <c r="BU11" s="14"/>
      <c r="BV11" s="14">
        <v>0.29789318730549602</v>
      </c>
      <c r="BW11" s="14">
        <v>0.35871578521004999</v>
      </c>
      <c r="BX11" s="14"/>
      <c r="BY11" s="14">
        <v>0.29227557462875597</v>
      </c>
      <c r="BZ11" s="14"/>
      <c r="CA11" s="14">
        <v>0.41047846968143697</v>
      </c>
      <c r="CB11" s="14">
        <v>0.38141203241126198</v>
      </c>
      <c r="CC11" s="14">
        <v>0.29657634858091497</v>
      </c>
      <c r="CD11" s="14">
        <v>0.27431086029747798</v>
      </c>
      <c r="CE11" s="14">
        <v>0.144942210591821</v>
      </c>
    </row>
    <row r="12" spans="2:83" x14ac:dyDescent="0.3">
      <c r="B12" s="15" t="s">
        <v>238</v>
      </c>
      <c r="C12" s="14">
        <v>0.133920678478327</v>
      </c>
      <c r="D12" s="14">
        <v>0.108528925106506</v>
      </c>
      <c r="E12" s="14">
        <v>0.15897684955561101</v>
      </c>
      <c r="F12" s="14"/>
      <c r="G12" s="14">
        <v>0.128747848979473</v>
      </c>
      <c r="H12" s="14">
        <v>0.119359216899439</v>
      </c>
      <c r="I12" s="14">
        <v>0.12121721339601001</v>
      </c>
      <c r="J12" s="14">
        <v>0.146101506492823</v>
      </c>
      <c r="K12" s="14">
        <v>0.11118845583251601</v>
      </c>
      <c r="L12" s="14">
        <v>0.16490836595887701</v>
      </c>
      <c r="M12" s="14"/>
      <c r="N12" s="14">
        <v>0.119590376454381</v>
      </c>
      <c r="O12" s="14">
        <v>0.16883753407555799</v>
      </c>
      <c r="P12" s="14">
        <v>0.12056202316392001</v>
      </c>
      <c r="Q12" s="14">
        <v>0.12184639077231001</v>
      </c>
      <c r="R12" s="14"/>
      <c r="S12" s="14">
        <v>0.14274662211370201</v>
      </c>
      <c r="T12" s="14">
        <v>0.13819922313861799</v>
      </c>
      <c r="U12" s="14">
        <v>0.13648540193050601</v>
      </c>
      <c r="V12" s="14">
        <v>0.133744285159585</v>
      </c>
      <c r="W12" s="14">
        <v>0.12835324494523701</v>
      </c>
      <c r="X12" s="14">
        <v>0.101643447537122</v>
      </c>
      <c r="Y12" s="14">
        <v>0.10478571470732601</v>
      </c>
      <c r="Z12" s="14">
        <v>7.4824762387499702E-2</v>
      </c>
      <c r="AA12" s="14">
        <v>0.14620124808254401</v>
      </c>
      <c r="AB12" s="14">
        <v>0.19371229333388501</v>
      </c>
      <c r="AC12" s="14">
        <v>0.13408207156183299</v>
      </c>
      <c r="AD12" s="14">
        <v>0.109472369870564</v>
      </c>
      <c r="AE12" s="14"/>
      <c r="AF12" s="14">
        <v>0.116626384716131</v>
      </c>
      <c r="AG12" s="14">
        <v>0.1549621371746</v>
      </c>
      <c r="AH12" s="14">
        <v>0.15270924714852099</v>
      </c>
      <c r="AI12" s="14">
        <v>2.6756682156801301E-2</v>
      </c>
      <c r="AJ12" s="14">
        <v>0.10085004052190701</v>
      </c>
      <c r="AK12" s="14"/>
      <c r="AL12" s="14">
        <v>0.12929199025319599</v>
      </c>
      <c r="AM12" s="14">
        <v>0.139528215698311</v>
      </c>
      <c r="AN12" s="14">
        <v>0.20558699551148599</v>
      </c>
      <c r="AO12" s="14">
        <v>6.2442690451631401E-2</v>
      </c>
      <c r="AP12" s="14">
        <v>0.19655975553184801</v>
      </c>
      <c r="AQ12" s="14"/>
      <c r="AR12" s="14">
        <v>0.14024210655255101</v>
      </c>
      <c r="AS12" s="14">
        <v>0.12362813347884501</v>
      </c>
      <c r="AT12" s="14">
        <v>0.18592520624538</v>
      </c>
      <c r="AU12" s="14">
        <v>9.1084163150124395E-2</v>
      </c>
      <c r="AV12" s="14">
        <v>0.20619674999131499</v>
      </c>
      <c r="AW12" s="14">
        <v>0.118507767391303</v>
      </c>
      <c r="AX12" s="14"/>
      <c r="AY12" s="14">
        <v>0.102461916097439</v>
      </c>
      <c r="AZ12" s="14">
        <v>0.12911893273893699</v>
      </c>
      <c r="BA12" s="14">
        <v>0.15631093785075201</v>
      </c>
      <c r="BB12" s="14">
        <v>0.122798771241713</v>
      </c>
      <c r="BC12" s="14">
        <v>7.39435548864915E-2</v>
      </c>
      <c r="BD12" s="14"/>
      <c r="BE12" s="14">
        <v>6.14348414962528E-2</v>
      </c>
      <c r="BF12" s="14">
        <v>6.5017014708010107E-2</v>
      </c>
      <c r="BG12" s="14">
        <v>0.146986047035922</v>
      </c>
      <c r="BH12" s="14">
        <v>0.17235648236843301</v>
      </c>
      <c r="BI12" s="14">
        <v>0.12761655167469399</v>
      </c>
      <c r="BJ12" s="14">
        <v>0.13257522242373301</v>
      </c>
      <c r="BK12" s="14">
        <v>0.124328575262646</v>
      </c>
      <c r="BL12" s="14">
        <v>0.16117221882933899</v>
      </c>
      <c r="BM12" s="14">
        <v>0.104579881927735</v>
      </c>
      <c r="BN12" s="14">
        <v>0.14184771315739</v>
      </c>
      <c r="BO12" s="14">
        <v>0.14862111611700499</v>
      </c>
      <c r="BP12" s="14">
        <v>9.5603815697891406E-2</v>
      </c>
      <c r="BQ12" s="14">
        <v>0.16292687622456301</v>
      </c>
      <c r="BR12" s="14">
        <v>0.19079250860607799</v>
      </c>
      <c r="BS12" s="14">
        <v>5.7140806992956199E-2</v>
      </c>
      <c r="BT12" s="14">
        <v>0.14234667502751799</v>
      </c>
      <c r="BU12" s="14"/>
      <c r="BV12" s="14">
        <v>0.141475362283255</v>
      </c>
      <c r="BW12" s="14">
        <v>0.13663623568128699</v>
      </c>
      <c r="BX12" s="14"/>
      <c r="BY12" s="14">
        <v>7.5682724075369398E-2</v>
      </c>
      <c r="BZ12" s="14"/>
      <c r="CA12" s="14">
        <v>0.118695736622596</v>
      </c>
      <c r="CB12" s="14">
        <v>0.14770850957914999</v>
      </c>
      <c r="CC12" s="14">
        <v>0.14847157309797501</v>
      </c>
      <c r="CD12" s="14">
        <v>0.13344994731823601</v>
      </c>
      <c r="CE12" s="14">
        <v>5.6924791192307499E-2</v>
      </c>
    </row>
    <row r="13" spans="2:83" x14ac:dyDescent="0.3">
      <c r="B13" s="15" t="s">
        <v>214</v>
      </c>
      <c r="C13" s="14">
        <v>6.5784767716356704E-2</v>
      </c>
      <c r="D13" s="14">
        <v>6.3221161437882797E-2</v>
      </c>
      <c r="E13" s="14">
        <v>6.6456182827186794E-2</v>
      </c>
      <c r="F13" s="14"/>
      <c r="G13" s="14">
        <v>5.8051005003538297E-2</v>
      </c>
      <c r="H13" s="14">
        <v>7.5109205615395705E-2</v>
      </c>
      <c r="I13" s="14">
        <v>6.8523965595157194E-2</v>
      </c>
      <c r="J13" s="14">
        <v>4.7357286168997502E-2</v>
      </c>
      <c r="K13" s="14">
        <v>0.102733307995136</v>
      </c>
      <c r="L13" s="14">
        <v>5.1180938786460302E-2</v>
      </c>
      <c r="M13" s="14"/>
      <c r="N13" s="14">
        <v>7.9701005872415104E-2</v>
      </c>
      <c r="O13" s="14">
        <v>6.4638611521464898E-2</v>
      </c>
      <c r="P13" s="14">
        <v>6.3773036582684003E-2</v>
      </c>
      <c r="Q13" s="14">
        <v>5.3213046555384898E-2</v>
      </c>
      <c r="R13" s="14"/>
      <c r="S13" s="14">
        <v>7.9961124448857099E-2</v>
      </c>
      <c r="T13" s="14">
        <v>6.4549729098426295E-2</v>
      </c>
      <c r="U13" s="14">
        <v>6.17905047288849E-2</v>
      </c>
      <c r="V13" s="14">
        <v>5.94075183446282E-2</v>
      </c>
      <c r="W13" s="14">
        <v>4.6556993680350198E-2</v>
      </c>
      <c r="X13" s="14">
        <v>5.13260500879128E-2</v>
      </c>
      <c r="Y13" s="14">
        <v>6.7212878813741606E-2</v>
      </c>
      <c r="Z13" s="14">
        <v>8.3356626379151894E-2</v>
      </c>
      <c r="AA13" s="14">
        <v>6.8198543308957402E-2</v>
      </c>
      <c r="AB13" s="14">
        <v>7.8198681483260798E-2</v>
      </c>
      <c r="AC13" s="14">
        <v>6.4497500881744704E-2</v>
      </c>
      <c r="AD13" s="14">
        <v>5.1709737507944102E-2</v>
      </c>
      <c r="AE13" s="14"/>
      <c r="AF13" s="14">
        <v>4.3775047064116897E-2</v>
      </c>
      <c r="AG13" s="14">
        <v>7.8845721643617098E-2</v>
      </c>
      <c r="AH13" s="14">
        <v>8.1643782735608295E-2</v>
      </c>
      <c r="AI13" s="14">
        <v>2.5941209197939099E-2</v>
      </c>
      <c r="AJ13" s="14">
        <v>5.7360578312274597E-2</v>
      </c>
      <c r="AK13" s="14"/>
      <c r="AL13" s="14">
        <v>3.3840863743563598E-2</v>
      </c>
      <c r="AM13" s="14">
        <v>6.65133266802998E-2</v>
      </c>
      <c r="AN13" s="14">
        <v>8.8148897401085197E-2</v>
      </c>
      <c r="AO13" s="14">
        <v>3.91154312375998E-2</v>
      </c>
      <c r="AP13" s="14">
        <v>0.16624388002166501</v>
      </c>
      <c r="AQ13" s="14"/>
      <c r="AR13" s="14">
        <v>7.8232224830419403E-2</v>
      </c>
      <c r="AS13" s="14">
        <v>2.5931191032537999E-2</v>
      </c>
      <c r="AT13" s="14">
        <v>8.6546889086145398E-2</v>
      </c>
      <c r="AU13" s="14">
        <v>3.77985726629156E-2</v>
      </c>
      <c r="AV13" s="14">
        <v>0.14005756308429501</v>
      </c>
      <c r="AW13" s="14">
        <v>7.5708335910843999E-2</v>
      </c>
      <c r="AX13" s="14"/>
      <c r="AY13" s="14">
        <v>3.95389770800239E-2</v>
      </c>
      <c r="AZ13" s="14">
        <v>6.9432208109161897E-2</v>
      </c>
      <c r="BA13" s="14">
        <v>6.8883725922616296E-2</v>
      </c>
      <c r="BB13" s="14">
        <v>0.103211351000896</v>
      </c>
      <c r="BC13" s="14">
        <v>2.23285640461162E-2</v>
      </c>
      <c r="BD13" s="14"/>
      <c r="BE13" s="14">
        <v>0</v>
      </c>
      <c r="BF13" s="14">
        <v>3.0880195018391898E-2</v>
      </c>
      <c r="BG13" s="14">
        <v>7.5712587520647107E-2</v>
      </c>
      <c r="BH13" s="14">
        <v>5.55903101839747E-2</v>
      </c>
      <c r="BI13" s="14">
        <v>4.2416005069324997E-2</v>
      </c>
      <c r="BJ13" s="14">
        <v>7.1244569238622199E-2</v>
      </c>
      <c r="BK13" s="14">
        <v>8.6901153361236702E-2</v>
      </c>
      <c r="BL13" s="14">
        <v>8.9614762976823498E-2</v>
      </c>
      <c r="BM13" s="14">
        <v>8.4891273958253494E-2</v>
      </c>
      <c r="BN13" s="14">
        <v>8.3394977318421895E-2</v>
      </c>
      <c r="BO13" s="14">
        <v>3.77135773185312E-2</v>
      </c>
      <c r="BP13" s="14">
        <v>6.7792764785501794E-2</v>
      </c>
      <c r="BQ13" s="14">
        <v>3.5959921982144802E-2</v>
      </c>
      <c r="BR13" s="14">
        <v>3.44179404147665E-2</v>
      </c>
      <c r="BS13" s="14">
        <v>7.81945950740741E-2</v>
      </c>
      <c r="BT13" s="14">
        <v>7.7045071327141307E-2</v>
      </c>
      <c r="BU13" s="14"/>
      <c r="BV13" s="14">
        <v>7.6034011467627893E-2</v>
      </c>
      <c r="BW13" s="14">
        <v>5.2372824693316E-2</v>
      </c>
      <c r="BX13" s="14"/>
      <c r="BY13" s="14">
        <v>1.9949693723598901E-2</v>
      </c>
      <c r="BZ13" s="14"/>
      <c r="CA13" s="14">
        <v>6.9591295458526103E-2</v>
      </c>
      <c r="CB13" s="14">
        <v>6.9415314935362196E-2</v>
      </c>
      <c r="CC13" s="14">
        <v>6.1054632554939203E-2</v>
      </c>
      <c r="CD13" s="14">
        <v>6.9772563927411005E-2</v>
      </c>
      <c r="CE13" s="14">
        <v>0</v>
      </c>
    </row>
    <row r="14" spans="2:83" x14ac:dyDescent="0.3">
      <c r="B14" s="15" t="s">
        <v>110</v>
      </c>
      <c r="C14" s="14">
        <v>6.0802039879921298E-2</v>
      </c>
      <c r="D14" s="14">
        <v>2.8772989234026498E-2</v>
      </c>
      <c r="E14" s="14">
        <v>9.2195778307794296E-2</v>
      </c>
      <c r="F14" s="14"/>
      <c r="G14" s="14">
        <v>8.1240345647993803E-2</v>
      </c>
      <c r="H14" s="14">
        <v>4.2312882439248703E-2</v>
      </c>
      <c r="I14" s="14">
        <v>7.3569011671330606E-2</v>
      </c>
      <c r="J14" s="14">
        <v>6.2153455418383498E-2</v>
      </c>
      <c r="K14" s="14">
        <v>5.7808883626448697E-2</v>
      </c>
      <c r="L14" s="14">
        <v>5.2922694930337397E-2</v>
      </c>
      <c r="M14" s="14"/>
      <c r="N14" s="14">
        <v>3.3405593782258401E-2</v>
      </c>
      <c r="O14" s="14">
        <v>4.8569579714777003E-2</v>
      </c>
      <c r="P14" s="14">
        <v>5.9057251777447903E-2</v>
      </c>
      <c r="Q14" s="14">
        <v>0.105880045389088</v>
      </c>
      <c r="R14" s="14"/>
      <c r="S14" s="14">
        <v>4.9300935544589801E-2</v>
      </c>
      <c r="T14" s="14">
        <v>8.6608597295958697E-2</v>
      </c>
      <c r="U14" s="14">
        <v>5.11496016698633E-2</v>
      </c>
      <c r="V14" s="14">
        <v>4.7732196451599498E-2</v>
      </c>
      <c r="W14" s="14">
        <v>3.3991754498153399E-2</v>
      </c>
      <c r="X14" s="14">
        <v>8.6368170926895194E-2</v>
      </c>
      <c r="Y14" s="14">
        <v>0.112680795218427</v>
      </c>
      <c r="Z14" s="14">
        <v>4.56926246732553E-2</v>
      </c>
      <c r="AA14" s="14">
        <v>5.5879877222971698E-2</v>
      </c>
      <c r="AB14" s="14">
        <v>5.3085338060767297E-2</v>
      </c>
      <c r="AC14" s="14">
        <v>2.88069758105572E-2</v>
      </c>
      <c r="AD14" s="14">
        <v>3.0103357413103E-2</v>
      </c>
      <c r="AE14" s="14"/>
      <c r="AF14" s="14">
        <v>3.8756793963394397E-2</v>
      </c>
      <c r="AG14" s="14">
        <v>4.2039361563901999E-2</v>
      </c>
      <c r="AH14" s="14">
        <v>4.3635249549010602E-2</v>
      </c>
      <c r="AI14" s="14">
        <v>2.7200937784649201E-2</v>
      </c>
      <c r="AJ14" s="14">
        <v>0.121885152142821</v>
      </c>
      <c r="AK14" s="14"/>
      <c r="AL14" s="14">
        <v>4.6528584838005899E-2</v>
      </c>
      <c r="AM14" s="14">
        <v>4.3058989548641499E-2</v>
      </c>
      <c r="AN14" s="14">
        <v>4.7301365424604398E-2</v>
      </c>
      <c r="AO14" s="14">
        <v>4.9566113541778603E-2</v>
      </c>
      <c r="AP14" s="14">
        <v>5.7195764084964303E-2</v>
      </c>
      <c r="AQ14" s="14"/>
      <c r="AR14" s="14">
        <v>3.2191305345555601E-2</v>
      </c>
      <c r="AS14" s="14">
        <v>2.7226520221200701E-2</v>
      </c>
      <c r="AT14" s="14">
        <v>3.7991099813823599E-2</v>
      </c>
      <c r="AU14" s="14">
        <v>4.1860897564672699E-2</v>
      </c>
      <c r="AV14" s="14">
        <v>5.3468665152192299E-2</v>
      </c>
      <c r="AW14" s="14">
        <v>0.18911499912635901</v>
      </c>
      <c r="AX14" s="14"/>
      <c r="AY14" s="14">
        <v>7.0196742241473695E-2</v>
      </c>
      <c r="AZ14" s="14">
        <v>9.5155236571250898E-2</v>
      </c>
      <c r="BA14" s="14">
        <v>4.7038416778038002E-2</v>
      </c>
      <c r="BB14" s="14">
        <v>2.39214413222676E-2</v>
      </c>
      <c r="BC14" s="14">
        <v>2.2862267824551599E-2</v>
      </c>
      <c r="BD14" s="14"/>
      <c r="BE14" s="14">
        <v>0.29702847038765501</v>
      </c>
      <c r="BF14" s="14">
        <v>0.14723470113088599</v>
      </c>
      <c r="BG14" s="14">
        <v>7.3685221484272603E-2</v>
      </c>
      <c r="BH14" s="14">
        <v>6.6288345429300094E-2</v>
      </c>
      <c r="BI14" s="14">
        <v>8.1310995513441703E-2</v>
      </c>
      <c r="BJ14" s="14">
        <v>5.30979175361194E-2</v>
      </c>
      <c r="BK14" s="14">
        <v>5.2273845137407099E-2</v>
      </c>
      <c r="BL14" s="14">
        <v>6.0225671599879599E-2</v>
      </c>
      <c r="BM14" s="14">
        <v>5.4323194943973002E-2</v>
      </c>
      <c r="BN14" s="14">
        <v>7.0933373436629393E-2</v>
      </c>
      <c r="BO14" s="14">
        <v>4.3461627676175799E-2</v>
      </c>
      <c r="BP14" s="14">
        <v>3.9884182182672603E-2</v>
      </c>
      <c r="BQ14" s="14">
        <v>1.9136708071030201E-2</v>
      </c>
      <c r="BR14" s="14">
        <v>1.7508322271297099E-2</v>
      </c>
      <c r="BS14" s="14">
        <v>4.0686343733446699E-2</v>
      </c>
      <c r="BT14" s="14">
        <v>1.14163527853102E-2</v>
      </c>
      <c r="BU14" s="14"/>
      <c r="BV14" s="14">
        <v>3.61739128899288E-2</v>
      </c>
      <c r="BW14" s="14">
        <v>5.3284980887273202E-2</v>
      </c>
      <c r="BX14" s="14"/>
      <c r="BY14" s="14">
        <v>2.38663117361885E-2</v>
      </c>
      <c r="BZ14" s="14"/>
      <c r="CA14" s="14">
        <v>6.9303084614191796E-2</v>
      </c>
      <c r="CB14" s="14">
        <v>4.8324450514912701E-2</v>
      </c>
      <c r="CC14" s="14">
        <v>5.55194976853043E-2</v>
      </c>
      <c r="CD14" s="14">
        <v>2.6265337121544201E-2</v>
      </c>
      <c r="CE14" s="14">
        <v>3.2929924183019502E-2</v>
      </c>
    </row>
    <row r="15" spans="2:83" x14ac:dyDescent="0.3">
      <c r="B15" s="15" t="s">
        <v>215</v>
      </c>
      <c r="C15" s="21">
        <v>0.39333772531038702</v>
      </c>
      <c r="D15" s="21">
        <v>0.48184985011637999</v>
      </c>
      <c r="E15" s="21">
        <v>0.30768199846563399</v>
      </c>
      <c r="F15" s="21"/>
      <c r="G15" s="21">
        <v>0.44018575051398001</v>
      </c>
      <c r="H15" s="21">
        <v>0.48731202099710302</v>
      </c>
      <c r="I15" s="21">
        <v>0.40324448192984802</v>
      </c>
      <c r="J15" s="21">
        <v>0.353156173938317</v>
      </c>
      <c r="K15" s="21">
        <v>0.314113156341708</v>
      </c>
      <c r="L15" s="21">
        <v>0.36373099658304198</v>
      </c>
      <c r="M15" s="21"/>
      <c r="N15" s="21">
        <v>0.46085404371987498</v>
      </c>
      <c r="O15" s="21">
        <v>0.36935929145574298</v>
      </c>
      <c r="P15" s="21">
        <v>0.40700064574473599</v>
      </c>
      <c r="Q15" s="21">
        <v>0.33821764239351598</v>
      </c>
      <c r="R15" s="21"/>
      <c r="S15" s="21">
        <v>0.39726452340264701</v>
      </c>
      <c r="T15" s="21">
        <v>0.39220935070081098</v>
      </c>
      <c r="U15" s="21">
        <v>0.37506485904262599</v>
      </c>
      <c r="V15" s="21">
        <v>0.436739030158659</v>
      </c>
      <c r="W15" s="21">
        <v>0.36672884049419702</v>
      </c>
      <c r="X15" s="21">
        <v>0.407630805881326</v>
      </c>
      <c r="Y15" s="21">
        <v>0.39525996312855399</v>
      </c>
      <c r="Z15" s="21">
        <v>0.49574139222224201</v>
      </c>
      <c r="AA15" s="21">
        <v>0.35652359941705902</v>
      </c>
      <c r="AB15" s="21">
        <v>0.35175957370051603</v>
      </c>
      <c r="AC15" s="21">
        <v>0.42301335008891999</v>
      </c>
      <c r="AD15" s="21">
        <v>0.38542470643591697</v>
      </c>
      <c r="AE15" s="21"/>
      <c r="AF15" s="21">
        <v>0.45472576022267502</v>
      </c>
      <c r="AG15" s="21">
        <v>0.41068585457047202</v>
      </c>
      <c r="AH15" s="21">
        <v>0.35273130035614902</v>
      </c>
      <c r="AI15" s="21">
        <v>0.42721589023405199</v>
      </c>
      <c r="AJ15" s="21">
        <v>0.35651925673127299</v>
      </c>
      <c r="AK15" s="21"/>
      <c r="AL15" s="21">
        <v>0.45091285717019602</v>
      </c>
      <c r="AM15" s="21">
        <v>0.428532749996414</v>
      </c>
      <c r="AN15" s="21">
        <v>0.34479185029488302</v>
      </c>
      <c r="AO15" s="21">
        <v>0.46759807286854999</v>
      </c>
      <c r="AP15" s="21">
        <v>0.22701336317000301</v>
      </c>
      <c r="AQ15" s="21"/>
      <c r="AR15" s="21">
        <v>0.44815019670248701</v>
      </c>
      <c r="AS15" s="21">
        <v>0.458926899651454</v>
      </c>
      <c r="AT15" s="21">
        <v>0.344206149201781</v>
      </c>
      <c r="AU15" s="21">
        <v>0.49143841572257901</v>
      </c>
      <c r="AV15" s="21">
        <v>0.28759013911027798</v>
      </c>
      <c r="AW15" s="21">
        <v>0.25201776340001403</v>
      </c>
      <c r="AX15" s="21"/>
      <c r="AY15" s="21">
        <v>0.38510376107587502</v>
      </c>
      <c r="AZ15" s="21">
        <v>0.35930672223179799</v>
      </c>
      <c r="BA15" s="21">
        <v>0.39345415187212601</v>
      </c>
      <c r="BB15" s="21">
        <v>0.47146557008435902</v>
      </c>
      <c r="BC15" s="21">
        <v>0.61720947750773203</v>
      </c>
      <c r="BD15" s="21"/>
      <c r="BE15" s="21">
        <v>0.31696626991395299</v>
      </c>
      <c r="BF15" s="21">
        <v>0.41494997309162202</v>
      </c>
      <c r="BG15" s="21">
        <v>0.27250784688716201</v>
      </c>
      <c r="BH15" s="21">
        <v>0.373893209025567</v>
      </c>
      <c r="BI15" s="21">
        <v>0.37924950322060902</v>
      </c>
      <c r="BJ15" s="21">
        <v>0.36635109630283902</v>
      </c>
      <c r="BK15" s="21">
        <v>0.37845397560796501</v>
      </c>
      <c r="BL15" s="21">
        <v>0.33959459242527601</v>
      </c>
      <c r="BM15" s="21">
        <v>0.41094443641771999</v>
      </c>
      <c r="BN15" s="21">
        <v>0.29618448328391001</v>
      </c>
      <c r="BO15" s="21">
        <v>0.447840942510291</v>
      </c>
      <c r="BP15" s="21">
        <v>0.51798375323960499</v>
      </c>
      <c r="BQ15" s="21">
        <v>0.49285797221907801</v>
      </c>
      <c r="BR15" s="21">
        <v>0.44917173875319</v>
      </c>
      <c r="BS15" s="21">
        <v>0.535111957867906</v>
      </c>
      <c r="BT15" s="21">
        <v>0.56261610673289297</v>
      </c>
      <c r="BU15" s="21"/>
      <c r="BV15" s="21">
        <v>0.44842352605369201</v>
      </c>
      <c r="BW15" s="21">
        <v>0.39899017352807398</v>
      </c>
      <c r="BX15" s="21"/>
      <c r="BY15" s="21">
        <v>0.58822569583608697</v>
      </c>
      <c r="BZ15" s="21"/>
      <c r="CA15" s="21">
        <v>0.33193141362324902</v>
      </c>
      <c r="CB15" s="21">
        <v>0.35313969255931299</v>
      </c>
      <c r="CC15" s="21">
        <v>0.438377948080866</v>
      </c>
      <c r="CD15" s="21">
        <v>0.49620129133533097</v>
      </c>
      <c r="CE15" s="21">
        <v>0.76520307403285204</v>
      </c>
    </row>
    <row r="16" spans="2:83" x14ac:dyDescent="0.3">
      <c r="B16" s="15" t="s">
        <v>216</v>
      </c>
      <c r="C16" s="21">
        <v>0.199705446194684</v>
      </c>
      <c r="D16" s="21">
        <v>0.171750086544389</v>
      </c>
      <c r="E16" s="21">
        <v>0.22543303238279799</v>
      </c>
      <c r="F16" s="21"/>
      <c r="G16" s="21">
        <v>0.18679885398301199</v>
      </c>
      <c r="H16" s="21">
        <v>0.19446842251483401</v>
      </c>
      <c r="I16" s="21">
        <v>0.18974117899116699</v>
      </c>
      <c r="J16" s="21">
        <v>0.19345879266182001</v>
      </c>
      <c r="K16" s="21">
        <v>0.21392176382765199</v>
      </c>
      <c r="L16" s="21">
        <v>0.216089304745338</v>
      </c>
      <c r="M16" s="21"/>
      <c r="N16" s="21">
        <v>0.199291382326796</v>
      </c>
      <c r="O16" s="21">
        <v>0.23347614559702301</v>
      </c>
      <c r="P16" s="21">
        <v>0.184335059746604</v>
      </c>
      <c r="Q16" s="21">
        <v>0.17505943732769499</v>
      </c>
      <c r="R16" s="21"/>
      <c r="S16" s="21">
        <v>0.22270774656255901</v>
      </c>
      <c r="T16" s="21">
        <v>0.20274895223704401</v>
      </c>
      <c r="U16" s="21">
        <v>0.19827590665939099</v>
      </c>
      <c r="V16" s="21">
        <v>0.19315180350421299</v>
      </c>
      <c r="W16" s="21">
        <v>0.17491023862558699</v>
      </c>
      <c r="X16" s="21">
        <v>0.15296949762503501</v>
      </c>
      <c r="Y16" s="21">
        <v>0.171998593521067</v>
      </c>
      <c r="Z16" s="21">
        <v>0.158181388766652</v>
      </c>
      <c r="AA16" s="21">
        <v>0.214399791391501</v>
      </c>
      <c r="AB16" s="21">
        <v>0.27191097481714599</v>
      </c>
      <c r="AC16" s="21">
        <v>0.19857957244357799</v>
      </c>
      <c r="AD16" s="21">
        <v>0.16118210737850899</v>
      </c>
      <c r="AE16" s="21"/>
      <c r="AF16" s="21">
        <v>0.16040143178024799</v>
      </c>
      <c r="AG16" s="21">
        <v>0.233807858818217</v>
      </c>
      <c r="AH16" s="21">
        <v>0.23435302988413001</v>
      </c>
      <c r="AI16" s="21">
        <v>5.26978913547404E-2</v>
      </c>
      <c r="AJ16" s="21">
        <v>0.158210618834181</v>
      </c>
      <c r="AK16" s="21"/>
      <c r="AL16" s="21">
        <v>0.163132853996759</v>
      </c>
      <c r="AM16" s="21">
        <v>0.206041542378611</v>
      </c>
      <c r="AN16" s="21">
        <v>0.29373589291257102</v>
      </c>
      <c r="AO16" s="21">
        <v>0.10155812168923101</v>
      </c>
      <c r="AP16" s="21">
        <v>0.36280363555351303</v>
      </c>
      <c r="AQ16" s="21"/>
      <c r="AR16" s="21">
        <v>0.21847433138297101</v>
      </c>
      <c r="AS16" s="21">
        <v>0.14955932451138301</v>
      </c>
      <c r="AT16" s="21">
        <v>0.272472095331525</v>
      </c>
      <c r="AU16" s="21">
        <v>0.12888273581303999</v>
      </c>
      <c r="AV16" s="21">
        <v>0.34625431307561</v>
      </c>
      <c r="AW16" s="21">
        <v>0.194216103302147</v>
      </c>
      <c r="AX16" s="21"/>
      <c r="AY16" s="21">
        <v>0.14200089317746301</v>
      </c>
      <c r="AZ16" s="21">
        <v>0.19855114084809899</v>
      </c>
      <c r="BA16" s="21">
        <v>0.225194663773368</v>
      </c>
      <c r="BB16" s="21">
        <v>0.226010122242609</v>
      </c>
      <c r="BC16" s="21">
        <v>9.6272118932607703E-2</v>
      </c>
      <c r="BD16" s="21"/>
      <c r="BE16" s="21">
        <v>6.14348414962528E-2</v>
      </c>
      <c r="BF16" s="21">
        <v>9.5897209726402005E-2</v>
      </c>
      <c r="BG16" s="21">
        <v>0.22269863455656899</v>
      </c>
      <c r="BH16" s="21">
        <v>0.22794679255240799</v>
      </c>
      <c r="BI16" s="21">
        <v>0.17003255674401899</v>
      </c>
      <c r="BJ16" s="21">
        <v>0.203819791662355</v>
      </c>
      <c r="BK16" s="21">
        <v>0.21122972862388301</v>
      </c>
      <c r="BL16" s="21">
        <v>0.25078698180616199</v>
      </c>
      <c r="BM16" s="21">
        <v>0.18947115588598901</v>
      </c>
      <c r="BN16" s="21">
        <v>0.225242690475812</v>
      </c>
      <c r="BO16" s="21">
        <v>0.18633469343553699</v>
      </c>
      <c r="BP16" s="21">
        <v>0.16339658048339301</v>
      </c>
      <c r="BQ16" s="21">
        <v>0.19888679820670799</v>
      </c>
      <c r="BR16" s="21">
        <v>0.225210449020844</v>
      </c>
      <c r="BS16" s="21">
        <v>0.13533540206702999</v>
      </c>
      <c r="BT16" s="21">
        <v>0.219391746354659</v>
      </c>
      <c r="BU16" s="21"/>
      <c r="BV16" s="21">
        <v>0.217509373750883</v>
      </c>
      <c r="BW16" s="21">
        <v>0.18900906037460299</v>
      </c>
      <c r="BX16" s="21"/>
      <c r="BY16" s="21">
        <v>9.5632417798968195E-2</v>
      </c>
      <c r="BZ16" s="21"/>
      <c r="CA16" s="21">
        <v>0.18828703208112199</v>
      </c>
      <c r="CB16" s="21">
        <v>0.21712382451451301</v>
      </c>
      <c r="CC16" s="21">
        <v>0.20952620565291399</v>
      </c>
      <c r="CD16" s="21">
        <v>0.203222511245647</v>
      </c>
      <c r="CE16" s="21">
        <v>5.6924791192307499E-2</v>
      </c>
    </row>
    <row r="17" spans="2:83" x14ac:dyDescent="0.3">
      <c r="B17" s="15" t="s">
        <v>139</v>
      </c>
      <c r="C17" s="22">
        <v>0.19363227911570299</v>
      </c>
      <c r="D17" s="22">
        <v>0.31009976357198998</v>
      </c>
      <c r="E17" s="22">
        <v>8.2248966082835703E-2</v>
      </c>
      <c r="F17" s="22"/>
      <c r="G17" s="22">
        <v>0.25338689653096802</v>
      </c>
      <c r="H17" s="22">
        <v>0.29284359848226799</v>
      </c>
      <c r="I17" s="22">
        <v>0.213503302938681</v>
      </c>
      <c r="J17" s="22">
        <v>0.15969738127649599</v>
      </c>
      <c r="K17" s="22">
        <v>0.100191392514056</v>
      </c>
      <c r="L17" s="22">
        <v>0.14764169183770401</v>
      </c>
      <c r="M17" s="22"/>
      <c r="N17" s="22">
        <v>0.26156266139307999</v>
      </c>
      <c r="O17" s="22">
        <v>0.135883145858719</v>
      </c>
      <c r="P17" s="22">
        <v>0.22266558599813199</v>
      </c>
      <c r="Q17" s="22">
        <v>0.16315820506581999</v>
      </c>
      <c r="R17" s="22"/>
      <c r="S17" s="22">
        <v>0.174556776840087</v>
      </c>
      <c r="T17" s="22">
        <v>0.189460398463767</v>
      </c>
      <c r="U17" s="22">
        <v>0.176788952383236</v>
      </c>
      <c r="V17" s="22">
        <v>0.24358722665444499</v>
      </c>
      <c r="W17" s="22">
        <v>0.19181860186860999</v>
      </c>
      <c r="X17" s="22">
        <v>0.25466130825629102</v>
      </c>
      <c r="Y17" s="22">
        <v>0.22326136960748699</v>
      </c>
      <c r="Z17" s="22">
        <v>0.33756000345559001</v>
      </c>
      <c r="AA17" s="22">
        <v>0.14212380802555799</v>
      </c>
      <c r="AB17" s="22">
        <v>7.9848598883369398E-2</v>
      </c>
      <c r="AC17" s="22">
        <v>0.224433777645342</v>
      </c>
      <c r="AD17" s="22">
        <v>0.22424259905740901</v>
      </c>
      <c r="AE17" s="22"/>
      <c r="AF17" s="22">
        <v>0.29432432844242701</v>
      </c>
      <c r="AG17" s="22">
        <v>0.17687799575225499</v>
      </c>
      <c r="AH17" s="22">
        <v>0.118378270472019</v>
      </c>
      <c r="AI17" s="22">
        <v>0.37451799887931198</v>
      </c>
      <c r="AJ17" s="22">
        <v>0.19830863789709199</v>
      </c>
      <c r="AK17" s="22"/>
      <c r="AL17" s="22">
        <v>0.28778000317343699</v>
      </c>
      <c r="AM17" s="22">
        <v>0.222491207617802</v>
      </c>
      <c r="AN17" s="22">
        <v>5.10559573823125E-2</v>
      </c>
      <c r="AO17" s="22">
        <v>0.36603995117931898</v>
      </c>
      <c r="AP17" s="22">
        <v>-0.13579027238350899</v>
      </c>
      <c r="AQ17" s="22"/>
      <c r="AR17" s="22">
        <v>0.229675865319517</v>
      </c>
      <c r="AS17" s="22">
        <v>0.30936757514007102</v>
      </c>
      <c r="AT17" s="22">
        <v>7.1734053870255804E-2</v>
      </c>
      <c r="AU17" s="22">
        <v>0.36255567990953902</v>
      </c>
      <c r="AV17" s="22">
        <v>-5.8664173965332002E-2</v>
      </c>
      <c r="AW17" s="22">
        <v>5.7801660097867698E-2</v>
      </c>
      <c r="AX17" s="22"/>
      <c r="AY17" s="22">
        <v>0.24310286789841201</v>
      </c>
      <c r="AZ17" s="22">
        <v>0.160755581383699</v>
      </c>
      <c r="BA17" s="22">
        <v>0.16825948809875799</v>
      </c>
      <c r="BB17" s="22">
        <v>0.24545544784175</v>
      </c>
      <c r="BC17" s="22">
        <v>0.52093735857512402</v>
      </c>
      <c r="BD17" s="22"/>
      <c r="BE17" s="22">
        <v>0.25553142841769999</v>
      </c>
      <c r="BF17" s="22">
        <v>0.31905276336521998</v>
      </c>
      <c r="BG17" s="22">
        <v>4.98092123305936E-2</v>
      </c>
      <c r="BH17" s="22">
        <v>0.14594641647315901</v>
      </c>
      <c r="BI17" s="22">
        <v>0.20921694647659</v>
      </c>
      <c r="BJ17" s="22">
        <v>0.16253130464048399</v>
      </c>
      <c r="BK17" s="22">
        <v>0.167224246984082</v>
      </c>
      <c r="BL17" s="22">
        <v>8.88076106191132E-2</v>
      </c>
      <c r="BM17" s="22">
        <v>0.22147328053173099</v>
      </c>
      <c r="BN17" s="22">
        <v>7.0941792808098106E-2</v>
      </c>
      <c r="BO17" s="22">
        <v>0.261506249074754</v>
      </c>
      <c r="BP17" s="22">
        <v>0.35458717275621199</v>
      </c>
      <c r="BQ17" s="22">
        <v>0.29397117401237</v>
      </c>
      <c r="BR17" s="22">
        <v>0.223961289732346</v>
      </c>
      <c r="BS17" s="22">
        <v>0.39977655580087601</v>
      </c>
      <c r="BT17" s="22">
        <v>0.34322436037823401</v>
      </c>
      <c r="BU17" s="22"/>
      <c r="BV17" s="22">
        <v>0.23091415230280901</v>
      </c>
      <c r="BW17" s="22">
        <v>0.20998111315347201</v>
      </c>
      <c r="BX17" s="22"/>
      <c r="BY17" s="22">
        <v>0.492593278037119</v>
      </c>
      <c r="BZ17" s="22"/>
      <c r="CA17" s="22">
        <v>0.143644381542128</v>
      </c>
      <c r="CB17" s="22">
        <v>0.13601586804480001</v>
      </c>
      <c r="CC17" s="22">
        <v>0.228851742427952</v>
      </c>
      <c r="CD17" s="22">
        <v>0.29297878008968498</v>
      </c>
      <c r="CE17" s="22">
        <v>0.70827828284054395</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8.5482774814858997E-2</v>
      </c>
      <c r="D9" s="14">
        <v>0.117511801703873</v>
      </c>
      <c r="E9" s="14">
        <v>5.3346812474626901E-2</v>
      </c>
      <c r="F9" s="14"/>
      <c r="G9" s="14">
        <v>0.12435288051790699</v>
      </c>
      <c r="H9" s="14">
        <v>0.13021718384805001</v>
      </c>
      <c r="I9" s="14">
        <v>0.10117896392770601</v>
      </c>
      <c r="J9" s="14">
        <v>5.87327538869147E-2</v>
      </c>
      <c r="K9" s="14">
        <v>5.0685198861871998E-2</v>
      </c>
      <c r="L9" s="14">
        <v>5.5763647796986698E-2</v>
      </c>
      <c r="M9" s="14"/>
      <c r="N9" s="14">
        <v>0.110299374305165</v>
      </c>
      <c r="O9" s="14">
        <v>6.9698994835536696E-2</v>
      </c>
      <c r="P9" s="14">
        <v>8.8939585107217597E-2</v>
      </c>
      <c r="Q9" s="14">
        <v>7.2127038997143705E-2</v>
      </c>
      <c r="R9" s="14"/>
      <c r="S9" s="14">
        <v>0.108625344861229</v>
      </c>
      <c r="T9" s="14">
        <v>7.2185309855168703E-2</v>
      </c>
      <c r="U9" s="14">
        <v>7.1790998707106701E-2</v>
      </c>
      <c r="V9" s="14">
        <v>8.5383578121367598E-2</v>
      </c>
      <c r="W9" s="14">
        <v>3.7887354253154301E-2</v>
      </c>
      <c r="X9" s="14">
        <v>9.8878668949977697E-2</v>
      </c>
      <c r="Y9" s="14">
        <v>8.2402312248155293E-2</v>
      </c>
      <c r="Z9" s="14">
        <v>0.109802915717225</v>
      </c>
      <c r="AA9" s="14">
        <v>8.4407603927525401E-2</v>
      </c>
      <c r="AB9" s="14">
        <v>8.8237951890656405E-2</v>
      </c>
      <c r="AC9" s="14">
        <v>0.11125901551211601</v>
      </c>
      <c r="AD9" s="14">
        <v>7.0810948890691505E-2</v>
      </c>
      <c r="AE9" s="14"/>
      <c r="AF9" s="14">
        <v>8.5053850042902807E-2</v>
      </c>
      <c r="AG9" s="14">
        <v>0.116086817400507</v>
      </c>
      <c r="AH9" s="14">
        <v>6.0508032971051597E-2</v>
      </c>
      <c r="AI9" s="14">
        <v>8.1224181751965704E-2</v>
      </c>
      <c r="AJ9" s="14">
        <v>5.9699051031031902E-2</v>
      </c>
      <c r="AK9" s="14"/>
      <c r="AL9" s="14">
        <v>8.6040370805501698E-2</v>
      </c>
      <c r="AM9" s="14">
        <v>0.108324460978923</v>
      </c>
      <c r="AN9" s="14">
        <v>4.3125561617789097E-2</v>
      </c>
      <c r="AO9" s="14">
        <v>9.58659967967916E-2</v>
      </c>
      <c r="AP9" s="14">
        <v>9.5347441902172106E-2</v>
      </c>
      <c r="AQ9" s="14"/>
      <c r="AR9" s="14">
        <v>0.120779819893978</v>
      </c>
      <c r="AS9" s="14">
        <v>9.80154734771716E-2</v>
      </c>
      <c r="AT9" s="14">
        <v>4.7613406096995797E-2</v>
      </c>
      <c r="AU9" s="14">
        <v>9.4268536319305402E-2</v>
      </c>
      <c r="AV9" s="14">
        <v>0.108068299102274</v>
      </c>
      <c r="AW9" s="14">
        <v>3.4369308539171799E-2</v>
      </c>
      <c r="AX9" s="14"/>
      <c r="AY9" s="14">
        <v>6.4504246337291404E-2</v>
      </c>
      <c r="AZ9" s="14">
        <v>7.3236259491559694E-2</v>
      </c>
      <c r="BA9" s="14">
        <v>8.6274518101748507E-2</v>
      </c>
      <c r="BB9" s="14">
        <v>0.12640324715779699</v>
      </c>
      <c r="BC9" s="14">
        <v>0.29442499912614301</v>
      </c>
      <c r="BD9" s="14"/>
      <c r="BE9" s="14">
        <v>6.5147565576279501E-2</v>
      </c>
      <c r="BF9" s="14">
        <v>8.0506600116442298E-2</v>
      </c>
      <c r="BG9" s="14">
        <v>8.1722525069624394E-2</v>
      </c>
      <c r="BH9" s="14">
        <v>0.101793503535608</v>
      </c>
      <c r="BI9" s="14">
        <v>8.8466300236044002E-2</v>
      </c>
      <c r="BJ9" s="14">
        <v>6.5239225834978806E-2</v>
      </c>
      <c r="BK9" s="14">
        <v>7.0814885094094199E-2</v>
      </c>
      <c r="BL9" s="14">
        <v>2.8140057134380302E-2</v>
      </c>
      <c r="BM9" s="14">
        <v>9.0813219069136003E-2</v>
      </c>
      <c r="BN9" s="14">
        <v>5.8719256155211202E-2</v>
      </c>
      <c r="BO9" s="14">
        <v>0.106628506236448</v>
      </c>
      <c r="BP9" s="14">
        <v>9.4574352643532394E-2</v>
      </c>
      <c r="BQ9" s="14">
        <v>9.0707661299281206E-2</v>
      </c>
      <c r="BR9" s="14">
        <v>0.13674700163713899</v>
      </c>
      <c r="BS9" s="14">
        <v>0.131153656266216</v>
      </c>
      <c r="BT9" s="14">
        <v>0.194720200650562</v>
      </c>
      <c r="BU9" s="14"/>
      <c r="BV9" s="14">
        <v>0.124851991904998</v>
      </c>
      <c r="BW9" s="14">
        <v>8.3777110749331293E-2</v>
      </c>
      <c r="BX9" s="14"/>
      <c r="BY9" s="14">
        <v>0.18831452327294601</v>
      </c>
      <c r="BZ9" s="14"/>
      <c r="CA9" s="14">
        <v>6.4803842653287994E-2</v>
      </c>
      <c r="CB9" s="14">
        <v>4.40249161167122E-2</v>
      </c>
      <c r="CC9" s="14">
        <v>8.7060076652410695E-2</v>
      </c>
      <c r="CD9" s="14">
        <v>0.1731240495867</v>
      </c>
      <c r="CE9" s="14">
        <v>0.47929801067623601</v>
      </c>
    </row>
    <row r="10" spans="2:83" x14ac:dyDescent="0.3">
      <c r="B10" s="15" t="s">
        <v>236</v>
      </c>
      <c r="C10" s="14">
        <v>0.356375438449752</v>
      </c>
      <c r="D10" s="14">
        <v>0.40351931149189602</v>
      </c>
      <c r="E10" s="14">
        <v>0.31104094549085498</v>
      </c>
      <c r="F10" s="14"/>
      <c r="G10" s="14">
        <v>0.37407273503111899</v>
      </c>
      <c r="H10" s="14">
        <v>0.42865042097436901</v>
      </c>
      <c r="I10" s="14">
        <v>0.36001339237795699</v>
      </c>
      <c r="J10" s="14">
        <v>0.35263626950820398</v>
      </c>
      <c r="K10" s="14">
        <v>0.29006498934393699</v>
      </c>
      <c r="L10" s="14">
        <v>0.33050465612979701</v>
      </c>
      <c r="M10" s="14"/>
      <c r="N10" s="14">
        <v>0.40395880094470998</v>
      </c>
      <c r="O10" s="14">
        <v>0.37378649780315698</v>
      </c>
      <c r="P10" s="14">
        <v>0.34672058542586198</v>
      </c>
      <c r="Q10" s="14">
        <v>0.29733176298240499</v>
      </c>
      <c r="R10" s="14"/>
      <c r="S10" s="14">
        <v>0.37442487840149102</v>
      </c>
      <c r="T10" s="14">
        <v>0.35753845147026803</v>
      </c>
      <c r="U10" s="14">
        <v>0.40814724703396799</v>
      </c>
      <c r="V10" s="14">
        <v>0.30026179070477099</v>
      </c>
      <c r="W10" s="14">
        <v>0.44984304258977598</v>
      </c>
      <c r="X10" s="14">
        <v>0.30611618595513101</v>
      </c>
      <c r="Y10" s="14">
        <v>0.35096835980040902</v>
      </c>
      <c r="Z10" s="14">
        <v>0.45367649882401001</v>
      </c>
      <c r="AA10" s="14">
        <v>0.353270804974821</v>
      </c>
      <c r="AB10" s="14">
        <v>0.32210938521143001</v>
      </c>
      <c r="AC10" s="14">
        <v>0.34451957578514902</v>
      </c>
      <c r="AD10" s="14">
        <v>0.25051598011326198</v>
      </c>
      <c r="AE10" s="14"/>
      <c r="AF10" s="14">
        <v>0.409969603926438</v>
      </c>
      <c r="AG10" s="14">
        <v>0.35804327742685099</v>
      </c>
      <c r="AH10" s="14">
        <v>0.34143383754482598</v>
      </c>
      <c r="AI10" s="14">
        <v>0.365809632189942</v>
      </c>
      <c r="AJ10" s="14">
        <v>0.32802822670625997</v>
      </c>
      <c r="AK10" s="14"/>
      <c r="AL10" s="14">
        <v>0.40501482787433701</v>
      </c>
      <c r="AM10" s="14">
        <v>0.38416418335850899</v>
      </c>
      <c r="AN10" s="14">
        <v>0.333068977384326</v>
      </c>
      <c r="AO10" s="14">
        <v>0.39672881763710899</v>
      </c>
      <c r="AP10" s="14">
        <v>0.23382838354840199</v>
      </c>
      <c r="AQ10" s="14"/>
      <c r="AR10" s="14">
        <v>0.40078203988603001</v>
      </c>
      <c r="AS10" s="14">
        <v>0.41519616587508301</v>
      </c>
      <c r="AT10" s="14">
        <v>0.35328178626796503</v>
      </c>
      <c r="AU10" s="14">
        <v>0.40859419427309901</v>
      </c>
      <c r="AV10" s="14">
        <v>0.27389423228892001</v>
      </c>
      <c r="AW10" s="14">
        <v>0.26970015285608701</v>
      </c>
      <c r="AX10" s="14"/>
      <c r="AY10" s="14">
        <v>0.35503770239583299</v>
      </c>
      <c r="AZ10" s="14">
        <v>0.32792775046426798</v>
      </c>
      <c r="BA10" s="14">
        <v>0.35870624595543799</v>
      </c>
      <c r="BB10" s="14">
        <v>0.41073046644197198</v>
      </c>
      <c r="BC10" s="14">
        <v>0.42083744854295801</v>
      </c>
      <c r="BD10" s="14"/>
      <c r="BE10" s="14">
        <v>0.29946421027029202</v>
      </c>
      <c r="BF10" s="14">
        <v>0.242826331524856</v>
      </c>
      <c r="BG10" s="14">
        <v>0.27075637944412201</v>
      </c>
      <c r="BH10" s="14">
        <v>0.28687162960749801</v>
      </c>
      <c r="BI10" s="14">
        <v>0.35316875274133702</v>
      </c>
      <c r="BJ10" s="14">
        <v>0.362214277024409</v>
      </c>
      <c r="BK10" s="14">
        <v>0.34292413986933601</v>
      </c>
      <c r="BL10" s="14">
        <v>0.33502034590775098</v>
      </c>
      <c r="BM10" s="14">
        <v>0.436178782591161</v>
      </c>
      <c r="BN10" s="14">
        <v>0.33055733457365799</v>
      </c>
      <c r="BO10" s="14">
        <v>0.325273830373845</v>
      </c>
      <c r="BP10" s="14">
        <v>0.446858157939172</v>
      </c>
      <c r="BQ10" s="14">
        <v>0.46758605621667598</v>
      </c>
      <c r="BR10" s="14">
        <v>0.37966788616147201</v>
      </c>
      <c r="BS10" s="14">
        <v>0.41507629828118198</v>
      </c>
      <c r="BT10" s="14">
        <v>0.44374051028566203</v>
      </c>
      <c r="BU10" s="14"/>
      <c r="BV10" s="14">
        <v>0.39679902361618502</v>
      </c>
      <c r="BW10" s="14">
        <v>0.36539841306363602</v>
      </c>
      <c r="BX10" s="14"/>
      <c r="BY10" s="14">
        <v>0.45689301353419598</v>
      </c>
      <c r="BZ10" s="14"/>
      <c r="CA10" s="14">
        <v>0.294305033100138</v>
      </c>
      <c r="CB10" s="14">
        <v>0.37475821306072998</v>
      </c>
      <c r="CC10" s="14">
        <v>0.39003966202998402</v>
      </c>
      <c r="CD10" s="14">
        <v>0.45302950630379102</v>
      </c>
      <c r="CE10" s="14">
        <v>0.33172736406284498</v>
      </c>
    </row>
    <row r="11" spans="2:83" x14ac:dyDescent="0.3">
      <c r="B11" s="15" t="s">
        <v>237</v>
      </c>
      <c r="C11" s="14">
        <v>0.38047015320850402</v>
      </c>
      <c r="D11" s="14">
        <v>0.34997420394190998</v>
      </c>
      <c r="E11" s="14">
        <v>0.41099370819373998</v>
      </c>
      <c r="F11" s="14"/>
      <c r="G11" s="14">
        <v>0.256391726643866</v>
      </c>
      <c r="H11" s="14">
        <v>0.28276293231362298</v>
      </c>
      <c r="I11" s="14">
        <v>0.362894448978546</v>
      </c>
      <c r="J11" s="14">
        <v>0.42211520011322801</v>
      </c>
      <c r="K11" s="14">
        <v>0.490762825826696</v>
      </c>
      <c r="L11" s="14">
        <v>0.44831344595809097</v>
      </c>
      <c r="M11" s="14"/>
      <c r="N11" s="14">
        <v>0.34450647757626901</v>
      </c>
      <c r="O11" s="14">
        <v>0.37463728972367899</v>
      </c>
      <c r="P11" s="14">
        <v>0.38743258697845501</v>
      </c>
      <c r="Q11" s="14">
        <v>0.41550634372371298</v>
      </c>
      <c r="R11" s="14"/>
      <c r="S11" s="14">
        <v>0.343330455063591</v>
      </c>
      <c r="T11" s="14">
        <v>0.36981869531781397</v>
      </c>
      <c r="U11" s="14">
        <v>0.35407284093024499</v>
      </c>
      <c r="V11" s="14">
        <v>0.41535198065738399</v>
      </c>
      <c r="W11" s="14">
        <v>0.39735137453945402</v>
      </c>
      <c r="X11" s="14">
        <v>0.40641154549944097</v>
      </c>
      <c r="Y11" s="14">
        <v>0.389304168763076</v>
      </c>
      <c r="Z11" s="14">
        <v>0.26843389375056997</v>
      </c>
      <c r="AA11" s="14">
        <v>0.37405254259486198</v>
      </c>
      <c r="AB11" s="14">
        <v>0.40901595484074499</v>
      </c>
      <c r="AC11" s="14">
        <v>0.35627278832994602</v>
      </c>
      <c r="AD11" s="14">
        <v>0.55156574967634597</v>
      </c>
      <c r="AE11" s="14"/>
      <c r="AF11" s="14">
        <v>0.39107297140142899</v>
      </c>
      <c r="AG11" s="14">
        <v>0.32647562514681799</v>
      </c>
      <c r="AH11" s="14">
        <v>0.43648944549554602</v>
      </c>
      <c r="AI11" s="14">
        <v>0.43079264134115403</v>
      </c>
      <c r="AJ11" s="14">
        <v>0.38067382608651801</v>
      </c>
      <c r="AK11" s="14"/>
      <c r="AL11" s="14">
        <v>0.36825909321017197</v>
      </c>
      <c r="AM11" s="14">
        <v>0.34187201859888799</v>
      </c>
      <c r="AN11" s="14">
        <v>0.45350670651854302</v>
      </c>
      <c r="AO11" s="14">
        <v>0.37448013813803199</v>
      </c>
      <c r="AP11" s="14">
        <v>0.437754942868953</v>
      </c>
      <c r="AQ11" s="14"/>
      <c r="AR11" s="14">
        <v>0.305518647108452</v>
      </c>
      <c r="AS11" s="14">
        <v>0.36075328040085702</v>
      </c>
      <c r="AT11" s="14">
        <v>0.43576245763510602</v>
      </c>
      <c r="AU11" s="14">
        <v>0.377080784303165</v>
      </c>
      <c r="AV11" s="14">
        <v>0.36232904659433202</v>
      </c>
      <c r="AW11" s="14">
        <v>0.44036045842718502</v>
      </c>
      <c r="AX11" s="14"/>
      <c r="AY11" s="14">
        <v>0.42509313744718102</v>
      </c>
      <c r="AZ11" s="14">
        <v>0.40200311525780102</v>
      </c>
      <c r="BA11" s="14">
        <v>0.36843235643441502</v>
      </c>
      <c r="BB11" s="14">
        <v>0.30073860755047299</v>
      </c>
      <c r="BC11" s="14">
        <v>0.183780272420692</v>
      </c>
      <c r="BD11" s="14"/>
      <c r="BE11" s="14">
        <v>0.27692491226952098</v>
      </c>
      <c r="BF11" s="14">
        <v>0.34947297050517401</v>
      </c>
      <c r="BG11" s="14">
        <v>0.44711227303572498</v>
      </c>
      <c r="BH11" s="14">
        <v>0.387519366572807</v>
      </c>
      <c r="BI11" s="14">
        <v>0.39621080518740198</v>
      </c>
      <c r="BJ11" s="14">
        <v>0.38701363892984297</v>
      </c>
      <c r="BK11" s="14">
        <v>0.36717196575072097</v>
      </c>
      <c r="BL11" s="14">
        <v>0.434430397209912</v>
      </c>
      <c r="BM11" s="14">
        <v>0.31069732402982603</v>
      </c>
      <c r="BN11" s="14">
        <v>0.44154910240026302</v>
      </c>
      <c r="BO11" s="14">
        <v>0.43968450058111103</v>
      </c>
      <c r="BP11" s="14">
        <v>0.33606865509681499</v>
      </c>
      <c r="BQ11" s="14">
        <v>0.35171336531340702</v>
      </c>
      <c r="BR11" s="14">
        <v>0.37810405698758498</v>
      </c>
      <c r="BS11" s="14">
        <v>0.30184913249863998</v>
      </c>
      <c r="BT11" s="14">
        <v>0.22661853261692899</v>
      </c>
      <c r="BU11" s="14"/>
      <c r="BV11" s="14">
        <v>0.31295028765335497</v>
      </c>
      <c r="BW11" s="14">
        <v>0.38482773061307601</v>
      </c>
      <c r="BX11" s="14"/>
      <c r="BY11" s="14">
        <v>0.248614559846836</v>
      </c>
      <c r="BZ11" s="14"/>
      <c r="CA11" s="14">
        <v>0.450357832599385</v>
      </c>
      <c r="CB11" s="14">
        <v>0.38936224654686702</v>
      </c>
      <c r="CC11" s="14">
        <v>0.35619654028479703</v>
      </c>
      <c r="CD11" s="14">
        <v>0.242503162328192</v>
      </c>
      <c r="CE11" s="14">
        <v>6.5747759920311899E-2</v>
      </c>
    </row>
    <row r="12" spans="2:83" x14ac:dyDescent="0.3">
      <c r="B12" s="15" t="s">
        <v>238</v>
      </c>
      <c r="C12" s="14">
        <v>8.8556535581495399E-2</v>
      </c>
      <c r="D12" s="14">
        <v>6.6219468509775906E-2</v>
      </c>
      <c r="E12" s="14">
        <v>0.10960932466791</v>
      </c>
      <c r="F12" s="14"/>
      <c r="G12" s="14">
        <v>0.14718932245043201</v>
      </c>
      <c r="H12" s="14">
        <v>7.4783365518047401E-2</v>
      </c>
      <c r="I12" s="14">
        <v>7.32295002935726E-2</v>
      </c>
      <c r="J12" s="14">
        <v>6.8541406758246798E-2</v>
      </c>
      <c r="K12" s="14">
        <v>7.4733004920722407E-2</v>
      </c>
      <c r="L12" s="14">
        <v>9.8986827240484104E-2</v>
      </c>
      <c r="M12" s="14"/>
      <c r="N12" s="14">
        <v>6.9020924692059393E-2</v>
      </c>
      <c r="O12" s="14">
        <v>0.114912254388984</v>
      </c>
      <c r="P12" s="14">
        <v>9.06141707666452E-2</v>
      </c>
      <c r="Q12" s="14">
        <v>8.0293239291337595E-2</v>
      </c>
      <c r="R12" s="14"/>
      <c r="S12" s="14">
        <v>9.1079924502046203E-2</v>
      </c>
      <c r="T12" s="14">
        <v>8.9929613004381806E-2</v>
      </c>
      <c r="U12" s="14">
        <v>7.9948393562532805E-2</v>
      </c>
      <c r="V12" s="14">
        <v>0.10533353884258199</v>
      </c>
      <c r="W12" s="14">
        <v>5.3643237600007998E-2</v>
      </c>
      <c r="X12" s="14">
        <v>8.5221458056972704E-2</v>
      </c>
      <c r="Y12" s="14">
        <v>7.8836918933141695E-2</v>
      </c>
      <c r="Z12" s="14">
        <v>9.7970287545797799E-2</v>
      </c>
      <c r="AA12" s="14">
        <v>0.10687201164443701</v>
      </c>
      <c r="AB12" s="14">
        <v>9.6369166037957005E-2</v>
      </c>
      <c r="AC12" s="14">
        <v>0.113315182127405</v>
      </c>
      <c r="AD12" s="14">
        <v>1.64493399941192E-2</v>
      </c>
      <c r="AE12" s="14"/>
      <c r="AF12" s="14">
        <v>6.4188955891430297E-2</v>
      </c>
      <c r="AG12" s="14">
        <v>0.103391464952359</v>
      </c>
      <c r="AH12" s="14">
        <v>7.8926180921189595E-2</v>
      </c>
      <c r="AI12" s="14">
        <v>2.7574637179605298E-2</v>
      </c>
      <c r="AJ12" s="14">
        <v>9.2252678973657701E-2</v>
      </c>
      <c r="AK12" s="14"/>
      <c r="AL12" s="14">
        <v>8.3158900831988597E-2</v>
      </c>
      <c r="AM12" s="14">
        <v>9.3263047831925697E-2</v>
      </c>
      <c r="AN12" s="14">
        <v>9.2844880286726994E-2</v>
      </c>
      <c r="AO12" s="14">
        <v>5.5049216551722902E-2</v>
      </c>
      <c r="AP12" s="14">
        <v>0.122995101992383</v>
      </c>
      <c r="AQ12" s="14"/>
      <c r="AR12" s="14">
        <v>9.2373661191808301E-2</v>
      </c>
      <c r="AS12" s="14">
        <v>9.0384675075717694E-2</v>
      </c>
      <c r="AT12" s="14">
        <v>8.8968795965915407E-2</v>
      </c>
      <c r="AU12" s="14">
        <v>6.1713922080441602E-2</v>
      </c>
      <c r="AV12" s="14">
        <v>0.142817285477123</v>
      </c>
      <c r="AW12" s="14">
        <v>7.4954556266385697E-2</v>
      </c>
      <c r="AX12" s="14"/>
      <c r="AY12" s="14">
        <v>8.1873175670099704E-2</v>
      </c>
      <c r="AZ12" s="14">
        <v>8.7825973096651994E-2</v>
      </c>
      <c r="BA12" s="14">
        <v>9.6698006809703904E-2</v>
      </c>
      <c r="BB12" s="14">
        <v>7.8233004662569494E-2</v>
      </c>
      <c r="BC12" s="14">
        <v>5.5766448039539299E-2</v>
      </c>
      <c r="BD12" s="14"/>
      <c r="BE12" s="14">
        <v>0.151019778141123</v>
      </c>
      <c r="BF12" s="14">
        <v>0.144076869026559</v>
      </c>
      <c r="BG12" s="14">
        <v>0.10036648396796399</v>
      </c>
      <c r="BH12" s="14">
        <v>0.118353864689379</v>
      </c>
      <c r="BI12" s="14">
        <v>5.8856955918785203E-2</v>
      </c>
      <c r="BJ12" s="14">
        <v>0.1055029044794</v>
      </c>
      <c r="BK12" s="14">
        <v>0.112274224241959</v>
      </c>
      <c r="BL12" s="14">
        <v>0.103399707740242</v>
      </c>
      <c r="BM12" s="14">
        <v>7.4260441545473496E-2</v>
      </c>
      <c r="BN12" s="14">
        <v>7.8859430630838598E-2</v>
      </c>
      <c r="BO12" s="14">
        <v>6.6218150715304999E-2</v>
      </c>
      <c r="BP12" s="14">
        <v>7.4897408970346205E-2</v>
      </c>
      <c r="BQ12" s="14">
        <v>7.4403251479368396E-2</v>
      </c>
      <c r="BR12" s="14">
        <v>5.3058369372161802E-2</v>
      </c>
      <c r="BS12" s="14">
        <v>5.43434040937694E-2</v>
      </c>
      <c r="BT12" s="14">
        <v>8.8583483920049805E-2</v>
      </c>
      <c r="BU12" s="14"/>
      <c r="BV12" s="14">
        <v>9.4430483542945795E-2</v>
      </c>
      <c r="BW12" s="14">
        <v>9.1529125602578504E-2</v>
      </c>
      <c r="BX12" s="14"/>
      <c r="BY12" s="14">
        <v>6.6822393197442806E-2</v>
      </c>
      <c r="BZ12" s="14"/>
      <c r="CA12" s="14">
        <v>8.7013336742258904E-2</v>
      </c>
      <c r="CB12" s="14">
        <v>0.11637552564438799</v>
      </c>
      <c r="CC12" s="14">
        <v>8.4355414379332597E-2</v>
      </c>
      <c r="CD12" s="14">
        <v>7.5173041826263498E-2</v>
      </c>
      <c r="CE12" s="14">
        <v>9.0296941157587296E-2</v>
      </c>
    </row>
    <row r="13" spans="2:83" x14ac:dyDescent="0.3">
      <c r="B13" s="15" t="s">
        <v>214</v>
      </c>
      <c r="C13" s="14">
        <v>2.98429431938175E-2</v>
      </c>
      <c r="D13" s="14">
        <v>3.9812014374812903E-2</v>
      </c>
      <c r="E13" s="14">
        <v>2.0167236529170698E-2</v>
      </c>
      <c r="F13" s="14"/>
      <c r="G13" s="14">
        <v>2.99478820343392E-2</v>
      </c>
      <c r="H13" s="14">
        <v>3.8347596182739599E-2</v>
      </c>
      <c r="I13" s="14">
        <v>2.9119353357889399E-2</v>
      </c>
      <c r="J13" s="14">
        <v>2.2204106422496799E-2</v>
      </c>
      <c r="K13" s="14">
        <v>4.9509548896512601E-2</v>
      </c>
      <c r="L13" s="14">
        <v>1.63956177022564E-2</v>
      </c>
      <c r="M13" s="14"/>
      <c r="N13" s="14">
        <v>3.7759175340661699E-2</v>
      </c>
      <c r="O13" s="14">
        <v>2.4414071858695201E-2</v>
      </c>
      <c r="P13" s="14">
        <v>3.36154969186244E-2</v>
      </c>
      <c r="Q13" s="14">
        <v>2.4284447452488801E-2</v>
      </c>
      <c r="R13" s="14"/>
      <c r="S13" s="14">
        <v>3.18555846216751E-2</v>
      </c>
      <c r="T13" s="14">
        <v>3.9633849685935599E-2</v>
      </c>
      <c r="U13" s="14">
        <v>2.8209393386766798E-2</v>
      </c>
      <c r="V13" s="14">
        <v>4.4818763245134202E-2</v>
      </c>
      <c r="W13" s="14">
        <v>6.5858291777530298E-3</v>
      </c>
      <c r="X13" s="14">
        <v>1.88391048717414E-2</v>
      </c>
      <c r="Y13" s="14">
        <v>1.8880797262694201E-2</v>
      </c>
      <c r="Z13" s="14">
        <v>2.4423779489141199E-2</v>
      </c>
      <c r="AA13" s="14">
        <v>2.4092841904688401E-2</v>
      </c>
      <c r="AB13" s="14">
        <v>3.6871051964154501E-2</v>
      </c>
      <c r="AC13" s="14">
        <v>4.58264624348272E-2</v>
      </c>
      <c r="AD13" s="14">
        <v>3.4132154493349803E-2</v>
      </c>
      <c r="AE13" s="14"/>
      <c r="AF13" s="14">
        <v>1.24924931030167E-2</v>
      </c>
      <c r="AG13" s="14">
        <v>4.3382565117041597E-2</v>
      </c>
      <c r="AH13" s="14">
        <v>3.9007253518375903E-2</v>
      </c>
      <c r="AI13" s="14">
        <v>6.7397969752684195E-2</v>
      </c>
      <c r="AJ13" s="14">
        <v>2.7154479945638899E-2</v>
      </c>
      <c r="AK13" s="14"/>
      <c r="AL13" s="14">
        <v>1.6067257242235799E-2</v>
      </c>
      <c r="AM13" s="14">
        <v>2.9347432841137399E-2</v>
      </c>
      <c r="AN13" s="14">
        <v>3.0152508768010101E-2</v>
      </c>
      <c r="AO13" s="14">
        <v>2.4540395324045901E-2</v>
      </c>
      <c r="AP13" s="14">
        <v>7.2956133968458098E-2</v>
      </c>
      <c r="AQ13" s="14"/>
      <c r="AR13" s="14">
        <v>3.77535012423919E-2</v>
      </c>
      <c r="AS13" s="14">
        <v>1.1171107327393501E-2</v>
      </c>
      <c r="AT13" s="14">
        <v>3.1718318295868297E-2</v>
      </c>
      <c r="AU13" s="14">
        <v>1.9755771475980399E-2</v>
      </c>
      <c r="AV13" s="14">
        <v>6.6889561774730696E-2</v>
      </c>
      <c r="AW13" s="14">
        <v>3.3302906380025997E-2</v>
      </c>
      <c r="AX13" s="14"/>
      <c r="AY13" s="14">
        <v>1.20230094351675E-2</v>
      </c>
      <c r="AZ13" s="14">
        <v>2.4134631557583101E-2</v>
      </c>
      <c r="BA13" s="14">
        <v>3.5761280040700297E-2</v>
      </c>
      <c r="BB13" s="14">
        <v>5.2695246182238399E-2</v>
      </c>
      <c r="BC13" s="14">
        <v>2.23285640461162E-2</v>
      </c>
      <c r="BD13" s="14"/>
      <c r="BE13" s="14">
        <v>0</v>
      </c>
      <c r="BF13" s="14">
        <v>0</v>
      </c>
      <c r="BG13" s="14">
        <v>1.2680432728752499E-2</v>
      </c>
      <c r="BH13" s="14">
        <v>4.8842521137184701E-2</v>
      </c>
      <c r="BI13" s="14">
        <v>2.2626702109992101E-2</v>
      </c>
      <c r="BJ13" s="14">
        <v>3.1211086296389998E-2</v>
      </c>
      <c r="BK13" s="14">
        <v>3.4576475318572802E-2</v>
      </c>
      <c r="BL13" s="14">
        <v>4.5064714270441203E-2</v>
      </c>
      <c r="BM13" s="14">
        <v>3.2533320195760301E-2</v>
      </c>
      <c r="BN13" s="14">
        <v>3.6892604168508002E-2</v>
      </c>
      <c r="BO13" s="14">
        <v>1.850672409345E-2</v>
      </c>
      <c r="BP13" s="14">
        <v>3.8149094521526802E-2</v>
      </c>
      <c r="BQ13" s="14">
        <v>6.1638942681599201E-3</v>
      </c>
      <c r="BR13" s="14">
        <v>1.7406041299047499E-2</v>
      </c>
      <c r="BS13" s="14">
        <v>5.68911651267466E-2</v>
      </c>
      <c r="BT13" s="14">
        <v>4.6337272526797403E-2</v>
      </c>
      <c r="BU13" s="14"/>
      <c r="BV13" s="14">
        <v>2.81616231022387E-2</v>
      </c>
      <c r="BW13" s="14">
        <v>3.11086449118699E-2</v>
      </c>
      <c r="BX13" s="14"/>
      <c r="BY13" s="14">
        <v>1.54891984123912E-2</v>
      </c>
      <c r="BZ13" s="14"/>
      <c r="CA13" s="14">
        <v>3.5181356438851903E-2</v>
      </c>
      <c r="CB13" s="14">
        <v>2.5945477745075898E-2</v>
      </c>
      <c r="CC13" s="14">
        <v>3.0832190575914398E-2</v>
      </c>
      <c r="CD13" s="14">
        <v>2.97865465457532E-2</v>
      </c>
      <c r="CE13" s="14">
        <v>0</v>
      </c>
    </row>
    <row r="14" spans="2:83" x14ac:dyDescent="0.3">
      <c r="B14" s="15" t="s">
        <v>110</v>
      </c>
      <c r="C14" s="14">
        <v>5.9272154751572097E-2</v>
      </c>
      <c r="D14" s="14">
        <v>2.29631999777326E-2</v>
      </c>
      <c r="E14" s="14">
        <v>9.4841972643696898E-2</v>
      </c>
      <c r="F14" s="14"/>
      <c r="G14" s="14">
        <v>6.80454533223359E-2</v>
      </c>
      <c r="H14" s="14">
        <v>4.5238501163170602E-2</v>
      </c>
      <c r="I14" s="14">
        <v>7.3564341064328798E-2</v>
      </c>
      <c r="J14" s="14">
        <v>7.5770263310910302E-2</v>
      </c>
      <c r="K14" s="14">
        <v>4.42444321502602E-2</v>
      </c>
      <c r="L14" s="14">
        <v>5.0035805172384998E-2</v>
      </c>
      <c r="M14" s="14"/>
      <c r="N14" s="14">
        <v>3.4455247141135299E-2</v>
      </c>
      <c r="O14" s="14">
        <v>4.2550891389948699E-2</v>
      </c>
      <c r="P14" s="14">
        <v>5.2677574803196098E-2</v>
      </c>
      <c r="Q14" s="14">
        <v>0.110457167552912</v>
      </c>
      <c r="R14" s="14"/>
      <c r="S14" s="14">
        <v>5.06838125499674E-2</v>
      </c>
      <c r="T14" s="14">
        <v>7.0894080666432005E-2</v>
      </c>
      <c r="U14" s="14">
        <v>5.7831126379381197E-2</v>
      </c>
      <c r="V14" s="14">
        <v>4.8850348428761903E-2</v>
      </c>
      <c r="W14" s="14">
        <v>5.4689161839854901E-2</v>
      </c>
      <c r="X14" s="14">
        <v>8.4533036666736103E-2</v>
      </c>
      <c r="Y14" s="14">
        <v>7.9607442992523605E-2</v>
      </c>
      <c r="Z14" s="14">
        <v>4.56926246732553E-2</v>
      </c>
      <c r="AA14" s="14">
        <v>5.7304194953666003E-2</v>
      </c>
      <c r="AB14" s="14">
        <v>4.7396490055056598E-2</v>
      </c>
      <c r="AC14" s="14">
        <v>2.88069758105572E-2</v>
      </c>
      <c r="AD14" s="14">
        <v>7.6525826832231594E-2</v>
      </c>
      <c r="AE14" s="14"/>
      <c r="AF14" s="14">
        <v>3.7222125634782603E-2</v>
      </c>
      <c r="AG14" s="14">
        <v>5.2620249956424399E-2</v>
      </c>
      <c r="AH14" s="14">
        <v>4.3635249549010602E-2</v>
      </c>
      <c r="AI14" s="14">
        <v>2.7200937784649201E-2</v>
      </c>
      <c r="AJ14" s="14">
        <v>0.11219173725689401</v>
      </c>
      <c r="AK14" s="14"/>
      <c r="AL14" s="14">
        <v>4.1459550035764701E-2</v>
      </c>
      <c r="AM14" s="14">
        <v>4.3028856390616398E-2</v>
      </c>
      <c r="AN14" s="14">
        <v>4.7301365424604398E-2</v>
      </c>
      <c r="AO14" s="14">
        <v>5.3335435552298201E-2</v>
      </c>
      <c r="AP14" s="14">
        <v>3.7117995719631799E-2</v>
      </c>
      <c r="AQ14" s="14"/>
      <c r="AR14" s="14">
        <v>4.2792330677339598E-2</v>
      </c>
      <c r="AS14" s="14">
        <v>2.44792978437769E-2</v>
      </c>
      <c r="AT14" s="14">
        <v>4.2655235738149402E-2</v>
      </c>
      <c r="AU14" s="14">
        <v>3.8586791548008002E-2</v>
      </c>
      <c r="AV14" s="14">
        <v>4.6001574762621102E-2</v>
      </c>
      <c r="AW14" s="14">
        <v>0.147312617531144</v>
      </c>
      <c r="AX14" s="14"/>
      <c r="AY14" s="14">
        <v>6.1468728714428197E-2</v>
      </c>
      <c r="AZ14" s="14">
        <v>8.4872270132135302E-2</v>
      </c>
      <c r="BA14" s="14">
        <v>5.4127592657994099E-2</v>
      </c>
      <c r="BB14" s="14">
        <v>3.1199428004950201E-2</v>
      </c>
      <c r="BC14" s="14">
        <v>2.2862267824551599E-2</v>
      </c>
      <c r="BD14" s="14"/>
      <c r="BE14" s="14">
        <v>0.20744353374278501</v>
      </c>
      <c r="BF14" s="14">
        <v>0.18311722882696899</v>
      </c>
      <c r="BG14" s="14">
        <v>8.7361905753812599E-2</v>
      </c>
      <c r="BH14" s="14">
        <v>5.6619114457523899E-2</v>
      </c>
      <c r="BI14" s="14">
        <v>8.0670483806439805E-2</v>
      </c>
      <c r="BJ14" s="14">
        <v>4.8818867434978999E-2</v>
      </c>
      <c r="BK14" s="14">
        <v>7.2238309725317404E-2</v>
      </c>
      <c r="BL14" s="14">
        <v>5.39447777372737E-2</v>
      </c>
      <c r="BM14" s="14">
        <v>5.5516912568643002E-2</v>
      </c>
      <c r="BN14" s="14">
        <v>5.3422272071520803E-2</v>
      </c>
      <c r="BO14" s="14">
        <v>4.3688287999841598E-2</v>
      </c>
      <c r="BP14" s="14">
        <v>9.4523308286072506E-3</v>
      </c>
      <c r="BQ14" s="14">
        <v>9.4257714231069604E-3</v>
      </c>
      <c r="BR14" s="14">
        <v>3.5016644542594198E-2</v>
      </c>
      <c r="BS14" s="14">
        <v>4.0686343733446699E-2</v>
      </c>
      <c r="BT14" s="14">
        <v>0</v>
      </c>
      <c r="BU14" s="14"/>
      <c r="BV14" s="14">
        <v>4.28065901802775E-2</v>
      </c>
      <c r="BW14" s="14">
        <v>4.3358975059508698E-2</v>
      </c>
      <c r="BX14" s="14"/>
      <c r="BY14" s="14">
        <v>2.38663117361885E-2</v>
      </c>
      <c r="BZ14" s="14"/>
      <c r="CA14" s="14">
        <v>6.8338598466078496E-2</v>
      </c>
      <c r="CB14" s="14">
        <v>4.9533620886226898E-2</v>
      </c>
      <c r="CC14" s="14">
        <v>5.1516116077561201E-2</v>
      </c>
      <c r="CD14" s="14">
        <v>2.6383693409299701E-2</v>
      </c>
      <c r="CE14" s="14">
        <v>3.2929924183019502E-2</v>
      </c>
    </row>
    <row r="15" spans="2:83" x14ac:dyDescent="0.3">
      <c r="B15" s="15" t="s">
        <v>215</v>
      </c>
      <c r="C15" s="21">
        <v>0.44185821326461</v>
      </c>
      <c r="D15" s="21">
        <v>0.521031113195769</v>
      </c>
      <c r="E15" s="21">
        <v>0.36438775796548201</v>
      </c>
      <c r="F15" s="21"/>
      <c r="G15" s="21">
        <v>0.49842561554902598</v>
      </c>
      <c r="H15" s="21">
        <v>0.55886760482241904</v>
      </c>
      <c r="I15" s="21">
        <v>0.46119235630566302</v>
      </c>
      <c r="J15" s="21">
        <v>0.41136902339511799</v>
      </c>
      <c r="K15" s="21">
        <v>0.34075018820580899</v>
      </c>
      <c r="L15" s="21">
        <v>0.38626830392678302</v>
      </c>
      <c r="M15" s="21"/>
      <c r="N15" s="21">
        <v>0.51425817524987505</v>
      </c>
      <c r="O15" s="21">
        <v>0.44348549263869402</v>
      </c>
      <c r="P15" s="21">
        <v>0.43566017053307998</v>
      </c>
      <c r="Q15" s="21">
        <v>0.369458801979549</v>
      </c>
      <c r="R15" s="21"/>
      <c r="S15" s="21">
        <v>0.48305022326272101</v>
      </c>
      <c r="T15" s="21">
        <v>0.42972376132543599</v>
      </c>
      <c r="U15" s="21">
        <v>0.47993824574107402</v>
      </c>
      <c r="V15" s="21">
        <v>0.38564536882613798</v>
      </c>
      <c r="W15" s="21">
        <v>0.48773039684293001</v>
      </c>
      <c r="X15" s="21">
        <v>0.404994854905109</v>
      </c>
      <c r="Y15" s="21">
        <v>0.433370672048564</v>
      </c>
      <c r="Z15" s="21">
        <v>0.56347941454123496</v>
      </c>
      <c r="AA15" s="21">
        <v>0.43767840890234699</v>
      </c>
      <c r="AB15" s="21">
        <v>0.41034733710208599</v>
      </c>
      <c r="AC15" s="21">
        <v>0.455778591297264</v>
      </c>
      <c r="AD15" s="21">
        <v>0.32132692900395399</v>
      </c>
      <c r="AE15" s="21"/>
      <c r="AF15" s="21">
        <v>0.495023453969341</v>
      </c>
      <c r="AG15" s="21">
        <v>0.47413009482735802</v>
      </c>
      <c r="AH15" s="21">
        <v>0.40194187051587799</v>
      </c>
      <c r="AI15" s="21">
        <v>0.447033813941908</v>
      </c>
      <c r="AJ15" s="21">
        <v>0.38772727773729199</v>
      </c>
      <c r="AK15" s="21"/>
      <c r="AL15" s="21">
        <v>0.49105519867983899</v>
      </c>
      <c r="AM15" s="21">
        <v>0.492488644337432</v>
      </c>
      <c r="AN15" s="21">
        <v>0.37619453900211502</v>
      </c>
      <c r="AO15" s="21">
        <v>0.49259481443390102</v>
      </c>
      <c r="AP15" s="21">
        <v>0.329175825450574</v>
      </c>
      <c r="AQ15" s="21"/>
      <c r="AR15" s="21">
        <v>0.52156185978000802</v>
      </c>
      <c r="AS15" s="21">
        <v>0.513211639352255</v>
      </c>
      <c r="AT15" s="21">
        <v>0.40089519236496002</v>
      </c>
      <c r="AU15" s="21">
        <v>0.50286273059240505</v>
      </c>
      <c r="AV15" s="21">
        <v>0.38196253139119302</v>
      </c>
      <c r="AW15" s="21">
        <v>0.30406946139525898</v>
      </c>
      <c r="AX15" s="21"/>
      <c r="AY15" s="21">
        <v>0.419541948733124</v>
      </c>
      <c r="AZ15" s="21">
        <v>0.40116400995582802</v>
      </c>
      <c r="BA15" s="21">
        <v>0.44498076405718701</v>
      </c>
      <c r="BB15" s="21">
        <v>0.53713371359976902</v>
      </c>
      <c r="BC15" s="21">
        <v>0.71526244766910096</v>
      </c>
      <c r="BD15" s="21"/>
      <c r="BE15" s="21">
        <v>0.36461177584657101</v>
      </c>
      <c r="BF15" s="21">
        <v>0.323332931641298</v>
      </c>
      <c r="BG15" s="21">
        <v>0.35247890451374703</v>
      </c>
      <c r="BH15" s="21">
        <v>0.38866513314310602</v>
      </c>
      <c r="BI15" s="21">
        <v>0.44163505297738098</v>
      </c>
      <c r="BJ15" s="21">
        <v>0.42745350285938699</v>
      </c>
      <c r="BK15" s="21">
        <v>0.41373902496343001</v>
      </c>
      <c r="BL15" s="21">
        <v>0.36316040304213099</v>
      </c>
      <c r="BM15" s="21">
        <v>0.52699200166029703</v>
      </c>
      <c r="BN15" s="21">
        <v>0.389276590728869</v>
      </c>
      <c r="BO15" s="21">
        <v>0.43190233661029198</v>
      </c>
      <c r="BP15" s="21">
        <v>0.54143251058270403</v>
      </c>
      <c r="BQ15" s="21">
        <v>0.55829371751595702</v>
      </c>
      <c r="BR15" s="21">
        <v>0.516414887798611</v>
      </c>
      <c r="BS15" s="21">
        <v>0.54622995454739798</v>
      </c>
      <c r="BT15" s="21">
        <v>0.63846071093622403</v>
      </c>
      <c r="BU15" s="21"/>
      <c r="BV15" s="21">
        <v>0.52165101552118298</v>
      </c>
      <c r="BW15" s="21">
        <v>0.44917552381296699</v>
      </c>
      <c r="BX15" s="21"/>
      <c r="BY15" s="21">
        <v>0.64520753680714205</v>
      </c>
      <c r="BZ15" s="21"/>
      <c r="CA15" s="21">
        <v>0.35910887575342598</v>
      </c>
      <c r="CB15" s="21">
        <v>0.41878312917744198</v>
      </c>
      <c r="CC15" s="21">
        <v>0.47709973868239502</v>
      </c>
      <c r="CD15" s="21">
        <v>0.62615355589049204</v>
      </c>
      <c r="CE15" s="21">
        <v>0.81102537473908098</v>
      </c>
    </row>
    <row r="16" spans="2:83" x14ac:dyDescent="0.3">
      <c r="B16" s="15" t="s">
        <v>216</v>
      </c>
      <c r="C16" s="21">
        <v>0.118399478775313</v>
      </c>
      <c r="D16" s="21">
        <v>0.106031482884589</v>
      </c>
      <c r="E16" s="21">
        <v>0.129776561197081</v>
      </c>
      <c r="F16" s="21"/>
      <c r="G16" s="21">
        <v>0.17713720448477099</v>
      </c>
      <c r="H16" s="21">
        <v>0.113130961700787</v>
      </c>
      <c r="I16" s="21">
        <v>0.102348853651462</v>
      </c>
      <c r="J16" s="21">
        <v>9.0745513180743601E-2</v>
      </c>
      <c r="K16" s="21">
        <v>0.12424255381723499</v>
      </c>
      <c r="L16" s="21">
        <v>0.115382444942741</v>
      </c>
      <c r="M16" s="21"/>
      <c r="N16" s="21">
        <v>0.106780100032721</v>
      </c>
      <c r="O16" s="21">
        <v>0.13932632624767899</v>
      </c>
      <c r="P16" s="21">
        <v>0.12422966768527</v>
      </c>
      <c r="Q16" s="21">
        <v>0.104577686743826</v>
      </c>
      <c r="R16" s="21"/>
      <c r="S16" s="21">
        <v>0.122935509123721</v>
      </c>
      <c r="T16" s="21">
        <v>0.12956346269031699</v>
      </c>
      <c r="U16" s="21">
        <v>0.10815778694930001</v>
      </c>
      <c r="V16" s="21">
        <v>0.15015230208771599</v>
      </c>
      <c r="W16" s="21">
        <v>6.0229066777760999E-2</v>
      </c>
      <c r="X16" s="21">
        <v>0.104060562928714</v>
      </c>
      <c r="Y16" s="21">
        <v>9.7717716195835996E-2</v>
      </c>
      <c r="Z16" s="21">
        <v>0.12239406703493901</v>
      </c>
      <c r="AA16" s="21">
        <v>0.13096485354912599</v>
      </c>
      <c r="AB16" s="21">
        <v>0.133240218002111</v>
      </c>
      <c r="AC16" s="21">
        <v>0.15914164456223201</v>
      </c>
      <c r="AD16" s="21">
        <v>5.0581494487469E-2</v>
      </c>
      <c r="AE16" s="21"/>
      <c r="AF16" s="21">
        <v>7.6681448994446996E-2</v>
      </c>
      <c r="AG16" s="21">
        <v>0.14677403006940001</v>
      </c>
      <c r="AH16" s="21">
        <v>0.117933434439565</v>
      </c>
      <c r="AI16" s="21">
        <v>9.4972606932289497E-2</v>
      </c>
      <c r="AJ16" s="21">
        <v>0.119407158919297</v>
      </c>
      <c r="AK16" s="21"/>
      <c r="AL16" s="21">
        <v>9.9226158074224399E-2</v>
      </c>
      <c r="AM16" s="21">
        <v>0.122610480673063</v>
      </c>
      <c r="AN16" s="21">
        <v>0.12299738905473701</v>
      </c>
      <c r="AO16" s="21">
        <v>7.9589611875768795E-2</v>
      </c>
      <c r="AP16" s="21">
        <v>0.19595123596084099</v>
      </c>
      <c r="AQ16" s="21"/>
      <c r="AR16" s="21">
        <v>0.1301271624342</v>
      </c>
      <c r="AS16" s="21">
        <v>0.101555782403111</v>
      </c>
      <c r="AT16" s="21">
        <v>0.120687114261784</v>
      </c>
      <c r="AU16" s="21">
        <v>8.1469693556422002E-2</v>
      </c>
      <c r="AV16" s="21">
        <v>0.20970684725185401</v>
      </c>
      <c r="AW16" s="21">
        <v>0.10825746264641201</v>
      </c>
      <c r="AX16" s="21"/>
      <c r="AY16" s="21">
        <v>9.3896185105267205E-2</v>
      </c>
      <c r="AZ16" s="21">
        <v>0.111960604654235</v>
      </c>
      <c r="BA16" s="21">
        <v>0.13245928685040401</v>
      </c>
      <c r="BB16" s="21">
        <v>0.130928250844808</v>
      </c>
      <c r="BC16" s="21">
        <v>7.8095012085655502E-2</v>
      </c>
      <c r="BD16" s="21"/>
      <c r="BE16" s="21">
        <v>0.151019778141123</v>
      </c>
      <c r="BF16" s="21">
        <v>0.144076869026559</v>
      </c>
      <c r="BG16" s="21">
        <v>0.113046916696716</v>
      </c>
      <c r="BH16" s="21">
        <v>0.16719638582656299</v>
      </c>
      <c r="BI16" s="21">
        <v>8.14836580287773E-2</v>
      </c>
      <c r="BJ16" s="21">
        <v>0.13671399077579</v>
      </c>
      <c r="BK16" s="21">
        <v>0.14685069956053201</v>
      </c>
      <c r="BL16" s="21">
        <v>0.14846442201068299</v>
      </c>
      <c r="BM16" s="21">
        <v>0.10679376174123401</v>
      </c>
      <c r="BN16" s="21">
        <v>0.115752034799347</v>
      </c>
      <c r="BO16" s="21">
        <v>8.4724874808754999E-2</v>
      </c>
      <c r="BP16" s="21">
        <v>0.11304650349187299</v>
      </c>
      <c r="BQ16" s="21">
        <v>8.0567145747528296E-2</v>
      </c>
      <c r="BR16" s="21">
        <v>7.0464410671209302E-2</v>
      </c>
      <c r="BS16" s="21">
        <v>0.111234569220516</v>
      </c>
      <c r="BT16" s="21">
        <v>0.13492075644684701</v>
      </c>
      <c r="BU16" s="21"/>
      <c r="BV16" s="21">
        <v>0.122592106645184</v>
      </c>
      <c r="BW16" s="21">
        <v>0.12263777051444801</v>
      </c>
      <c r="BX16" s="21"/>
      <c r="BY16" s="21">
        <v>8.2311591609834006E-2</v>
      </c>
      <c r="BZ16" s="21"/>
      <c r="CA16" s="21">
        <v>0.12219469318111099</v>
      </c>
      <c r="CB16" s="21">
        <v>0.14232100338946399</v>
      </c>
      <c r="CC16" s="21">
        <v>0.11518760495524701</v>
      </c>
      <c r="CD16" s="21">
        <v>0.10495958837201699</v>
      </c>
      <c r="CE16" s="21">
        <v>9.0296941157587296E-2</v>
      </c>
    </row>
    <row r="17" spans="2:83" x14ac:dyDescent="0.3">
      <c r="B17" s="15" t="s">
        <v>139</v>
      </c>
      <c r="C17" s="22">
        <v>0.32345873448929802</v>
      </c>
      <c r="D17" s="22">
        <v>0.41499963031117998</v>
      </c>
      <c r="E17" s="22">
        <v>0.234611196768401</v>
      </c>
      <c r="F17" s="22"/>
      <c r="G17" s="22">
        <v>0.32128841106425499</v>
      </c>
      <c r="H17" s="22">
        <v>0.44573664312163203</v>
      </c>
      <c r="I17" s="22">
        <v>0.35884350265420101</v>
      </c>
      <c r="J17" s="22">
        <v>0.32062351021437502</v>
      </c>
      <c r="K17" s="22">
        <v>0.21650763438857401</v>
      </c>
      <c r="L17" s="22">
        <v>0.27088585898404299</v>
      </c>
      <c r="M17" s="22"/>
      <c r="N17" s="22">
        <v>0.40747807521715401</v>
      </c>
      <c r="O17" s="22">
        <v>0.30415916639101498</v>
      </c>
      <c r="P17" s="22">
        <v>0.31143050284780999</v>
      </c>
      <c r="Q17" s="22">
        <v>0.264881115235723</v>
      </c>
      <c r="R17" s="22"/>
      <c r="S17" s="22">
        <v>0.36011471413899898</v>
      </c>
      <c r="T17" s="22">
        <v>0.300160298635119</v>
      </c>
      <c r="U17" s="22">
        <v>0.37178045879177501</v>
      </c>
      <c r="V17" s="22">
        <v>0.23549306673842299</v>
      </c>
      <c r="W17" s="22">
        <v>0.42750133006516899</v>
      </c>
      <c r="X17" s="22">
        <v>0.30093429197639499</v>
      </c>
      <c r="Y17" s="22">
        <v>0.33565295585272897</v>
      </c>
      <c r="Z17" s="22">
        <v>0.44108534750629602</v>
      </c>
      <c r="AA17" s="22">
        <v>0.30671355535322098</v>
      </c>
      <c r="AB17" s="22">
        <v>0.27710711909997499</v>
      </c>
      <c r="AC17" s="22">
        <v>0.29663694673503199</v>
      </c>
      <c r="AD17" s="22">
        <v>0.27074543451648497</v>
      </c>
      <c r="AE17" s="22"/>
      <c r="AF17" s="22">
        <v>0.41834200497489399</v>
      </c>
      <c r="AG17" s="22">
        <v>0.32735606475795698</v>
      </c>
      <c r="AH17" s="22">
        <v>0.28400843607631199</v>
      </c>
      <c r="AI17" s="22">
        <v>0.35206120700961802</v>
      </c>
      <c r="AJ17" s="22">
        <v>0.268320118817996</v>
      </c>
      <c r="AK17" s="22"/>
      <c r="AL17" s="22">
        <v>0.39182904060561402</v>
      </c>
      <c r="AM17" s="22">
        <v>0.36987816366436899</v>
      </c>
      <c r="AN17" s="22">
        <v>0.25319714994737802</v>
      </c>
      <c r="AO17" s="22">
        <v>0.413005202558132</v>
      </c>
      <c r="AP17" s="22">
        <v>0.13322458948973301</v>
      </c>
      <c r="AQ17" s="22"/>
      <c r="AR17" s="22">
        <v>0.39143469734580799</v>
      </c>
      <c r="AS17" s="22">
        <v>0.41165585694914297</v>
      </c>
      <c r="AT17" s="22">
        <v>0.28020807810317699</v>
      </c>
      <c r="AU17" s="22">
        <v>0.42139303703598302</v>
      </c>
      <c r="AV17" s="22">
        <v>0.172255684139339</v>
      </c>
      <c r="AW17" s="22">
        <v>0.195811998748847</v>
      </c>
      <c r="AX17" s="22"/>
      <c r="AY17" s="22">
        <v>0.32564576362785702</v>
      </c>
      <c r="AZ17" s="22">
        <v>0.289203405301593</v>
      </c>
      <c r="BA17" s="22">
        <v>0.31252147720678197</v>
      </c>
      <c r="BB17" s="22">
        <v>0.406205462754961</v>
      </c>
      <c r="BC17" s="22">
        <v>0.63716743558344602</v>
      </c>
      <c r="BD17" s="22"/>
      <c r="BE17" s="22">
        <v>0.21359199770544801</v>
      </c>
      <c r="BF17" s="22">
        <v>0.179256062614739</v>
      </c>
      <c r="BG17" s="22">
        <v>0.23943198781703101</v>
      </c>
      <c r="BH17" s="22">
        <v>0.22146874731654201</v>
      </c>
      <c r="BI17" s="22">
        <v>0.36015139494860399</v>
      </c>
      <c r="BJ17" s="22">
        <v>0.290739512083597</v>
      </c>
      <c r="BK17" s="22">
        <v>0.26688832540289797</v>
      </c>
      <c r="BL17" s="22">
        <v>0.21469598103144899</v>
      </c>
      <c r="BM17" s="22">
        <v>0.42019823991906302</v>
      </c>
      <c r="BN17" s="22">
        <v>0.27352455592952302</v>
      </c>
      <c r="BO17" s="22">
        <v>0.34717746180153702</v>
      </c>
      <c r="BP17" s="22">
        <v>0.42838600709083102</v>
      </c>
      <c r="BQ17" s="22">
        <v>0.47772657176842898</v>
      </c>
      <c r="BR17" s="22">
        <v>0.44595047712740199</v>
      </c>
      <c r="BS17" s="22">
        <v>0.43499538532688198</v>
      </c>
      <c r="BT17" s="22">
        <v>0.50353995448937705</v>
      </c>
      <c r="BU17" s="22"/>
      <c r="BV17" s="22">
        <v>0.39905890887599799</v>
      </c>
      <c r="BW17" s="22">
        <v>0.32653775329851897</v>
      </c>
      <c r="BX17" s="22"/>
      <c r="BY17" s="22">
        <v>0.56289594519730801</v>
      </c>
      <c r="BZ17" s="22"/>
      <c r="CA17" s="22">
        <v>0.236914182572315</v>
      </c>
      <c r="CB17" s="22">
        <v>0.27646212578797802</v>
      </c>
      <c r="CC17" s="22">
        <v>0.36191213372714798</v>
      </c>
      <c r="CD17" s="22">
        <v>0.52119396751847502</v>
      </c>
      <c r="CE17" s="22">
        <v>0.72072843358149397</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H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334</v>
      </c>
      <c r="E2" s="26"/>
      <c r="F2" s="26"/>
      <c r="G2" s="26"/>
      <c r="H2" s="26"/>
    </row>
    <row r="6" spans="2:8" ht="49.95" customHeight="1" x14ac:dyDescent="0.3">
      <c r="B6" s="17" t="s">
        <v>14</v>
      </c>
      <c r="C6" s="17" t="s">
        <v>324</v>
      </c>
      <c r="D6" s="17" t="s">
        <v>325</v>
      </c>
      <c r="E6" s="17" t="s">
        <v>326</v>
      </c>
      <c r="F6" s="17" t="s">
        <v>327</v>
      </c>
      <c r="G6" s="17" t="s">
        <v>328</v>
      </c>
    </row>
    <row r="7" spans="2:8" x14ac:dyDescent="0.3">
      <c r="B7" s="15" t="s">
        <v>329</v>
      </c>
      <c r="C7" s="14">
        <v>0.120823870706515</v>
      </c>
      <c r="D7" s="14">
        <v>6.5569387178351798E-2</v>
      </c>
      <c r="E7" s="14">
        <v>9.7824050423734404E-2</v>
      </c>
      <c r="F7" s="14">
        <v>0.108262253931452</v>
      </c>
      <c r="G7" s="14">
        <v>8.1835371989578506E-2</v>
      </c>
    </row>
    <row r="8" spans="2:8" x14ac:dyDescent="0.3">
      <c r="B8" s="15" t="s">
        <v>330</v>
      </c>
      <c r="C8" s="14">
        <v>0.38146013812278101</v>
      </c>
      <c r="D8" s="14">
        <v>0.27739960127084301</v>
      </c>
      <c r="E8" s="14">
        <v>0.313030868484865</v>
      </c>
      <c r="F8" s="14">
        <v>0.35950222587542502</v>
      </c>
      <c r="G8" s="14">
        <v>0.26862945077335398</v>
      </c>
    </row>
    <row r="9" spans="2:8" x14ac:dyDescent="0.3">
      <c r="B9" s="15" t="s">
        <v>331</v>
      </c>
      <c r="C9" s="14">
        <v>0.31399267453906998</v>
      </c>
      <c r="D9" s="14">
        <v>0.304027554538504</v>
      </c>
      <c r="E9" s="14">
        <v>0.263220698438551</v>
      </c>
      <c r="F9" s="14">
        <v>0.25140600574783301</v>
      </c>
      <c r="G9" s="14">
        <v>0.32233208355201998</v>
      </c>
    </row>
    <row r="10" spans="2:8" x14ac:dyDescent="0.3">
      <c r="B10" s="15" t="s">
        <v>332</v>
      </c>
      <c r="C10" s="14">
        <v>0.14106665946871799</v>
      </c>
      <c r="D10" s="14">
        <v>0.28294069926404403</v>
      </c>
      <c r="E10" s="14">
        <v>0.228936287017624</v>
      </c>
      <c r="F10" s="14">
        <v>0.210167482047005</v>
      </c>
      <c r="G10" s="14">
        <v>0.25011669705155398</v>
      </c>
    </row>
    <row r="11" spans="2:8" x14ac:dyDescent="0.3">
      <c r="B11" s="15" t="s">
        <v>333</v>
      </c>
      <c r="C11" s="14">
        <v>4.2656657162915203E-2</v>
      </c>
      <c r="D11" s="14">
        <v>7.0062757748257196E-2</v>
      </c>
      <c r="E11" s="14">
        <v>9.6988095635225993E-2</v>
      </c>
      <c r="F11" s="14">
        <v>7.0662032398284003E-2</v>
      </c>
      <c r="G11" s="14">
        <v>7.7086396633493107E-2</v>
      </c>
    </row>
    <row r="12" spans="2:8" x14ac:dyDescent="0.3">
      <c r="B12" s="16"/>
      <c r="C12" s="16"/>
      <c r="D12" s="16"/>
      <c r="E12" s="16"/>
      <c r="F12" s="16"/>
      <c r="G12" s="16"/>
    </row>
    <row r="13" spans="2:8" x14ac:dyDescent="0.3">
      <c r="B13" t="s">
        <v>112</v>
      </c>
    </row>
    <row r="14" spans="2:8" x14ac:dyDescent="0.3">
      <c r="B14" t="s">
        <v>113</v>
      </c>
    </row>
    <row r="18" spans="2:2" x14ac:dyDescent="0.3">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E18"/>
  <sheetViews>
    <sheetView showGridLines="0" workbookViewId="0">
      <pane xSplit="2" topLeftCell="C1" activePane="topRight" state="frozen"/>
      <selection pane="topRight" activeCell="D8" sqref="D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397</v>
      </c>
      <c r="C9" s="14">
        <v>0.120823870706515</v>
      </c>
      <c r="D9" s="14">
        <v>0.1502925995294</v>
      </c>
      <c r="E9" s="14">
        <v>9.2286268675776606E-2</v>
      </c>
      <c r="F9" s="14"/>
      <c r="G9" s="14">
        <v>0.14218641222287001</v>
      </c>
      <c r="H9" s="14">
        <v>0.21127679670847499</v>
      </c>
      <c r="I9" s="14">
        <v>0.158212623966246</v>
      </c>
      <c r="J9" s="14">
        <v>7.1089364913493797E-2</v>
      </c>
      <c r="K9" s="14">
        <v>8.4560312000148005E-2</v>
      </c>
      <c r="L9" s="14">
        <v>6.7517163347150896E-2</v>
      </c>
      <c r="M9" s="14"/>
      <c r="N9" s="14">
        <v>0.20241185432124101</v>
      </c>
      <c r="O9" s="14">
        <v>8.9207874678514501E-2</v>
      </c>
      <c r="P9" s="14">
        <v>8.6574503765332503E-2</v>
      </c>
      <c r="Q9" s="14">
        <v>9.4789462921914203E-2</v>
      </c>
      <c r="R9" s="14"/>
      <c r="S9" s="14">
        <v>0.193076685733019</v>
      </c>
      <c r="T9" s="14">
        <v>0.106533977670784</v>
      </c>
      <c r="U9" s="14">
        <v>0.112779153960563</v>
      </c>
      <c r="V9" s="14">
        <v>8.8780997484636401E-2</v>
      </c>
      <c r="W9" s="14">
        <v>8.1998182430668407E-2</v>
      </c>
      <c r="X9" s="14">
        <v>0.122164476581718</v>
      </c>
      <c r="Y9" s="14">
        <v>0.107585446937925</v>
      </c>
      <c r="Z9" s="14">
        <v>0.14980917787402701</v>
      </c>
      <c r="AA9" s="14">
        <v>0.13044650625679099</v>
      </c>
      <c r="AB9" s="14">
        <v>0.100936742198928</v>
      </c>
      <c r="AC9" s="14">
        <v>7.1965135799784502E-2</v>
      </c>
      <c r="AD9" s="14">
        <v>0.151534446825211</v>
      </c>
      <c r="AE9" s="14"/>
      <c r="AF9" s="14">
        <v>0.123340485752526</v>
      </c>
      <c r="AG9" s="14">
        <v>0.14520570994853901</v>
      </c>
      <c r="AH9" s="14">
        <v>9.2953106942988195E-2</v>
      </c>
      <c r="AI9" s="14">
        <v>0.14192861977485699</v>
      </c>
      <c r="AJ9" s="14">
        <v>0.115959592886219</v>
      </c>
      <c r="AK9" s="14"/>
      <c r="AL9" s="14">
        <v>0.141815549017552</v>
      </c>
      <c r="AM9" s="14">
        <v>0.15147181351168501</v>
      </c>
      <c r="AN9" s="14">
        <v>7.3514195793154005E-2</v>
      </c>
      <c r="AO9" s="14">
        <v>8.3466988432523606E-2</v>
      </c>
      <c r="AP9" s="14">
        <v>9.6522411092065094E-2</v>
      </c>
      <c r="AQ9" s="14"/>
      <c r="AR9" s="14">
        <v>0.17844742376622799</v>
      </c>
      <c r="AS9" s="14">
        <v>0.15767376911224501</v>
      </c>
      <c r="AT9" s="14">
        <v>7.9141761432344596E-2</v>
      </c>
      <c r="AU9" s="14">
        <v>0.114158634675582</v>
      </c>
      <c r="AV9" s="14">
        <v>8.3818428001535994E-2</v>
      </c>
      <c r="AW9" s="14">
        <v>4.5160606883455003E-2</v>
      </c>
      <c r="AX9" s="14"/>
      <c r="AY9" s="14">
        <v>0.104015742357829</v>
      </c>
      <c r="AZ9" s="14">
        <v>8.4129988234549702E-2</v>
      </c>
      <c r="BA9" s="14">
        <v>0.160924167382199</v>
      </c>
      <c r="BB9" s="14">
        <v>0.16480384548823199</v>
      </c>
      <c r="BC9" s="14">
        <v>0.316311973601408</v>
      </c>
      <c r="BD9" s="14"/>
      <c r="BE9" s="14">
        <v>8.2649625219940501E-2</v>
      </c>
      <c r="BF9" s="14">
        <v>0.19969210248752201</v>
      </c>
      <c r="BG9" s="14">
        <v>5.9446611624912798E-2</v>
      </c>
      <c r="BH9" s="14">
        <v>0.10881175422285801</v>
      </c>
      <c r="BI9" s="14">
        <v>9.9256398884872907E-2</v>
      </c>
      <c r="BJ9" s="14">
        <v>6.4995097809931804E-2</v>
      </c>
      <c r="BK9" s="14">
        <v>8.86263336888619E-2</v>
      </c>
      <c r="BL9" s="14">
        <v>8.5581405203733293E-2</v>
      </c>
      <c r="BM9" s="14">
        <v>0.120363926825949</v>
      </c>
      <c r="BN9" s="14">
        <v>0.133437909676798</v>
      </c>
      <c r="BO9" s="14">
        <v>0.117262012731205</v>
      </c>
      <c r="BP9" s="14">
        <v>0.11570102757105299</v>
      </c>
      <c r="BQ9" s="14">
        <v>0.211316170947073</v>
      </c>
      <c r="BR9" s="14">
        <v>0.188763529913588</v>
      </c>
      <c r="BS9" s="14">
        <v>0.20577724017714499</v>
      </c>
      <c r="BT9" s="14">
        <v>0.27763904656255101</v>
      </c>
      <c r="BU9" s="14"/>
      <c r="BV9" s="14">
        <v>0.18488184228014601</v>
      </c>
      <c r="BW9" s="14">
        <v>0.101849901985487</v>
      </c>
      <c r="BX9" s="14"/>
      <c r="BY9" s="14">
        <v>0.27286175911896898</v>
      </c>
      <c r="BZ9" s="14"/>
      <c r="CA9" s="14">
        <v>8.8896703257744694E-2</v>
      </c>
      <c r="CB9" s="14">
        <v>8.1888443202451394E-2</v>
      </c>
      <c r="CC9" s="14">
        <v>0.124688768497993</v>
      </c>
      <c r="CD9" s="14">
        <v>0.26551579164730399</v>
      </c>
      <c r="CE9" s="14">
        <v>0.41574003610034399</v>
      </c>
    </row>
    <row r="10" spans="2:83" x14ac:dyDescent="0.3">
      <c r="B10" s="15"/>
      <c r="C10" s="14">
        <v>0.38146013812278101</v>
      </c>
      <c r="D10" s="14">
        <v>0.39907117553159099</v>
      </c>
      <c r="E10" s="14">
        <v>0.36501193962532003</v>
      </c>
      <c r="F10" s="14"/>
      <c r="G10" s="14">
        <v>0.40664417829856497</v>
      </c>
      <c r="H10" s="14">
        <v>0.42834631204711199</v>
      </c>
      <c r="I10" s="14">
        <v>0.40588898939550599</v>
      </c>
      <c r="J10" s="14">
        <v>0.40334905566366203</v>
      </c>
      <c r="K10" s="14">
        <v>0.31626694139589301</v>
      </c>
      <c r="L10" s="14">
        <v>0.33290279648084098</v>
      </c>
      <c r="M10" s="14"/>
      <c r="N10" s="14">
        <v>0.39993291730502001</v>
      </c>
      <c r="O10" s="14">
        <v>0.39231290284269499</v>
      </c>
      <c r="P10" s="14">
        <v>0.38229001342910601</v>
      </c>
      <c r="Q10" s="14">
        <v>0.347856483470532</v>
      </c>
      <c r="R10" s="14"/>
      <c r="S10" s="14">
        <v>0.40113235669681802</v>
      </c>
      <c r="T10" s="14">
        <v>0.36663838120450098</v>
      </c>
      <c r="U10" s="14">
        <v>0.35856089230863603</v>
      </c>
      <c r="V10" s="14">
        <v>0.37932373232454197</v>
      </c>
      <c r="W10" s="14">
        <v>0.41660560703647898</v>
      </c>
      <c r="X10" s="14">
        <v>0.36366635375688999</v>
      </c>
      <c r="Y10" s="14">
        <v>0.409956720526088</v>
      </c>
      <c r="Z10" s="14">
        <v>0.414341364028468</v>
      </c>
      <c r="AA10" s="14">
        <v>0.38928166755822402</v>
      </c>
      <c r="AB10" s="14">
        <v>0.31742685372705898</v>
      </c>
      <c r="AC10" s="14">
        <v>0.39924139046124202</v>
      </c>
      <c r="AD10" s="14">
        <v>0.40704622684240399</v>
      </c>
      <c r="AE10" s="14"/>
      <c r="AF10" s="14">
        <v>0.43769481035121799</v>
      </c>
      <c r="AG10" s="14">
        <v>0.36793103702409702</v>
      </c>
      <c r="AH10" s="14">
        <v>0.31259538319855101</v>
      </c>
      <c r="AI10" s="14">
        <v>0.40421015910758901</v>
      </c>
      <c r="AJ10" s="14">
        <v>0.35735407006360798</v>
      </c>
      <c r="AK10" s="14"/>
      <c r="AL10" s="14">
        <v>0.38815532602420899</v>
      </c>
      <c r="AM10" s="14">
        <v>0.38760449148884402</v>
      </c>
      <c r="AN10" s="14">
        <v>0.31103425199359103</v>
      </c>
      <c r="AO10" s="14">
        <v>0.46538920334505102</v>
      </c>
      <c r="AP10" s="14">
        <v>0.249765116061827</v>
      </c>
      <c r="AQ10" s="14"/>
      <c r="AR10" s="14">
        <v>0.405928538521938</v>
      </c>
      <c r="AS10" s="14">
        <v>0.41232893752942401</v>
      </c>
      <c r="AT10" s="14">
        <v>0.37116123734844197</v>
      </c>
      <c r="AU10" s="14">
        <v>0.44876760322744902</v>
      </c>
      <c r="AV10" s="14">
        <v>0.29424522002002101</v>
      </c>
      <c r="AW10" s="14">
        <v>0.30689454864276999</v>
      </c>
      <c r="AX10" s="14"/>
      <c r="AY10" s="14">
        <v>0.395879654546829</v>
      </c>
      <c r="AZ10" s="14">
        <v>0.35905450681731899</v>
      </c>
      <c r="BA10" s="14">
        <v>0.381855413201104</v>
      </c>
      <c r="BB10" s="14">
        <v>0.41786257753718897</v>
      </c>
      <c r="BC10" s="14">
        <v>0.28713134955175401</v>
      </c>
      <c r="BD10" s="14"/>
      <c r="BE10" s="14">
        <v>0.46135520923102402</v>
      </c>
      <c r="BF10" s="14">
        <v>0.27102385909917698</v>
      </c>
      <c r="BG10" s="14">
        <v>0.34241202002337101</v>
      </c>
      <c r="BH10" s="14">
        <v>0.37603605104637</v>
      </c>
      <c r="BI10" s="14">
        <v>0.38201529082369401</v>
      </c>
      <c r="BJ10" s="14">
        <v>0.31941635505518501</v>
      </c>
      <c r="BK10" s="14">
        <v>0.37591535161746598</v>
      </c>
      <c r="BL10" s="14">
        <v>0.37668150489517699</v>
      </c>
      <c r="BM10" s="14">
        <v>0.37392886289521898</v>
      </c>
      <c r="BN10" s="14">
        <v>0.35818091879962</v>
      </c>
      <c r="BO10" s="14">
        <v>0.429279901796491</v>
      </c>
      <c r="BP10" s="14">
        <v>0.41824889878956101</v>
      </c>
      <c r="BQ10" s="14">
        <v>0.48960096312665402</v>
      </c>
      <c r="BR10" s="14">
        <v>0.39576508204204602</v>
      </c>
      <c r="BS10" s="14">
        <v>0.372526794631243</v>
      </c>
      <c r="BT10" s="14">
        <v>0.52471810734937896</v>
      </c>
      <c r="BU10" s="14"/>
      <c r="BV10" s="14">
        <v>0.39743202130382099</v>
      </c>
      <c r="BW10" s="14">
        <v>0.37300825098933799</v>
      </c>
      <c r="BX10" s="14"/>
      <c r="BY10" s="14">
        <v>0.41453458870579502</v>
      </c>
      <c r="BZ10" s="14"/>
      <c r="CA10" s="14">
        <v>0.346204717434142</v>
      </c>
      <c r="CB10" s="14">
        <v>0.36565235017936099</v>
      </c>
      <c r="CC10" s="14">
        <v>0.40609163115722202</v>
      </c>
      <c r="CD10" s="14">
        <v>0.48557550671859701</v>
      </c>
      <c r="CE10" s="14">
        <v>0.400825993871469</v>
      </c>
    </row>
    <row r="11" spans="2:83" x14ac:dyDescent="0.3">
      <c r="B11" s="15"/>
      <c r="C11" s="14">
        <v>0.31399267453906998</v>
      </c>
      <c r="D11" s="14">
        <v>0.26612248225775298</v>
      </c>
      <c r="E11" s="14">
        <v>0.36032174563648101</v>
      </c>
      <c r="F11" s="14"/>
      <c r="G11" s="14">
        <v>0.23918564273173901</v>
      </c>
      <c r="H11" s="14">
        <v>0.179838662997306</v>
      </c>
      <c r="I11" s="14">
        <v>0.27017422008928199</v>
      </c>
      <c r="J11" s="14">
        <v>0.33738661414452997</v>
      </c>
      <c r="K11" s="14">
        <v>0.40217314306696</v>
      </c>
      <c r="L11" s="14">
        <v>0.42992801400642</v>
      </c>
      <c r="M11" s="14"/>
      <c r="N11" s="14">
        <v>0.24260167408901001</v>
      </c>
      <c r="O11" s="14">
        <v>0.312086394305505</v>
      </c>
      <c r="P11" s="14">
        <v>0.34226098853939602</v>
      </c>
      <c r="Q11" s="14">
        <v>0.36883570090546702</v>
      </c>
      <c r="R11" s="14"/>
      <c r="S11" s="14">
        <v>0.231784090201749</v>
      </c>
      <c r="T11" s="14">
        <v>0.349205683507678</v>
      </c>
      <c r="U11" s="14">
        <v>0.33318459217190699</v>
      </c>
      <c r="V11" s="14">
        <v>0.30268408906924699</v>
      </c>
      <c r="W11" s="14">
        <v>0.33165116912449699</v>
      </c>
      <c r="X11" s="14">
        <v>0.34203810973640297</v>
      </c>
      <c r="Y11" s="14">
        <v>0.351326081138364</v>
      </c>
      <c r="Z11" s="14">
        <v>0.26397977351676699</v>
      </c>
      <c r="AA11" s="14">
        <v>0.30327942010812597</v>
      </c>
      <c r="AB11" s="14">
        <v>0.347169101572462</v>
      </c>
      <c r="AC11" s="14">
        <v>0.31955906211173002</v>
      </c>
      <c r="AD11" s="14">
        <v>0.30075989737673797</v>
      </c>
      <c r="AE11" s="14"/>
      <c r="AF11" s="14">
        <v>0.31052720766641401</v>
      </c>
      <c r="AG11" s="14">
        <v>0.255319458745077</v>
      </c>
      <c r="AH11" s="14">
        <v>0.396090315147686</v>
      </c>
      <c r="AI11" s="14">
        <v>0.319876241488326</v>
      </c>
      <c r="AJ11" s="14">
        <v>0.34711109531642798</v>
      </c>
      <c r="AK11" s="14"/>
      <c r="AL11" s="14">
        <v>0.32217500927780002</v>
      </c>
      <c r="AM11" s="14">
        <v>0.26236539006457599</v>
      </c>
      <c r="AN11" s="14">
        <v>0.44551163995156201</v>
      </c>
      <c r="AO11" s="14">
        <v>0.316944888892364</v>
      </c>
      <c r="AP11" s="14">
        <v>0.33566342346536399</v>
      </c>
      <c r="AQ11" s="14"/>
      <c r="AR11" s="14">
        <v>0.21985773872487799</v>
      </c>
      <c r="AS11" s="14">
        <v>0.28522100077578999</v>
      </c>
      <c r="AT11" s="14">
        <v>0.33842527023436803</v>
      </c>
      <c r="AU11" s="14">
        <v>0.31607839021430001</v>
      </c>
      <c r="AV11" s="14">
        <v>0.33878581050346501</v>
      </c>
      <c r="AW11" s="14">
        <v>0.471481350803377</v>
      </c>
      <c r="AX11" s="14"/>
      <c r="AY11" s="14">
        <v>0.33924895739663202</v>
      </c>
      <c r="AZ11" s="14">
        <v>0.35013627919036699</v>
      </c>
      <c r="BA11" s="14">
        <v>0.28288292919414798</v>
      </c>
      <c r="BB11" s="14">
        <v>0.224115963054595</v>
      </c>
      <c r="BC11" s="14">
        <v>0.260253008981217</v>
      </c>
      <c r="BD11" s="14"/>
      <c r="BE11" s="14">
        <v>0.39216732179955899</v>
      </c>
      <c r="BF11" s="14">
        <v>0.32916731598058202</v>
      </c>
      <c r="BG11" s="14">
        <v>0.38529409133464698</v>
      </c>
      <c r="BH11" s="14">
        <v>0.361524173293988</v>
      </c>
      <c r="BI11" s="14">
        <v>0.36226331495957997</v>
      </c>
      <c r="BJ11" s="14">
        <v>0.32298893246389598</v>
      </c>
      <c r="BK11" s="14">
        <v>0.40783664002986397</v>
      </c>
      <c r="BL11" s="14">
        <v>0.290959787775247</v>
      </c>
      <c r="BM11" s="14">
        <v>0.27498871708945299</v>
      </c>
      <c r="BN11" s="14">
        <v>0.29402893944027497</v>
      </c>
      <c r="BO11" s="14">
        <v>0.31996442232536199</v>
      </c>
      <c r="BP11" s="14">
        <v>0.28152386055737399</v>
      </c>
      <c r="BQ11" s="14">
        <v>0.16808390637214701</v>
      </c>
      <c r="BR11" s="14">
        <v>0.22076111070340099</v>
      </c>
      <c r="BS11" s="14">
        <v>0.24183977710766799</v>
      </c>
      <c r="BT11" s="14">
        <v>0.120200816377999</v>
      </c>
      <c r="BU11" s="14"/>
      <c r="BV11" s="14">
        <v>0.22371546026792499</v>
      </c>
      <c r="BW11" s="14">
        <v>0.319769812256323</v>
      </c>
      <c r="BX11" s="14"/>
      <c r="BY11" s="14">
        <v>0.20637459470220501</v>
      </c>
      <c r="BZ11" s="14"/>
      <c r="CA11" s="14">
        <v>0.36883101399624202</v>
      </c>
      <c r="CB11" s="14">
        <v>0.34155575644380698</v>
      </c>
      <c r="CC11" s="14">
        <v>0.29517118691584199</v>
      </c>
      <c r="CD11" s="14">
        <v>0.155301832785503</v>
      </c>
      <c r="CE11" s="14">
        <v>3.7143140758688603E-2</v>
      </c>
    </row>
    <row r="12" spans="2:83" x14ac:dyDescent="0.3">
      <c r="B12" s="15"/>
      <c r="C12" s="14">
        <v>0.14106665946871799</v>
      </c>
      <c r="D12" s="14">
        <v>0.14411966600749901</v>
      </c>
      <c r="E12" s="14">
        <v>0.138362176743481</v>
      </c>
      <c r="F12" s="14"/>
      <c r="G12" s="14">
        <v>0.17351076955542299</v>
      </c>
      <c r="H12" s="14">
        <v>0.136508403117241</v>
      </c>
      <c r="I12" s="14">
        <v>0.13543991248419199</v>
      </c>
      <c r="J12" s="14">
        <v>0.15262670978566201</v>
      </c>
      <c r="K12" s="14">
        <v>0.13079651806072201</v>
      </c>
      <c r="L12" s="14">
        <v>0.125398984650235</v>
      </c>
      <c r="M12" s="14"/>
      <c r="N12" s="14">
        <v>0.119399604192054</v>
      </c>
      <c r="O12" s="14">
        <v>0.15709377795645299</v>
      </c>
      <c r="P12" s="14">
        <v>0.155283363621153</v>
      </c>
      <c r="Q12" s="14">
        <v>0.136310355563764</v>
      </c>
      <c r="R12" s="14"/>
      <c r="S12" s="14">
        <v>0.13358396374288301</v>
      </c>
      <c r="T12" s="14">
        <v>0.143676727026643</v>
      </c>
      <c r="U12" s="14">
        <v>0.17067508820088501</v>
      </c>
      <c r="V12" s="14">
        <v>0.18332770161445</v>
      </c>
      <c r="W12" s="14">
        <v>0.13607597570975499</v>
      </c>
      <c r="X12" s="14">
        <v>0.119569650814819</v>
      </c>
      <c r="Y12" s="14">
        <v>8.7745159419748697E-2</v>
      </c>
      <c r="Z12" s="14">
        <v>0.14929530947174399</v>
      </c>
      <c r="AA12" s="14">
        <v>0.125164032667367</v>
      </c>
      <c r="AB12" s="14">
        <v>0.17680489511832501</v>
      </c>
      <c r="AC12" s="14">
        <v>0.15554967711075601</v>
      </c>
      <c r="AD12" s="14">
        <v>9.3014623936249693E-2</v>
      </c>
      <c r="AE12" s="14"/>
      <c r="AF12" s="14">
        <v>0.10395358058752401</v>
      </c>
      <c r="AG12" s="14">
        <v>0.18265033206089901</v>
      </c>
      <c r="AH12" s="14">
        <v>0.157623065954376</v>
      </c>
      <c r="AI12" s="14">
        <v>0</v>
      </c>
      <c r="AJ12" s="14">
        <v>0.14602973267962999</v>
      </c>
      <c r="AK12" s="14"/>
      <c r="AL12" s="14">
        <v>0.12385331594231901</v>
      </c>
      <c r="AM12" s="14">
        <v>0.157581957972593</v>
      </c>
      <c r="AN12" s="14">
        <v>0.12957168693804699</v>
      </c>
      <c r="AO12" s="14">
        <v>9.5538220784957995E-2</v>
      </c>
      <c r="AP12" s="14">
        <v>0.207099528563224</v>
      </c>
      <c r="AQ12" s="14"/>
      <c r="AR12" s="14">
        <v>0.158866520243552</v>
      </c>
      <c r="AS12" s="14">
        <v>0.11772973041828801</v>
      </c>
      <c r="AT12" s="14">
        <v>0.169169303919602</v>
      </c>
      <c r="AU12" s="14">
        <v>9.6014754413744394E-2</v>
      </c>
      <c r="AV12" s="14">
        <v>0.176176264471785</v>
      </c>
      <c r="AW12" s="14">
        <v>0.13235386570448299</v>
      </c>
      <c r="AX12" s="14"/>
      <c r="AY12" s="14">
        <v>0.12223899221914999</v>
      </c>
      <c r="AZ12" s="14">
        <v>0.16919711731648701</v>
      </c>
      <c r="BA12" s="14">
        <v>0.13395921917086101</v>
      </c>
      <c r="BB12" s="14">
        <v>0.130629037925099</v>
      </c>
      <c r="BC12" s="14">
        <v>0.13630366786562101</v>
      </c>
      <c r="BD12" s="14"/>
      <c r="BE12" s="14">
        <v>0</v>
      </c>
      <c r="BF12" s="14">
        <v>0.114956608303309</v>
      </c>
      <c r="BG12" s="14">
        <v>0.16020405190121101</v>
      </c>
      <c r="BH12" s="14">
        <v>9.90133722454134E-2</v>
      </c>
      <c r="BI12" s="14">
        <v>0.119685756226587</v>
      </c>
      <c r="BJ12" s="14">
        <v>0.26882763829488199</v>
      </c>
      <c r="BK12" s="14">
        <v>0.110731200228695</v>
      </c>
      <c r="BL12" s="14">
        <v>0.157011309936541</v>
      </c>
      <c r="BM12" s="14">
        <v>0.12802351558285999</v>
      </c>
      <c r="BN12" s="14">
        <v>0.180751634918904</v>
      </c>
      <c r="BO12" s="14">
        <v>0.12619863180729199</v>
      </c>
      <c r="BP12" s="14">
        <v>0.14704738372182999</v>
      </c>
      <c r="BQ12" s="14">
        <v>0.11142165316562801</v>
      </c>
      <c r="BR12" s="14">
        <v>0.177304236041917</v>
      </c>
      <c r="BS12" s="14">
        <v>0.14125522315103201</v>
      </c>
      <c r="BT12" s="14">
        <v>5.4828337650869197E-2</v>
      </c>
      <c r="BU12" s="14"/>
      <c r="BV12" s="14">
        <v>0.15930604614000601</v>
      </c>
      <c r="BW12" s="14">
        <v>0.15502127324227899</v>
      </c>
      <c r="BX12" s="14"/>
      <c r="BY12" s="14">
        <v>8.6139499307881007E-2</v>
      </c>
      <c r="BZ12" s="14"/>
      <c r="CA12" s="14">
        <v>0.140199078159188</v>
      </c>
      <c r="CB12" s="14">
        <v>0.165283597993681</v>
      </c>
      <c r="CC12" s="14">
        <v>0.145784208480186</v>
      </c>
      <c r="CD12" s="14">
        <v>6.9728763426311804E-2</v>
      </c>
      <c r="CE12" s="14">
        <v>0.10020623074789101</v>
      </c>
    </row>
    <row r="13" spans="2:83" x14ac:dyDescent="0.3">
      <c r="B13" s="15" t="s">
        <v>398</v>
      </c>
      <c r="C13" s="20">
        <v>4.2656657162915203E-2</v>
      </c>
      <c r="D13" s="20">
        <v>4.0394076673757003E-2</v>
      </c>
      <c r="E13" s="20">
        <v>4.4017869318941701E-2</v>
      </c>
      <c r="F13" s="20"/>
      <c r="G13" s="20">
        <v>3.8472997191402201E-2</v>
      </c>
      <c r="H13" s="20">
        <v>4.4029825129865301E-2</v>
      </c>
      <c r="I13" s="20">
        <v>3.0284254064774301E-2</v>
      </c>
      <c r="J13" s="20">
        <v>3.5548255492651899E-2</v>
      </c>
      <c r="K13" s="20">
        <v>6.6203085476277804E-2</v>
      </c>
      <c r="L13" s="20">
        <v>4.4253041515352899E-2</v>
      </c>
      <c r="M13" s="20"/>
      <c r="N13" s="20">
        <v>3.5653950092674802E-2</v>
      </c>
      <c r="O13" s="20">
        <v>4.9299050216832403E-2</v>
      </c>
      <c r="P13" s="20">
        <v>3.3591130645013199E-2</v>
      </c>
      <c r="Q13" s="20">
        <v>5.2207997138323199E-2</v>
      </c>
      <c r="R13" s="20"/>
      <c r="S13" s="20">
        <v>4.0422903625530401E-2</v>
      </c>
      <c r="T13" s="20">
        <v>3.39452305903939E-2</v>
      </c>
      <c r="U13" s="20">
        <v>2.4800273358008801E-2</v>
      </c>
      <c r="V13" s="20">
        <v>4.5883479507124798E-2</v>
      </c>
      <c r="W13" s="20">
        <v>3.3669065698601203E-2</v>
      </c>
      <c r="X13" s="20">
        <v>5.2561409110169398E-2</v>
      </c>
      <c r="Y13" s="20">
        <v>4.33865919778742E-2</v>
      </c>
      <c r="Z13" s="20">
        <v>2.2574375108993999E-2</v>
      </c>
      <c r="AA13" s="20">
        <v>5.1828373409492499E-2</v>
      </c>
      <c r="AB13" s="20">
        <v>5.7662407383226498E-2</v>
      </c>
      <c r="AC13" s="20">
        <v>5.3684734516488697E-2</v>
      </c>
      <c r="AD13" s="20">
        <v>4.7644805019396698E-2</v>
      </c>
      <c r="AE13" s="20"/>
      <c r="AF13" s="20">
        <v>2.44839156423175E-2</v>
      </c>
      <c r="AG13" s="20">
        <v>4.8893462221388601E-2</v>
      </c>
      <c r="AH13" s="20">
        <v>4.0738128756399497E-2</v>
      </c>
      <c r="AI13" s="20">
        <v>0.13398497962922801</v>
      </c>
      <c r="AJ13" s="20">
        <v>3.3545509054115401E-2</v>
      </c>
      <c r="AK13" s="20"/>
      <c r="AL13" s="20">
        <v>2.4000799738120301E-2</v>
      </c>
      <c r="AM13" s="20">
        <v>4.09763469623027E-2</v>
      </c>
      <c r="AN13" s="20">
        <v>4.0368225323646E-2</v>
      </c>
      <c r="AO13" s="20">
        <v>3.8660698545103102E-2</v>
      </c>
      <c r="AP13" s="20">
        <v>0.11094952081752001</v>
      </c>
      <c r="AQ13" s="20"/>
      <c r="AR13" s="20">
        <v>3.6899778743404797E-2</v>
      </c>
      <c r="AS13" s="20">
        <v>2.70465621642531E-2</v>
      </c>
      <c r="AT13" s="20">
        <v>4.21024270652441E-2</v>
      </c>
      <c r="AU13" s="20">
        <v>2.4980617468924299E-2</v>
      </c>
      <c r="AV13" s="20">
        <v>0.10697427700319299</v>
      </c>
      <c r="AW13" s="20">
        <v>4.4109627965914701E-2</v>
      </c>
      <c r="AX13" s="20"/>
      <c r="AY13" s="20">
        <v>3.8616653479560697E-2</v>
      </c>
      <c r="AZ13" s="20">
        <v>3.7482108441277001E-2</v>
      </c>
      <c r="BA13" s="20">
        <v>4.0378271051687301E-2</v>
      </c>
      <c r="BB13" s="20">
        <v>6.2588575994885806E-2</v>
      </c>
      <c r="BC13" s="20">
        <v>0</v>
      </c>
      <c r="BD13" s="20"/>
      <c r="BE13" s="20">
        <v>6.3827843749476906E-2</v>
      </c>
      <c r="BF13" s="20">
        <v>8.5160114129409506E-2</v>
      </c>
      <c r="BG13" s="20">
        <v>5.2643225115858797E-2</v>
      </c>
      <c r="BH13" s="20">
        <v>5.4614649191371697E-2</v>
      </c>
      <c r="BI13" s="20">
        <v>3.67792391052661E-2</v>
      </c>
      <c r="BJ13" s="20">
        <v>2.3771976376104599E-2</v>
      </c>
      <c r="BK13" s="20">
        <v>1.6890474435112799E-2</v>
      </c>
      <c r="BL13" s="20">
        <v>8.9765992189302396E-2</v>
      </c>
      <c r="BM13" s="20">
        <v>0.102694977606518</v>
      </c>
      <c r="BN13" s="20">
        <v>3.3600597164403098E-2</v>
      </c>
      <c r="BO13" s="20">
        <v>7.2950313396492796E-3</v>
      </c>
      <c r="BP13" s="20">
        <v>3.7478829360182098E-2</v>
      </c>
      <c r="BQ13" s="20">
        <v>1.95773063884996E-2</v>
      </c>
      <c r="BR13" s="20">
        <v>1.7406041299047499E-2</v>
      </c>
      <c r="BS13" s="20">
        <v>3.8600964932912103E-2</v>
      </c>
      <c r="BT13" s="20">
        <v>2.26136920592017E-2</v>
      </c>
      <c r="BU13" s="20"/>
      <c r="BV13" s="20">
        <v>3.4664630008102097E-2</v>
      </c>
      <c r="BW13" s="20">
        <v>5.0350761526572703E-2</v>
      </c>
      <c r="BX13" s="20"/>
      <c r="BY13" s="20">
        <v>2.0089558165150002E-2</v>
      </c>
      <c r="BZ13" s="20"/>
      <c r="CA13" s="20">
        <v>5.5868487152683499E-2</v>
      </c>
      <c r="CB13" s="20">
        <v>4.56198521807002E-2</v>
      </c>
      <c r="CC13" s="20">
        <v>2.8264204948757601E-2</v>
      </c>
      <c r="CD13" s="20">
        <v>2.38781054222847E-2</v>
      </c>
      <c r="CE13" s="20">
        <v>4.6084598521607199E-2</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E18"/>
  <sheetViews>
    <sheetView showGridLines="0" workbookViewId="0">
      <pane xSplit="2" topLeftCell="C1" activePane="topRight" state="frozen"/>
      <selection pane="topRight" activeCell="B9" sqref="B9:B13"/>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399</v>
      </c>
      <c r="C9" s="14">
        <v>6.5569387178351798E-2</v>
      </c>
      <c r="D9" s="14">
        <v>8.3681844083118004E-2</v>
      </c>
      <c r="E9" s="14">
        <v>4.8012186577075198E-2</v>
      </c>
      <c r="F9" s="14"/>
      <c r="G9" s="14">
        <v>7.6791469942426693E-2</v>
      </c>
      <c r="H9" s="14">
        <v>0.10661208691319</v>
      </c>
      <c r="I9" s="14">
        <v>8.5970970164981106E-2</v>
      </c>
      <c r="J9" s="14">
        <v>5.5058459857187901E-2</v>
      </c>
      <c r="K9" s="14">
        <v>4.2836840834065797E-2</v>
      </c>
      <c r="L9" s="14">
        <v>3.20153402823245E-2</v>
      </c>
      <c r="M9" s="14"/>
      <c r="N9" s="14">
        <v>0.101494834052707</v>
      </c>
      <c r="O9" s="14">
        <v>5.6619146767419401E-2</v>
      </c>
      <c r="P9" s="14">
        <v>4.4728539827491899E-2</v>
      </c>
      <c r="Q9" s="14">
        <v>5.5894140809859098E-2</v>
      </c>
      <c r="R9" s="14"/>
      <c r="S9" s="14">
        <v>0.109727867471967</v>
      </c>
      <c r="T9" s="14">
        <v>6.8630407491429096E-2</v>
      </c>
      <c r="U9" s="14">
        <v>4.2556302706936E-2</v>
      </c>
      <c r="V9" s="14">
        <v>6.7353915874714898E-2</v>
      </c>
      <c r="W9" s="14">
        <v>3.6614240162286302E-2</v>
      </c>
      <c r="X9" s="14">
        <v>7.5168683810332801E-2</v>
      </c>
      <c r="Y9" s="14">
        <v>6.83581253156125E-2</v>
      </c>
      <c r="Z9" s="14">
        <v>7.2505891056211302E-2</v>
      </c>
      <c r="AA9" s="14">
        <v>6.0954860833390301E-2</v>
      </c>
      <c r="AB9" s="14">
        <v>3.4142112370453802E-2</v>
      </c>
      <c r="AC9" s="14">
        <v>5.1382072911869997E-2</v>
      </c>
      <c r="AD9" s="14">
        <v>5.8725643338897897E-2</v>
      </c>
      <c r="AE9" s="14"/>
      <c r="AF9" s="14">
        <v>5.9861250088408903E-2</v>
      </c>
      <c r="AG9" s="14">
        <v>8.9595434890369197E-2</v>
      </c>
      <c r="AH9" s="14">
        <v>4.9183565279640698E-2</v>
      </c>
      <c r="AI9" s="14">
        <v>0</v>
      </c>
      <c r="AJ9" s="14">
        <v>5.4817561254417502E-2</v>
      </c>
      <c r="AK9" s="14"/>
      <c r="AL9" s="14">
        <v>8.1107830043831403E-2</v>
      </c>
      <c r="AM9" s="14">
        <v>8.3366593696988595E-2</v>
      </c>
      <c r="AN9" s="14">
        <v>3.5625773823844901E-2</v>
      </c>
      <c r="AO9" s="14">
        <v>6.2468722858458101E-2</v>
      </c>
      <c r="AP9" s="14">
        <v>5.8953336205046503E-2</v>
      </c>
      <c r="AQ9" s="14"/>
      <c r="AR9" s="14">
        <v>0.10831441480565999</v>
      </c>
      <c r="AS9" s="14">
        <v>8.4732745852368299E-2</v>
      </c>
      <c r="AT9" s="14">
        <v>2.8017243624180399E-2</v>
      </c>
      <c r="AU9" s="14">
        <v>5.5081674208824101E-2</v>
      </c>
      <c r="AV9" s="14">
        <v>5.5333839214282303E-2</v>
      </c>
      <c r="AW9" s="14">
        <v>2.2405387623297399E-2</v>
      </c>
      <c r="AX9" s="14"/>
      <c r="AY9" s="14">
        <v>5.5611155574613998E-2</v>
      </c>
      <c r="AZ9" s="14">
        <v>4.5515603709322797E-2</v>
      </c>
      <c r="BA9" s="14">
        <v>8.0447862511979898E-2</v>
      </c>
      <c r="BB9" s="14">
        <v>7.9282849400350505E-2</v>
      </c>
      <c r="BC9" s="14">
        <v>0.181342364079327</v>
      </c>
      <c r="BD9" s="14"/>
      <c r="BE9" s="14">
        <v>0</v>
      </c>
      <c r="BF9" s="14">
        <v>0.183351752853599</v>
      </c>
      <c r="BG9" s="14">
        <v>4.4175739783181199E-2</v>
      </c>
      <c r="BH9" s="14">
        <v>3.5074346102276097E-2</v>
      </c>
      <c r="BI9" s="14">
        <v>7.7557393960322504E-2</v>
      </c>
      <c r="BJ9" s="14">
        <v>2.99381409062668E-2</v>
      </c>
      <c r="BK9" s="14">
        <v>3.04627043902354E-2</v>
      </c>
      <c r="BL9" s="14">
        <v>6.8101941079085695E-2</v>
      </c>
      <c r="BM9" s="14">
        <v>5.4135233428224697E-2</v>
      </c>
      <c r="BN9" s="14">
        <v>6.2838225699273498E-2</v>
      </c>
      <c r="BO9" s="14">
        <v>6.4170097638418896E-2</v>
      </c>
      <c r="BP9" s="14">
        <v>6.0824874748986103E-2</v>
      </c>
      <c r="BQ9" s="14">
        <v>8.3289757636682005E-2</v>
      </c>
      <c r="BR9" s="14">
        <v>0.139836254948359</v>
      </c>
      <c r="BS9" s="14">
        <v>0.110055158984024</v>
      </c>
      <c r="BT9" s="14">
        <v>0.15207985290892501</v>
      </c>
      <c r="BU9" s="14"/>
      <c r="BV9" s="14">
        <v>0.111861765332212</v>
      </c>
      <c r="BW9" s="14">
        <v>4.1044424637928498E-2</v>
      </c>
      <c r="BX9" s="14"/>
      <c r="BY9" s="14">
        <v>0.16465949558427101</v>
      </c>
      <c r="BZ9" s="14"/>
      <c r="CA9" s="14">
        <v>5.4923520313051997E-2</v>
      </c>
      <c r="CB9" s="14">
        <v>3.4735159172098802E-2</v>
      </c>
      <c r="CC9" s="14">
        <v>6.3973926594201994E-2</v>
      </c>
      <c r="CD9" s="14">
        <v>0.154444089259208</v>
      </c>
      <c r="CE9" s="14">
        <v>0.27959879750612798</v>
      </c>
    </row>
    <row r="10" spans="2:83" x14ac:dyDescent="0.3">
      <c r="B10" s="15"/>
      <c r="C10" s="14">
        <v>0.27739960127084301</v>
      </c>
      <c r="D10" s="14">
        <v>0.30397375099894303</v>
      </c>
      <c r="E10" s="14">
        <v>0.25199540045965202</v>
      </c>
      <c r="F10" s="14"/>
      <c r="G10" s="14">
        <v>0.247414878100849</v>
      </c>
      <c r="H10" s="14">
        <v>0.302033738431842</v>
      </c>
      <c r="I10" s="14">
        <v>0.30244336586182402</v>
      </c>
      <c r="J10" s="14">
        <v>0.27302594798635599</v>
      </c>
      <c r="K10" s="14">
        <v>0.30045331745628401</v>
      </c>
      <c r="L10" s="14">
        <v>0.24490014176300801</v>
      </c>
      <c r="M10" s="14"/>
      <c r="N10" s="14">
        <v>0.31230351856126198</v>
      </c>
      <c r="O10" s="14">
        <v>0.292760188745947</v>
      </c>
      <c r="P10" s="14">
        <v>0.28826473369633698</v>
      </c>
      <c r="Q10" s="14">
        <v>0.21076082088092299</v>
      </c>
      <c r="R10" s="14"/>
      <c r="S10" s="14">
        <v>0.24429538843960999</v>
      </c>
      <c r="T10" s="14">
        <v>0.26925670723415102</v>
      </c>
      <c r="U10" s="14">
        <v>0.24630747938564301</v>
      </c>
      <c r="V10" s="14">
        <v>0.26898032914641801</v>
      </c>
      <c r="W10" s="14">
        <v>0.28305753134637801</v>
      </c>
      <c r="X10" s="14">
        <v>0.32886014210862302</v>
      </c>
      <c r="Y10" s="14">
        <v>0.27570220694470499</v>
      </c>
      <c r="Z10" s="14">
        <v>0.32112680381577502</v>
      </c>
      <c r="AA10" s="14">
        <v>0.264321204453559</v>
      </c>
      <c r="AB10" s="14">
        <v>0.29156688446812801</v>
      </c>
      <c r="AC10" s="14">
        <v>0.344493014625601</v>
      </c>
      <c r="AD10" s="14">
        <v>0.247310665727939</v>
      </c>
      <c r="AE10" s="14"/>
      <c r="AF10" s="14">
        <v>0.34326427874033999</v>
      </c>
      <c r="AG10" s="14">
        <v>0.26891272769173402</v>
      </c>
      <c r="AH10" s="14">
        <v>0.27258163216536102</v>
      </c>
      <c r="AI10" s="14">
        <v>0.210375168311211</v>
      </c>
      <c r="AJ10" s="14">
        <v>0.220851514571753</v>
      </c>
      <c r="AK10" s="14"/>
      <c r="AL10" s="14">
        <v>0.35182672785283697</v>
      </c>
      <c r="AM10" s="14">
        <v>0.274444452524083</v>
      </c>
      <c r="AN10" s="14">
        <v>0.24314590814269199</v>
      </c>
      <c r="AO10" s="14">
        <v>0.31388742230410499</v>
      </c>
      <c r="AP10" s="14">
        <v>0.19388626661309599</v>
      </c>
      <c r="AQ10" s="14"/>
      <c r="AR10" s="14">
        <v>0.29008832387477501</v>
      </c>
      <c r="AS10" s="14">
        <v>0.34186516497644298</v>
      </c>
      <c r="AT10" s="14">
        <v>0.26344591594885802</v>
      </c>
      <c r="AU10" s="14">
        <v>0.30396609651463402</v>
      </c>
      <c r="AV10" s="14">
        <v>0.204871179406243</v>
      </c>
      <c r="AW10" s="14">
        <v>0.203014315092647</v>
      </c>
      <c r="AX10" s="14"/>
      <c r="AY10" s="14">
        <v>0.25177369014117101</v>
      </c>
      <c r="AZ10" s="14">
        <v>0.27699606612354899</v>
      </c>
      <c r="BA10" s="14">
        <v>0.260618665334653</v>
      </c>
      <c r="BB10" s="14">
        <v>0.33225683957943603</v>
      </c>
      <c r="BC10" s="14">
        <v>0.26820326324162402</v>
      </c>
      <c r="BD10" s="14"/>
      <c r="BE10" s="14">
        <v>0.12897540932575599</v>
      </c>
      <c r="BF10" s="14">
        <v>0.17983231302670299</v>
      </c>
      <c r="BG10" s="14">
        <v>0.19428257030978499</v>
      </c>
      <c r="BH10" s="14">
        <v>0.22804493650590801</v>
      </c>
      <c r="BI10" s="14">
        <v>0.23088358506817999</v>
      </c>
      <c r="BJ10" s="14">
        <v>0.27028640548423399</v>
      </c>
      <c r="BK10" s="14">
        <v>0.29855958742759298</v>
      </c>
      <c r="BL10" s="14">
        <v>0.31843644882866401</v>
      </c>
      <c r="BM10" s="14">
        <v>0.31232787094085701</v>
      </c>
      <c r="BN10" s="14">
        <v>0.32654611894921998</v>
      </c>
      <c r="BO10" s="14">
        <v>0.30203163773427599</v>
      </c>
      <c r="BP10" s="14">
        <v>0.27967684778028601</v>
      </c>
      <c r="BQ10" s="14">
        <v>0.31736730678493302</v>
      </c>
      <c r="BR10" s="14">
        <v>0.40732760004469698</v>
      </c>
      <c r="BS10" s="14">
        <v>0.32513566096000401</v>
      </c>
      <c r="BT10" s="14">
        <v>0.328085844515837</v>
      </c>
      <c r="BU10" s="14"/>
      <c r="BV10" s="14">
        <v>0.28999745361203899</v>
      </c>
      <c r="BW10" s="14">
        <v>0.25134451300287097</v>
      </c>
      <c r="BX10" s="14"/>
      <c r="BY10" s="14">
        <v>0.30903213065763002</v>
      </c>
      <c r="BZ10" s="14"/>
      <c r="CA10" s="14">
        <v>0.23050059339836801</v>
      </c>
      <c r="CB10" s="14">
        <v>0.28664622003252599</v>
      </c>
      <c r="CC10" s="14">
        <v>0.29959402583118599</v>
      </c>
      <c r="CD10" s="14">
        <v>0.376207252439069</v>
      </c>
      <c r="CE10" s="14">
        <v>0.28776046235018099</v>
      </c>
    </row>
    <row r="11" spans="2:83" x14ac:dyDescent="0.3">
      <c r="B11" s="15"/>
      <c r="C11" s="14">
        <v>0.304027554538504</v>
      </c>
      <c r="D11" s="14">
        <v>0.281637752221573</v>
      </c>
      <c r="E11" s="14">
        <v>0.32545695666514002</v>
      </c>
      <c r="F11" s="14"/>
      <c r="G11" s="14">
        <v>0.24413180553406</v>
      </c>
      <c r="H11" s="14">
        <v>0.193783619997491</v>
      </c>
      <c r="I11" s="14">
        <v>0.25868908351733899</v>
      </c>
      <c r="J11" s="14">
        <v>0.35908269016467198</v>
      </c>
      <c r="K11" s="14">
        <v>0.347822323690471</v>
      </c>
      <c r="L11" s="14">
        <v>0.39599918476606899</v>
      </c>
      <c r="M11" s="14"/>
      <c r="N11" s="14">
        <v>0.248986350081942</v>
      </c>
      <c r="O11" s="14">
        <v>0.26396031202478998</v>
      </c>
      <c r="P11" s="14">
        <v>0.33945455043089401</v>
      </c>
      <c r="Q11" s="14">
        <v>0.37232701409741997</v>
      </c>
      <c r="R11" s="14"/>
      <c r="S11" s="14">
        <v>0.293080354877644</v>
      </c>
      <c r="T11" s="14">
        <v>0.317786756066822</v>
      </c>
      <c r="U11" s="14">
        <v>0.29512457692777799</v>
      </c>
      <c r="V11" s="14">
        <v>0.35934838396489299</v>
      </c>
      <c r="W11" s="14">
        <v>0.34562481739955597</v>
      </c>
      <c r="X11" s="14">
        <v>0.27197122924342698</v>
      </c>
      <c r="Y11" s="14">
        <v>0.279144269907172</v>
      </c>
      <c r="Z11" s="14">
        <v>0.26030809308447</v>
      </c>
      <c r="AA11" s="14">
        <v>0.31499747301689701</v>
      </c>
      <c r="AB11" s="14">
        <v>0.31774126353303001</v>
      </c>
      <c r="AC11" s="14">
        <v>0.249687394750497</v>
      </c>
      <c r="AD11" s="14">
        <v>0.28626129375445603</v>
      </c>
      <c r="AE11" s="14"/>
      <c r="AF11" s="14">
        <v>0.30541821581240802</v>
      </c>
      <c r="AG11" s="14">
        <v>0.26942112321348699</v>
      </c>
      <c r="AH11" s="14">
        <v>0.292030915427414</v>
      </c>
      <c r="AI11" s="14">
        <v>0.398410239619505</v>
      </c>
      <c r="AJ11" s="14">
        <v>0.36746153344034999</v>
      </c>
      <c r="AK11" s="14"/>
      <c r="AL11" s="14">
        <v>0.28426536651818202</v>
      </c>
      <c r="AM11" s="14">
        <v>0.28259979931590501</v>
      </c>
      <c r="AN11" s="14">
        <v>0.328540984474951</v>
      </c>
      <c r="AO11" s="14">
        <v>0.34080927803268202</v>
      </c>
      <c r="AP11" s="14">
        <v>0.290520838622566</v>
      </c>
      <c r="AQ11" s="14"/>
      <c r="AR11" s="14">
        <v>0.24457242497398299</v>
      </c>
      <c r="AS11" s="14">
        <v>0.265340110729821</v>
      </c>
      <c r="AT11" s="14">
        <v>0.31825199604410898</v>
      </c>
      <c r="AU11" s="14">
        <v>0.32560925354152198</v>
      </c>
      <c r="AV11" s="14">
        <v>0.34264594739190102</v>
      </c>
      <c r="AW11" s="14">
        <v>0.40039743493308499</v>
      </c>
      <c r="AX11" s="14"/>
      <c r="AY11" s="14">
        <v>0.36283955249924499</v>
      </c>
      <c r="AZ11" s="14">
        <v>0.34990632266695598</v>
      </c>
      <c r="BA11" s="14">
        <v>0.26885219520612902</v>
      </c>
      <c r="BB11" s="14">
        <v>0.206846067818546</v>
      </c>
      <c r="BC11" s="14">
        <v>0.20957339524986701</v>
      </c>
      <c r="BD11" s="14"/>
      <c r="BE11" s="14">
        <v>0.36165894258740999</v>
      </c>
      <c r="BF11" s="14">
        <v>0.29842084044728101</v>
      </c>
      <c r="BG11" s="14">
        <v>0.390172235838468</v>
      </c>
      <c r="BH11" s="14">
        <v>0.39652709735616098</v>
      </c>
      <c r="BI11" s="14">
        <v>0.31580120368442199</v>
      </c>
      <c r="BJ11" s="14">
        <v>0.28885286312373298</v>
      </c>
      <c r="BK11" s="14">
        <v>0.37570564510497001</v>
      </c>
      <c r="BL11" s="14">
        <v>0.31401750482164698</v>
      </c>
      <c r="BM11" s="14">
        <v>0.32519054088725202</v>
      </c>
      <c r="BN11" s="14">
        <v>0.213104786072879</v>
      </c>
      <c r="BO11" s="14">
        <v>0.32318345214624</v>
      </c>
      <c r="BP11" s="14">
        <v>0.19493761502922199</v>
      </c>
      <c r="BQ11" s="14">
        <v>0.19639879981411701</v>
      </c>
      <c r="BR11" s="14">
        <v>0.19903108651311499</v>
      </c>
      <c r="BS11" s="14">
        <v>0.202936149521319</v>
      </c>
      <c r="BT11" s="14">
        <v>0.174949123556045</v>
      </c>
      <c r="BU11" s="14"/>
      <c r="BV11" s="14">
        <v>0.25308818788877002</v>
      </c>
      <c r="BW11" s="14">
        <v>0.32643162542361598</v>
      </c>
      <c r="BX11" s="14"/>
      <c r="BY11" s="14">
        <v>0.205582902983834</v>
      </c>
      <c r="BZ11" s="14"/>
      <c r="CA11" s="14">
        <v>0.36035057338432402</v>
      </c>
      <c r="CB11" s="14">
        <v>0.28629816558509802</v>
      </c>
      <c r="CC11" s="14">
        <v>0.294898003739541</v>
      </c>
      <c r="CD11" s="14">
        <v>0.17890706335759099</v>
      </c>
      <c r="CE11" s="14">
        <v>7.2029606140712701E-2</v>
      </c>
    </row>
    <row r="12" spans="2:83" x14ac:dyDescent="0.3">
      <c r="B12" s="15"/>
      <c r="C12" s="14">
        <v>0.28294069926404403</v>
      </c>
      <c r="D12" s="14">
        <v>0.27017885467668001</v>
      </c>
      <c r="E12" s="14">
        <v>0.295956690433474</v>
      </c>
      <c r="F12" s="14"/>
      <c r="G12" s="14">
        <v>0.358671678784654</v>
      </c>
      <c r="H12" s="14">
        <v>0.30872395038789902</v>
      </c>
      <c r="I12" s="14">
        <v>0.27513934143469498</v>
      </c>
      <c r="J12" s="14">
        <v>0.26529676934360502</v>
      </c>
      <c r="K12" s="14">
        <v>0.22585373315211099</v>
      </c>
      <c r="L12" s="14">
        <v>0.270927843306903</v>
      </c>
      <c r="M12" s="14"/>
      <c r="N12" s="14">
        <v>0.27205510781595299</v>
      </c>
      <c r="O12" s="14">
        <v>0.28872806571416798</v>
      </c>
      <c r="P12" s="14">
        <v>0.27983587496359102</v>
      </c>
      <c r="Q12" s="14">
        <v>0.29342619679923898</v>
      </c>
      <c r="R12" s="14"/>
      <c r="S12" s="14">
        <v>0.27294131849605602</v>
      </c>
      <c r="T12" s="14">
        <v>0.26378280492973999</v>
      </c>
      <c r="U12" s="14">
        <v>0.35080340179566599</v>
      </c>
      <c r="V12" s="14">
        <v>0.240888514991764</v>
      </c>
      <c r="W12" s="14">
        <v>0.27330168800145199</v>
      </c>
      <c r="X12" s="14">
        <v>0.25519543480873103</v>
      </c>
      <c r="Y12" s="14">
        <v>0.31686704612956101</v>
      </c>
      <c r="Z12" s="14">
        <v>0.33443214481690597</v>
      </c>
      <c r="AA12" s="14">
        <v>0.28924046760920802</v>
      </c>
      <c r="AB12" s="14">
        <v>0.28257329277241899</v>
      </c>
      <c r="AC12" s="14">
        <v>0.26649349076074502</v>
      </c>
      <c r="AD12" s="14">
        <v>0.31080924007637201</v>
      </c>
      <c r="AE12" s="14"/>
      <c r="AF12" s="14">
        <v>0.25050997162563499</v>
      </c>
      <c r="AG12" s="14">
        <v>0.28214085765524799</v>
      </c>
      <c r="AH12" s="14">
        <v>0.32974609732214299</v>
      </c>
      <c r="AI12" s="14">
        <v>0.25793732973117101</v>
      </c>
      <c r="AJ12" s="14">
        <v>0.27451397645153902</v>
      </c>
      <c r="AK12" s="14"/>
      <c r="AL12" s="14">
        <v>0.238100268426512</v>
      </c>
      <c r="AM12" s="14">
        <v>0.28656887314701501</v>
      </c>
      <c r="AN12" s="14">
        <v>0.335025393743137</v>
      </c>
      <c r="AO12" s="14">
        <v>0.23471589331669199</v>
      </c>
      <c r="AP12" s="14">
        <v>0.291695977620471</v>
      </c>
      <c r="AQ12" s="14"/>
      <c r="AR12" s="14">
        <v>0.284297357915057</v>
      </c>
      <c r="AS12" s="14">
        <v>0.26075042067701698</v>
      </c>
      <c r="AT12" s="14">
        <v>0.30820500960105501</v>
      </c>
      <c r="AU12" s="14">
        <v>0.26551287343949997</v>
      </c>
      <c r="AV12" s="14">
        <v>0.28067524511242897</v>
      </c>
      <c r="AW12" s="14">
        <v>0.30072243100950702</v>
      </c>
      <c r="AX12" s="14"/>
      <c r="AY12" s="14">
        <v>0.27336937172533499</v>
      </c>
      <c r="AZ12" s="14">
        <v>0.282395282804143</v>
      </c>
      <c r="BA12" s="14">
        <v>0.305213944766283</v>
      </c>
      <c r="BB12" s="14">
        <v>0.28361684593146402</v>
      </c>
      <c r="BC12" s="14">
        <v>0.28202081156671099</v>
      </c>
      <c r="BD12" s="14"/>
      <c r="BE12" s="14">
        <v>0.42671602286689297</v>
      </c>
      <c r="BF12" s="14">
        <v>0.23658383696735</v>
      </c>
      <c r="BG12" s="14">
        <v>0.30379679332293302</v>
      </c>
      <c r="BH12" s="14">
        <v>0.26794541957220303</v>
      </c>
      <c r="BI12" s="14">
        <v>0.31253165402907002</v>
      </c>
      <c r="BJ12" s="14">
        <v>0.35215481326921</v>
      </c>
      <c r="BK12" s="14">
        <v>0.23758259177070801</v>
      </c>
      <c r="BL12" s="14">
        <v>0.23417771657207501</v>
      </c>
      <c r="BM12" s="14">
        <v>0.19986111390266201</v>
      </c>
      <c r="BN12" s="14">
        <v>0.32586318241633999</v>
      </c>
      <c r="BO12" s="14">
        <v>0.26585930491398502</v>
      </c>
      <c r="BP12" s="14">
        <v>0.37095116073886503</v>
      </c>
      <c r="BQ12" s="14">
        <v>0.33051192688585301</v>
      </c>
      <c r="BR12" s="14">
        <v>0.223617315123147</v>
      </c>
      <c r="BS12" s="14">
        <v>0.26729815712084098</v>
      </c>
      <c r="BT12" s="14">
        <v>0.268726190391815</v>
      </c>
      <c r="BU12" s="14"/>
      <c r="BV12" s="14">
        <v>0.27042812205373701</v>
      </c>
      <c r="BW12" s="14">
        <v>0.31054176249313598</v>
      </c>
      <c r="BX12" s="14"/>
      <c r="BY12" s="14">
        <v>0.26739473788648799</v>
      </c>
      <c r="BZ12" s="14"/>
      <c r="CA12" s="14">
        <v>0.27455613227926701</v>
      </c>
      <c r="CB12" s="14">
        <v>0.332652461714253</v>
      </c>
      <c r="CC12" s="14">
        <v>0.28125664102914499</v>
      </c>
      <c r="CD12" s="14">
        <v>0.22378937174992899</v>
      </c>
      <c r="CE12" s="14">
        <v>0.23361196972491</v>
      </c>
    </row>
    <row r="13" spans="2:83" x14ac:dyDescent="0.3">
      <c r="B13" s="15" t="s">
        <v>400</v>
      </c>
      <c r="C13" s="20">
        <v>7.0062757748257196E-2</v>
      </c>
      <c r="D13" s="20">
        <v>6.0527798019685601E-2</v>
      </c>
      <c r="E13" s="20">
        <v>7.8578765864659103E-2</v>
      </c>
      <c r="F13" s="20"/>
      <c r="G13" s="20">
        <v>7.2990167638009404E-2</v>
      </c>
      <c r="H13" s="20">
        <v>8.8846604269579105E-2</v>
      </c>
      <c r="I13" s="20">
        <v>7.7757239021160898E-2</v>
      </c>
      <c r="J13" s="20">
        <v>4.7536132648178998E-2</v>
      </c>
      <c r="K13" s="20">
        <v>8.3033784867067903E-2</v>
      </c>
      <c r="L13" s="20">
        <v>5.6157489881695402E-2</v>
      </c>
      <c r="M13" s="20"/>
      <c r="N13" s="20">
        <v>6.5160189488136205E-2</v>
      </c>
      <c r="O13" s="20">
        <v>9.7932286747676206E-2</v>
      </c>
      <c r="P13" s="20">
        <v>4.7716301081685897E-2</v>
      </c>
      <c r="Q13" s="20">
        <v>6.7591827412559799E-2</v>
      </c>
      <c r="R13" s="20"/>
      <c r="S13" s="20">
        <v>7.9955070714723506E-2</v>
      </c>
      <c r="T13" s="20">
        <v>8.0543324277858097E-2</v>
      </c>
      <c r="U13" s="20">
        <v>6.5208239183977501E-2</v>
      </c>
      <c r="V13" s="20">
        <v>6.3428856022209795E-2</v>
      </c>
      <c r="W13" s="20">
        <v>6.1401723090327903E-2</v>
      </c>
      <c r="X13" s="20">
        <v>6.8804510028886004E-2</v>
      </c>
      <c r="Y13" s="20">
        <v>5.9928351702950501E-2</v>
      </c>
      <c r="Z13" s="20">
        <v>1.1627067226638E-2</v>
      </c>
      <c r="AA13" s="20">
        <v>7.0485994086945294E-2</v>
      </c>
      <c r="AB13" s="20">
        <v>7.3976446855969297E-2</v>
      </c>
      <c r="AC13" s="20">
        <v>8.7944026951287405E-2</v>
      </c>
      <c r="AD13" s="20">
        <v>9.6893157102335495E-2</v>
      </c>
      <c r="AE13" s="20"/>
      <c r="AF13" s="20">
        <v>4.0946283733208098E-2</v>
      </c>
      <c r="AG13" s="20">
        <v>8.9929856549162093E-2</v>
      </c>
      <c r="AH13" s="20">
        <v>5.6457789805441201E-2</v>
      </c>
      <c r="AI13" s="20">
        <v>0.13327726233811399</v>
      </c>
      <c r="AJ13" s="20">
        <v>8.2355414281940001E-2</v>
      </c>
      <c r="AK13" s="20"/>
      <c r="AL13" s="20">
        <v>4.4699807158637E-2</v>
      </c>
      <c r="AM13" s="20">
        <v>7.3020281316008198E-2</v>
      </c>
      <c r="AN13" s="20">
        <v>5.7661939815375297E-2</v>
      </c>
      <c r="AO13" s="20">
        <v>4.81186834880633E-2</v>
      </c>
      <c r="AP13" s="20">
        <v>0.16494358093882</v>
      </c>
      <c r="AQ13" s="20"/>
      <c r="AR13" s="20">
        <v>7.2727478430525405E-2</v>
      </c>
      <c r="AS13" s="20">
        <v>4.73115577643504E-2</v>
      </c>
      <c r="AT13" s="20">
        <v>8.2079834781797603E-2</v>
      </c>
      <c r="AU13" s="20">
        <v>4.9830102295519797E-2</v>
      </c>
      <c r="AV13" s="20">
        <v>0.11647378887514501</v>
      </c>
      <c r="AW13" s="20">
        <v>7.3460431341463295E-2</v>
      </c>
      <c r="AX13" s="20"/>
      <c r="AY13" s="20">
        <v>5.64062300596355E-2</v>
      </c>
      <c r="AZ13" s="20">
        <v>4.5186724696028899E-2</v>
      </c>
      <c r="BA13" s="20">
        <v>8.4867332180955296E-2</v>
      </c>
      <c r="BB13" s="20">
        <v>9.7997397270204595E-2</v>
      </c>
      <c r="BC13" s="20">
        <v>5.8860165862471003E-2</v>
      </c>
      <c r="BD13" s="20"/>
      <c r="BE13" s="20">
        <v>8.2649625219940501E-2</v>
      </c>
      <c r="BF13" s="20">
        <v>0.10181125670506699</v>
      </c>
      <c r="BG13" s="20">
        <v>6.7572660745633298E-2</v>
      </c>
      <c r="BH13" s="20">
        <v>7.2408200463452296E-2</v>
      </c>
      <c r="BI13" s="20">
        <v>6.3226163258005202E-2</v>
      </c>
      <c r="BJ13" s="20">
        <v>5.8767777216556502E-2</v>
      </c>
      <c r="BK13" s="20">
        <v>5.7689471306493101E-2</v>
      </c>
      <c r="BL13" s="20">
        <v>6.5266388698527703E-2</v>
      </c>
      <c r="BM13" s="20">
        <v>0.108485240841003</v>
      </c>
      <c r="BN13" s="20">
        <v>7.1647686862287299E-2</v>
      </c>
      <c r="BO13" s="20">
        <v>4.4755507567080702E-2</v>
      </c>
      <c r="BP13" s="20">
        <v>9.3609501702640097E-2</v>
      </c>
      <c r="BQ13" s="20">
        <v>7.2432208878416005E-2</v>
      </c>
      <c r="BR13" s="20">
        <v>3.0187743370681201E-2</v>
      </c>
      <c r="BS13" s="20">
        <v>9.4574873413811794E-2</v>
      </c>
      <c r="BT13" s="20">
        <v>7.6158988627377897E-2</v>
      </c>
      <c r="BU13" s="20"/>
      <c r="BV13" s="20">
        <v>7.4624471113241803E-2</v>
      </c>
      <c r="BW13" s="20">
        <v>7.0637674442448797E-2</v>
      </c>
      <c r="BX13" s="20"/>
      <c r="BY13" s="20">
        <v>5.3330732887776601E-2</v>
      </c>
      <c r="BZ13" s="20"/>
      <c r="CA13" s="20">
        <v>7.9669180624988997E-2</v>
      </c>
      <c r="CB13" s="20">
        <v>5.9667993496024599E-2</v>
      </c>
      <c r="CC13" s="20">
        <v>6.0277402805926403E-2</v>
      </c>
      <c r="CD13" s="20">
        <v>6.6652223194203095E-2</v>
      </c>
      <c r="CE13" s="20">
        <v>0.12699916427806801</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E18"/>
  <sheetViews>
    <sheetView showGridLines="0" workbookViewId="0">
      <pane xSplit="2" topLeftCell="C1" activePane="topRight" state="frozen"/>
      <selection pane="topRight" activeCell="B9" sqref="B9:B13"/>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401</v>
      </c>
      <c r="C9" s="14">
        <v>9.7824050423734404E-2</v>
      </c>
      <c r="D9" s="14">
        <v>0.13259447956841799</v>
      </c>
      <c r="E9" s="14">
        <v>6.4064546385515703E-2</v>
      </c>
      <c r="F9" s="14"/>
      <c r="G9" s="14">
        <v>0.11627688818783299</v>
      </c>
      <c r="H9" s="14">
        <v>0.15225310230762501</v>
      </c>
      <c r="I9" s="14">
        <v>0.147561073813923</v>
      </c>
      <c r="J9" s="14">
        <v>7.23160962064789E-2</v>
      </c>
      <c r="K9" s="14">
        <v>5.3544275491858397E-2</v>
      </c>
      <c r="L9" s="14">
        <v>5.1503918456596402E-2</v>
      </c>
      <c r="M9" s="14"/>
      <c r="N9" s="14">
        <v>0.14126779735618999</v>
      </c>
      <c r="O9" s="14">
        <v>8.5539602015318295E-2</v>
      </c>
      <c r="P9" s="14">
        <v>7.1126734298340696E-2</v>
      </c>
      <c r="Q9" s="14">
        <v>8.3668314425197995E-2</v>
      </c>
      <c r="R9" s="14"/>
      <c r="S9" s="14">
        <v>0.12900587695763999</v>
      </c>
      <c r="T9" s="14">
        <v>9.8665441163431997E-2</v>
      </c>
      <c r="U9" s="14">
        <v>0.109007001523713</v>
      </c>
      <c r="V9" s="14">
        <v>9.1414172332265994E-2</v>
      </c>
      <c r="W9" s="14">
        <v>0.10415941833492801</v>
      </c>
      <c r="X9" s="14">
        <v>8.70627654511891E-2</v>
      </c>
      <c r="Y9" s="14">
        <v>6.8507585252930103E-2</v>
      </c>
      <c r="Z9" s="14">
        <v>0.13472739042853299</v>
      </c>
      <c r="AA9" s="14">
        <v>0.101772950652719</v>
      </c>
      <c r="AB9" s="14">
        <v>7.9616866096467398E-2</v>
      </c>
      <c r="AC9" s="14">
        <v>7.8507023131722406E-2</v>
      </c>
      <c r="AD9" s="14">
        <v>5.6928363950169703E-2</v>
      </c>
      <c r="AE9" s="14"/>
      <c r="AF9" s="14">
        <v>9.4541771190832499E-2</v>
      </c>
      <c r="AG9" s="14">
        <v>0.124673620951916</v>
      </c>
      <c r="AH9" s="14">
        <v>6.4947209677036405E-2</v>
      </c>
      <c r="AI9" s="14">
        <v>2.9024822399306201E-2</v>
      </c>
      <c r="AJ9" s="14">
        <v>9.5714694460468194E-2</v>
      </c>
      <c r="AK9" s="14"/>
      <c r="AL9" s="14">
        <v>0.11491618348672999</v>
      </c>
      <c r="AM9" s="14">
        <v>0.118946281670805</v>
      </c>
      <c r="AN9" s="14">
        <v>6.6129784540855094E-2</v>
      </c>
      <c r="AO9" s="14">
        <v>7.2726200537821695E-2</v>
      </c>
      <c r="AP9" s="14">
        <v>9.6969089910065503E-2</v>
      </c>
      <c r="AQ9" s="14"/>
      <c r="AR9" s="14">
        <v>0.13364774317370801</v>
      </c>
      <c r="AS9" s="14">
        <v>0.13404588827841199</v>
      </c>
      <c r="AT9" s="14">
        <v>4.59708874387025E-2</v>
      </c>
      <c r="AU9" s="14">
        <v>0.101324466676112</v>
      </c>
      <c r="AV9" s="14">
        <v>6.7971080291208005E-2</v>
      </c>
      <c r="AW9" s="14">
        <v>4.9484837883445897E-2</v>
      </c>
      <c r="AX9" s="14"/>
      <c r="AY9" s="14">
        <v>8.2778038761007797E-2</v>
      </c>
      <c r="AZ9" s="14">
        <v>7.5755414616248407E-2</v>
      </c>
      <c r="BA9" s="14">
        <v>0.114910986052508</v>
      </c>
      <c r="BB9" s="14">
        <v>0.140114697200586</v>
      </c>
      <c r="BC9" s="14">
        <v>0.222119472296014</v>
      </c>
      <c r="BD9" s="14"/>
      <c r="BE9" s="14">
        <v>8.2649625219940501E-2</v>
      </c>
      <c r="BF9" s="14">
        <v>0.19161065363067101</v>
      </c>
      <c r="BG9" s="14">
        <v>4.9762603221473599E-2</v>
      </c>
      <c r="BH9" s="14">
        <v>6.5144433187388995E-2</v>
      </c>
      <c r="BI9" s="14">
        <v>9.7973255783486701E-2</v>
      </c>
      <c r="BJ9" s="14">
        <v>6.5562199890815603E-2</v>
      </c>
      <c r="BK9" s="14">
        <v>7.2261532213369797E-2</v>
      </c>
      <c r="BL9" s="14">
        <v>6.3778590233874805E-2</v>
      </c>
      <c r="BM9" s="14">
        <v>9.0393690446178204E-2</v>
      </c>
      <c r="BN9" s="14">
        <v>0.10138551497554101</v>
      </c>
      <c r="BO9" s="14">
        <v>0.10625681292122301</v>
      </c>
      <c r="BP9" s="14">
        <v>0.13148395023794901</v>
      </c>
      <c r="BQ9" s="14">
        <v>0.11609428110894</v>
      </c>
      <c r="BR9" s="14">
        <v>0.16951708841669</v>
      </c>
      <c r="BS9" s="14">
        <v>0.14947724511742799</v>
      </c>
      <c r="BT9" s="14">
        <v>0.193461046221237</v>
      </c>
      <c r="BU9" s="14"/>
      <c r="BV9" s="14">
        <v>0.13838582491742099</v>
      </c>
      <c r="BW9" s="14">
        <v>9.0073894227552298E-2</v>
      </c>
      <c r="BX9" s="14"/>
      <c r="BY9" s="14">
        <v>0.23996181056070401</v>
      </c>
      <c r="BZ9" s="14"/>
      <c r="CA9" s="14">
        <v>7.2483242879371301E-2</v>
      </c>
      <c r="CB9" s="14">
        <v>6.63633363975204E-2</v>
      </c>
      <c r="CC9" s="14">
        <v>9.94843598944989E-2</v>
      </c>
      <c r="CD9" s="14">
        <v>0.20213086057923599</v>
      </c>
      <c r="CE9" s="14">
        <v>0.35820157054712598</v>
      </c>
    </row>
    <row r="10" spans="2:83" x14ac:dyDescent="0.3">
      <c r="B10" s="15"/>
      <c r="C10" s="14">
        <v>0.313030868484865</v>
      </c>
      <c r="D10" s="14">
        <v>0.34896289894209798</v>
      </c>
      <c r="E10" s="14">
        <v>0.27855910287171798</v>
      </c>
      <c r="F10" s="14"/>
      <c r="G10" s="14">
        <v>0.35874442803050299</v>
      </c>
      <c r="H10" s="14">
        <v>0.380750673914655</v>
      </c>
      <c r="I10" s="14">
        <v>0.329622911058218</v>
      </c>
      <c r="J10" s="14">
        <v>0.29923779999858802</v>
      </c>
      <c r="K10" s="14">
        <v>0.28802533686071602</v>
      </c>
      <c r="L10" s="14">
        <v>0.24220454714193501</v>
      </c>
      <c r="M10" s="14"/>
      <c r="N10" s="14">
        <v>0.34021559648231597</v>
      </c>
      <c r="O10" s="14">
        <v>0.34564556225790599</v>
      </c>
      <c r="P10" s="14">
        <v>0.306236924982627</v>
      </c>
      <c r="Q10" s="14">
        <v>0.260735011733564</v>
      </c>
      <c r="R10" s="14"/>
      <c r="S10" s="14">
        <v>0.35452450365918398</v>
      </c>
      <c r="T10" s="14">
        <v>0.27938574643223801</v>
      </c>
      <c r="U10" s="14">
        <v>0.272737344187925</v>
      </c>
      <c r="V10" s="14">
        <v>0.27813126798175603</v>
      </c>
      <c r="W10" s="14">
        <v>0.252996656452246</v>
      </c>
      <c r="X10" s="14">
        <v>0.35071445984428401</v>
      </c>
      <c r="Y10" s="14">
        <v>0.39164626698829802</v>
      </c>
      <c r="Z10" s="14">
        <v>0.31476441658062798</v>
      </c>
      <c r="AA10" s="14">
        <v>0.294715882581495</v>
      </c>
      <c r="AB10" s="14">
        <v>0.30887090750859603</v>
      </c>
      <c r="AC10" s="14">
        <v>0.30016006558311698</v>
      </c>
      <c r="AD10" s="14">
        <v>0.39303564790954199</v>
      </c>
      <c r="AE10" s="14"/>
      <c r="AF10" s="14">
        <v>0.37684235222257001</v>
      </c>
      <c r="AG10" s="14">
        <v>0.294921567540054</v>
      </c>
      <c r="AH10" s="14">
        <v>0.23119351495943999</v>
      </c>
      <c r="AI10" s="14">
        <v>0.39470996383115903</v>
      </c>
      <c r="AJ10" s="14">
        <v>0.27217400300940803</v>
      </c>
      <c r="AK10" s="14"/>
      <c r="AL10" s="14">
        <v>0.383867963546005</v>
      </c>
      <c r="AM10" s="14">
        <v>0.29873532381922002</v>
      </c>
      <c r="AN10" s="14">
        <v>0.23100420002324701</v>
      </c>
      <c r="AO10" s="14">
        <v>0.39905592896140502</v>
      </c>
      <c r="AP10" s="14">
        <v>0.206555916860061</v>
      </c>
      <c r="AQ10" s="14"/>
      <c r="AR10" s="14">
        <v>0.32302526308871299</v>
      </c>
      <c r="AS10" s="14">
        <v>0.38928116465003798</v>
      </c>
      <c r="AT10" s="14">
        <v>0.27704397351128102</v>
      </c>
      <c r="AU10" s="14">
        <v>0.38301365965393303</v>
      </c>
      <c r="AV10" s="14">
        <v>0.230276018541093</v>
      </c>
      <c r="AW10" s="14">
        <v>0.22548923462024201</v>
      </c>
      <c r="AX10" s="14"/>
      <c r="AY10" s="14">
        <v>0.33102963208262198</v>
      </c>
      <c r="AZ10" s="14">
        <v>0.29874020199670298</v>
      </c>
      <c r="BA10" s="14">
        <v>0.33920112737111902</v>
      </c>
      <c r="BB10" s="14">
        <v>0.31120485753196098</v>
      </c>
      <c r="BC10" s="14">
        <v>0.42002719287450002</v>
      </c>
      <c r="BD10" s="14"/>
      <c r="BE10" s="14">
        <v>0.28767476892392502</v>
      </c>
      <c r="BF10" s="14">
        <v>0.28131584260456599</v>
      </c>
      <c r="BG10" s="14">
        <v>0.28952127490678298</v>
      </c>
      <c r="BH10" s="14">
        <v>0.36680794405200801</v>
      </c>
      <c r="BI10" s="14">
        <v>0.26616027508329398</v>
      </c>
      <c r="BJ10" s="14">
        <v>0.30975233991126599</v>
      </c>
      <c r="BK10" s="14">
        <v>0.34154667110820502</v>
      </c>
      <c r="BL10" s="14">
        <v>0.26076658260688101</v>
      </c>
      <c r="BM10" s="14">
        <v>0.28590676113746899</v>
      </c>
      <c r="BN10" s="14">
        <v>0.31688145293131598</v>
      </c>
      <c r="BO10" s="14">
        <v>0.30851454431902597</v>
      </c>
      <c r="BP10" s="14">
        <v>0.32900618029531198</v>
      </c>
      <c r="BQ10" s="14">
        <v>0.36641325876527397</v>
      </c>
      <c r="BR10" s="14">
        <v>0.41169649054538499</v>
      </c>
      <c r="BS10" s="14">
        <v>0.28688108052114702</v>
      </c>
      <c r="BT10" s="14">
        <v>0.40751849740981899</v>
      </c>
      <c r="BU10" s="14"/>
      <c r="BV10" s="14">
        <v>0.32435382124414802</v>
      </c>
      <c r="BW10" s="14">
        <v>0.260685706398539</v>
      </c>
      <c r="BX10" s="14"/>
      <c r="BY10" s="14">
        <v>0.36170877665288997</v>
      </c>
      <c r="BZ10" s="14"/>
      <c r="CA10" s="14">
        <v>0.28912871737422102</v>
      </c>
      <c r="CB10" s="14">
        <v>0.29348570219793901</v>
      </c>
      <c r="CC10" s="14">
        <v>0.32653918000791698</v>
      </c>
      <c r="CD10" s="14">
        <v>0.42368173604147402</v>
      </c>
      <c r="CE10" s="14">
        <v>0.364780914997206</v>
      </c>
    </row>
    <row r="11" spans="2:83" x14ac:dyDescent="0.3">
      <c r="B11" s="15"/>
      <c r="C11" s="14">
        <v>0.263220698438551</v>
      </c>
      <c r="D11" s="14">
        <v>0.22663912932344599</v>
      </c>
      <c r="E11" s="14">
        <v>0.29842752775451198</v>
      </c>
      <c r="F11" s="14"/>
      <c r="G11" s="14">
        <v>0.220760220441333</v>
      </c>
      <c r="H11" s="14">
        <v>0.188636055864075</v>
      </c>
      <c r="I11" s="14">
        <v>0.23756716403071501</v>
      </c>
      <c r="J11" s="14">
        <v>0.29685371999298998</v>
      </c>
      <c r="K11" s="14">
        <v>0.27475363303788503</v>
      </c>
      <c r="L11" s="14">
        <v>0.33777915788843299</v>
      </c>
      <c r="M11" s="14"/>
      <c r="N11" s="14">
        <v>0.21105550421431399</v>
      </c>
      <c r="O11" s="14">
        <v>0.23041756035116001</v>
      </c>
      <c r="P11" s="14">
        <v>0.29695694533823602</v>
      </c>
      <c r="Q11" s="14">
        <v>0.32324471402653998</v>
      </c>
      <c r="R11" s="14"/>
      <c r="S11" s="14">
        <v>0.25981856382986301</v>
      </c>
      <c r="T11" s="14">
        <v>0.27481546406198998</v>
      </c>
      <c r="U11" s="14">
        <v>0.30316738984671499</v>
      </c>
      <c r="V11" s="14">
        <v>0.28286270758821402</v>
      </c>
      <c r="W11" s="14">
        <v>0.28117883230929003</v>
      </c>
      <c r="X11" s="14">
        <v>0.22333401148399301</v>
      </c>
      <c r="Y11" s="14">
        <v>0.22548630801780201</v>
      </c>
      <c r="Z11" s="14">
        <v>0.23756902323072401</v>
      </c>
      <c r="AA11" s="14">
        <v>0.32576985125783398</v>
      </c>
      <c r="AB11" s="14">
        <v>0.233279656114523</v>
      </c>
      <c r="AC11" s="14">
        <v>0.23458388658971299</v>
      </c>
      <c r="AD11" s="14">
        <v>0.185225517582778</v>
      </c>
      <c r="AE11" s="14"/>
      <c r="AF11" s="14">
        <v>0.24996784659861401</v>
      </c>
      <c r="AG11" s="14">
        <v>0.230654344637026</v>
      </c>
      <c r="AH11" s="14">
        <v>0.28976704514662499</v>
      </c>
      <c r="AI11" s="14">
        <v>0.29487606440862602</v>
      </c>
      <c r="AJ11" s="14">
        <v>0.33626027467243202</v>
      </c>
      <c r="AK11" s="14"/>
      <c r="AL11" s="14">
        <v>0.225150164986855</v>
      </c>
      <c r="AM11" s="14">
        <v>0.25187529064171099</v>
      </c>
      <c r="AN11" s="14">
        <v>0.26722767846964901</v>
      </c>
      <c r="AO11" s="14">
        <v>0.32332329432560702</v>
      </c>
      <c r="AP11" s="14">
        <v>0.22729317316911499</v>
      </c>
      <c r="AQ11" s="14"/>
      <c r="AR11" s="14">
        <v>0.218001168559049</v>
      </c>
      <c r="AS11" s="14">
        <v>0.22709347260252299</v>
      </c>
      <c r="AT11" s="14">
        <v>0.254941522206513</v>
      </c>
      <c r="AU11" s="14">
        <v>0.27984919985256201</v>
      </c>
      <c r="AV11" s="14">
        <v>0.23795068034101999</v>
      </c>
      <c r="AW11" s="14">
        <v>0.37259298709543198</v>
      </c>
      <c r="AX11" s="14"/>
      <c r="AY11" s="14">
        <v>0.30262877446167702</v>
      </c>
      <c r="AZ11" s="14">
        <v>0.28711303565451901</v>
      </c>
      <c r="BA11" s="14">
        <v>0.23664570116901801</v>
      </c>
      <c r="BB11" s="14">
        <v>0.16435339684637801</v>
      </c>
      <c r="BC11" s="14">
        <v>0.184002048170433</v>
      </c>
      <c r="BD11" s="14"/>
      <c r="BE11" s="14">
        <v>0.36881743932699201</v>
      </c>
      <c r="BF11" s="14">
        <v>0.30510380602397202</v>
      </c>
      <c r="BG11" s="14">
        <v>0.32070850684832602</v>
      </c>
      <c r="BH11" s="14">
        <v>0.24233771537656801</v>
      </c>
      <c r="BI11" s="14">
        <v>0.29771956493481999</v>
      </c>
      <c r="BJ11" s="14">
        <v>0.267377255273343</v>
      </c>
      <c r="BK11" s="14">
        <v>0.280778559404674</v>
      </c>
      <c r="BL11" s="14">
        <v>0.28788497668576202</v>
      </c>
      <c r="BM11" s="14">
        <v>0.25758652259461201</v>
      </c>
      <c r="BN11" s="14">
        <v>0.24813000972959601</v>
      </c>
      <c r="BO11" s="14">
        <v>0.27977974611933298</v>
      </c>
      <c r="BP11" s="14">
        <v>0.19320120211615099</v>
      </c>
      <c r="BQ11" s="14">
        <v>0.221317620955952</v>
      </c>
      <c r="BR11" s="14">
        <v>0.20380441100052801</v>
      </c>
      <c r="BS11" s="14">
        <v>0.24249819181744001</v>
      </c>
      <c r="BT11" s="14">
        <v>0.13685421968432901</v>
      </c>
      <c r="BU11" s="14"/>
      <c r="BV11" s="14">
        <v>0.22092589802385901</v>
      </c>
      <c r="BW11" s="14">
        <v>0.29784256690225402</v>
      </c>
      <c r="BX11" s="14"/>
      <c r="BY11" s="14">
        <v>0.23573868130372999</v>
      </c>
      <c r="BZ11" s="14"/>
      <c r="CA11" s="14">
        <v>0.286221813609704</v>
      </c>
      <c r="CB11" s="14">
        <v>0.260301860786392</v>
      </c>
      <c r="CC11" s="14">
        <v>0.258950194167266</v>
      </c>
      <c r="CD11" s="14">
        <v>0.17499880473350299</v>
      </c>
      <c r="CE11" s="14">
        <v>0.102224012538978</v>
      </c>
    </row>
    <row r="12" spans="2:83" x14ac:dyDescent="0.3">
      <c r="B12" s="15"/>
      <c r="C12" s="14">
        <v>0.228936287017624</v>
      </c>
      <c r="D12" s="14">
        <v>0.203116478483088</v>
      </c>
      <c r="E12" s="14">
        <v>0.25459673474688499</v>
      </c>
      <c r="F12" s="14"/>
      <c r="G12" s="14">
        <v>0.21022256295126199</v>
      </c>
      <c r="H12" s="14">
        <v>0.19579168363569599</v>
      </c>
      <c r="I12" s="14">
        <v>0.19687065240023</v>
      </c>
      <c r="J12" s="14">
        <v>0.260151355171784</v>
      </c>
      <c r="K12" s="14">
        <v>0.24347866751053299</v>
      </c>
      <c r="L12" s="14">
        <v>0.25914882203264999</v>
      </c>
      <c r="M12" s="14"/>
      <c r="N12" s="14">
        <v>0.22402688168688001</v>
      </c>
      <c r="O12" s="14">
        <v>0.21119087271777801</v>
      </c>
      <c r="P12" s="14">
        <v>0.24641828141465399</v>
      </c>
      <c r="Q12" s="14">
        <v>0.23626017581511499</v>
      </c>
      <c r="R12" s="14"/>
      <c r="S12" s="14">
        <v>0.17939042422868801</v>
      </c>
      <c r="T12" s="14">
        <v>0.24966796780877101</v>
      </c>
      <c r="U12" s="14">
        <v>0.23189394641240699</v>
      </c>
      <c r="V12" s="14">
        <v>0.223551813747107</v>
      </c>
      <c r="W12" s="14">
        <v>0.27669127651022601</v>
      </c>
      <c r="X12" s="14">
        <v>0.23634408604107399</v>
      </c>
      <c r="Y12" s="14">
        <v>0.21670078406558399</v>
      </c>
      <c r="Z12" s="14">
        <v>0.242476712920419</v>
      </c>
      <c r="AA12" s="14">
        <v>0.21138264501361101</v>
      </c>
      <c r="AB12" s="14">
        <v>0.24208275994588099</v>
      </c>
      <c r="AC12" s="14">
        <v>0.23712847220219499</v>
      </c>
      <c r="AD12" s="14">
        <v>0.27055085516715499</v>
      </c>
      <c r="AE12" s="14"/>
      <c r="AF12" s="14">
        <v>0.22272348079791099</v>
      </c>
      <c r="AG12" s="14">
        <v>0.236191121380466</v>
      </c>
      <c r="AH12" s="14">
        <v>0.292418566436626</v>
      </c>
      <c r="AI12" s="14">
        <v>0.11965654073233201</v>
      </c>
      <c r="AJ12" s="14">
        <v>0.203634787164163</v>
      </c>
      <c r="AK12" s="14"/>
      <c r="AL12" s="14">
        <v>0.21483971376001201</v>
      </c>
      <c r="AM12" s="14">
        <v>0.22267826560589199</v>
      </c>
      <c r="AN12" s="14">
        <v>0.31165835638510397</v>
      </c>
      <c r="AO12" s="14">
        <v>0.16034321686315001</v>
      </c>
      <c r="AP12" s="14">
        <v>0.25803059291466501</v>
      </c>
      <c r="AQ12" s="14"/>
      <c r="AR12" s="14">
        <v>0.21431071057418499</v>
      </c>
      <c r="AS12" s="14">
        <v>0.19853827517886899</v>
      </c>
      <c r="AT12" s="14">
        <v>0.29722774670588498</v>
      </c>
      <c r="AU12" s="14">
        <v>0.19022899912510399</v>
      </c>
      <c r="AV12" s="14">
        <v>0.263327723679595</v>
      </c>
      <c r="AW12" s="14">
        <v>0.25152483458748698</v>
      </c>
      <c r="AX12" s="14"/>
      <c r="AY12" s="14">
        <v>0.19963807524413399</v>
      </c>
      <c r="AZ12" s="14">
        <v>0.25151702315705898</v>
      </c>
      <c r="BA12" s="14">
        <v>0.20354648162503</v>
      </c>
      <c r="BB12" s="14">
        <v>0.26542956261439299</v>
      </c>
      <c r="BC12" s="14">
        <v>8.9075626594825305E-2</v>
      </c>
      <c r="BD12" s="14"/>
      <c r="BE12" s="14">
        <v>0.19942332503288901</v>
      </c>
      <c r="BF12" s="14">
        <v>0.150997921356672</v>
      </c>
      <c r="BG12" s="14">
        <v>0.21380370804645599</v>
      </c>
      <c r="BH12" s="14">
        <v>0.221038402382115</v>
      </c>
      <c r="BI12" s="14">
        <v>0.23661725932861899</v>
      </c>
      <c r="BJ12" s="14">
        <v>0.28385959251172999</v>
      </c>
      <c r="BK12" s="14">
        <v>0.20837496483840701</v>
      </c>
      <c r="BL12" s="14">
        <v>0.28853770132048301</v>
      </c>
      <c r="BM12" s="14">
        <v>0.22233509518834499</v>
      </c>
      <c r="BN12" s="14">
        <v>0.23222366397861799</v>
      </c>
      <c r="BO12" s="14">
        <v>0.21348694299419699</v>
      </c>
      <c r="BP12" s="14">
        <v>0.215108010669707</v>
      </c>
      <c r="BQ12" s="14">
        <v>0.25421119925340901</v>
      </c>
      <c r="BR12" s="14">
        <v>0.155815676252098</v>
      </c>
      <c r="BS12" s="14">
        <v>0.207179801063582</v>
      </c>
      <c r="BT12" s="14">
        <v>0.197599787537375</v>
      </c>
      <c r="BU12" s="14"/>
      <c r="BV12" s="14">
        <v>0.20332591396599101</v>
      </c>
      <c r="BW12" s="14">
        <v>0.251421152586148</v>
      </c>
      <c r="BX12" s="14"/>
      <c r="BY12" s="14">
        <v>0.119615323890822</v>
      </c>
      <c r="BZ12" s="14"/>
      <c r="CA12" s="14">
        <v>0.240334874264376</v>
      </c>
      <c r="CB12" s="14">
        <v>0.28292164325427999</v>
      </c>
      <c r="CC12" s="14">
        <v>0.21484555129085101</v>
      </c>
      <c r="CD12" s="14">
        <v>0.16323600038774499</v>
      </c>
      <c r="CE12" s="14">
        <v>0.12870890339508401</v>
      </c>
    </row>
    <row r="13" spans="2:83" x14ac:dyDescent="0.3">
      <c r="B13" s="15" t="s">
        <v>402</v>
      </c>
      <c r="C13" s="20">
        <v>9.6988095635225993E-2</v>
      </c>
      <c r="D13" s="20">
        <v>8.8687013682949706E-2</v>
      </c>
      <c r="E13" s="20">
        <v>0.10435208824137</v>
      </c>
      <c r="F13" s="20"/>
      <c r="G13" s="20">
        <v>9.3995900389068895E-2</v>
      </c>
      <c r="H13" s="20">
        <v>8.2568484277949106E-2</v>
      </c>
      <c r="I13" s="20">
        <v>8.8378198696913796E-2</v>
      </c>
      <c r="J13" s="20">
        <v>7.14410286301599E-2</v>
      </c>
      <c r="K13" s="20">
        <v>0.140198087099008</v>
      </c>
      <c r="L13" s="20">
        <v>0.109363554480386</v>
      </c>
      <c r="M13" s="20"/>
      <c r="N13" s="20">
        <v>8.3434220260300396E-2</v>
      </c>
      <c r="O13" s="20">
        <v>0.127206402657838</v>
      </c>
      <c r="P13" s="20">
        <v>7.9261113966142605E-2</v>
      </c>
      <c r="Q13" s="20">
        <v>9.6091783999582903E-2</v>
      </c>
      <c r="R13" s="20"/>
      <c r="S13" s="20">
        <v>7.7260631324624601E-2</v>
      </c>
      <c r="T13" s="20">
        <v>9.7465380533568E-2</v>
      </c>
      <c r="U13" s="20">
        <v>8.3194318029239794E-2</v>
      </c>
      <c r="V13" s="20">
        <v>0.12404003835065699</v>
      </c>
      <c r="W13" s="20">
        <v>8.4973816393311002E-2</v>
      </c>
      <c r="X13" s="20">
        <v>0.10254467717946</v>
      </c>
      <c r="Y13" s="20">
        <v>9.7659055675385298E-2</v>
      </c>
      <c r="Z13" s="20">
        <v>7.0462456839696402E-2</v>
      </c>
      <c r="AA13" s="20">
        <v>6.6358670494340299E-2</v>
      </c>
      <c r="AB13" s="20">
        <v>0.13614981033453299</v>
      </c>
      <c r="AC13" s="20">
        <v>0.14962055249325201</v>
      </c>
      <c r="AD13" s="20">
        <v>9.4259615390355697E-2</v>
      </c>
      <c r="AE13" s="20"/>
      <c r="AF13" s="20">
        <v>5.5924549190071601E-2</v>
      </c>
      <c r="AG13" s="20">
        <v>0.11355934549053801</v>
      </c>
      <c r="AH13" s="20">
        <v>0.121673663780272</v>
      </c>
      <c r="AI13" s="20">
        <v>0.161732608628577</v>
      </c>
      <c r="AJ13" s="20">
        <v>9.2216240693528198E-2</v>
      </c>
      <c r="AK13" s="20"/>
      <c r="AL13" s="20">
        <v>6.12259742203978E-2</v>
      </c>
      <c r="AM13" s="20">
        <v>0.107764838262372</v>
      </c>
      <c r="AN13" s="20">
        <v>0.123979980581144</v>
      </c>
      <c r="AO13" s="20">
        <v>4.4551359312016002E-2</v>
      </c>
      <c r="AP13" s="20">
        <v>0.211151227146093</v>
      </c>
      <c r="AQ13" s="20"/>
      <c r="AR13" s="20">
        <v>0.111015114604345</v>
      </c>
      <c r="AS13" s="20">
        <v>5.10411992901574E-2</v>
      </c>
      <c r="AT13" s="20">
        <v>0.124815870137618</v>
      </c>
      <c r="AU13" s="20">
        <v>4.55836746922888E-2</v>
      </c>
      <c r="AV13" s="20">
        <v>0.20047449714708401</v>
      </c>
      <c r="AW13" s="20">
        <v>0.100908105813393</v>
      </c>
      <c r="AX13" s="20"/>
      <c r="AY13" s="20">
        <v>8.3925479450559601E-2</v>
      </c>
      <c r="AZ13" s="20">
        <v>8.6874324575470896E-2</v>
      </c>
      <c r="BA13" s="20">
        <v>0.105695703782324</v>
      </c>
      <c r="BB13" s="20">
        <v>0.118897485806682</v>
      </c>
      <c r="BC13" s="20">
        <v>8.4775660064227196E-2</v>
      </c>
      <c r="BD13" s="20"/>
      <c r="BE13" s="20">
        <v>6.14348414962528E-2</v>
      </c>
      <c r="BF13" s="20">
        <v>7.0971776384119001E-2</v>
      </c>
      <c r="BG13" s="20">
        <v>0.12620390697696199</v>
      </c>
      <c r="BH13" s="20">
        <v>0.10467150500192</v>
      </c>
      <c r="BI13" s="20">
        <v>0.101529644869779</v>
      </c>
      <c r="BJ13" s="20">
        <v>7.3448612412845504E-2</v>
      </c>
      <c r="BK13" s="20">
        <v>9.7038272435344505E-2</v>
      </c>
      <c r="BL13" s="20">
        <v>9.9032149152999099E-2</v>
      </c>
      <c r="BM13" s="20">
        <v>0.143777930633396</v>
      </c>
      <c r="BN13" s="20">
        <v>0.10137935838492899</v>
      </c>
      <c r="BO13" s="20">
        <v>9.1961953646221006E-2</v>
      </c>
      <c r="BP13" s="20">
        <v>0.13120065668088099</v>
      </c>
      <c r="BQ13" s="20">
        <v>4.1963639916425703E-2</v>
      </c>
      <c r="BR13" s="20">
        <v>5.9166333785299403E-2</v>
      </c>
      <c r="BS13" s="20">
        <v>0.11396368148040301</v>
      </c>
      <c r="BT13" s="20">
        <v>6.4566449147240093E-2</v>
      </c>
      <c r="BU13" s="20"/>
      <c r="BV13" s="20">
        <v>0.11300854184858</v>
      </c>
      <c r="BW13" s="20">
        <v>9.9976679885506806E-2</v>
      </c>
      <c r="BX13" s="20"/>
      <c r="BY13" s="20">
        <v>4.2975407591853899E-2</v>
      </c>
      <c r="BZ13" s="20"/>
      <c r="CA13" s="20">
        <v>0.111831351872328</v>
      </c>
      <c r="CB13" s="20">
        <v>9.6927457363868694E-2</v>
      </c>
      <c r="CC13" s="20">
        <v>0.100180714639467</v>
      </c>
      <c r="CD13" s="20">
        <v>3.5952598258041903E-2</v>
      </c>
      <c r="CE13" s="20">
        <v>4.6084598521607199E-2</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E18"/>
  <sheetViews>
    <sheetView showGridLines="0" workbookViewId="0">
      <pane xSplit="2" topLeftCell="C1" activePane="topRight" state="frozen"/>
      <selection pane="topRight" activeCell="B9" sqref="B9:B13"/>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403</v>
      </c>
      <c r="C9" s="14">
        <v>0.108262253931452</v>
      </c>
      <c r="D9" s="14">
        <v>0.13700827460805801</v>
      </c>
      <c r="E9" s="14">
        <v>8.0405704001581396E-2</v>
      </c>
      <c r="F9" s="14"/>
      <c r="G9" s="14">
        <v>0.114737224789629</v>
      </c>
      <c r="H9" s="14">
        <v>0.18378757285811301</v>
      </c>
      <c r="I9" s="14">
        <v>0.13757072903384099</v>
      </c>
      <c r="J9" s="14">
        <v>9.1420666853861798E-2</v>
      </c>
      <c r="K9" s="14">
        <v>5.59551871690218E-2</v>
      </c>
      <c r="L9" s="14">
        <v>6.7586667663691299E-2</v>
      </c>
      <c r="M9" s="14"/>
      <c r="N9" s="14">
        <v>0.14592222046681599</v>
      </c>
      <c r="O9" s="14">
        <v>0.105331380162037</v>
      </c>
      <c r="P9" s="14">
        <v>8.8713619779156094E-2</v>
      </c>
      <c r="Q9" s="14">
        <v>8.8247270435906397E-2</v>
      </c>
      <c r="R9" s="14"/>
      <c r="S9" s="14">
        <v>0.17972615421872601</v>
      </c>
      <c r="T9" s="14">
        <v>0.11804212332563099</v>
      </c>
      <c r="U9" s="14">
        <v>0.10690960994679199</v>
      </c>
      <c r="V9" s="14">
        <v>7.3256481377550295E-2</v>
      </c>
      <c r="W9" s="14">
        <v>9.8093148402905103E-2</v>
      </c>
      <c r="X9" s="14">
        <v>0.106710999198357</v>
      </c>
      <c r="Y9" s="14">
        <v>7.3547589649075804E-2</v>
      </c>
      <c r="Z9" s="14">
        <v>0.100211643668056</v>
      </c>
      <c r="AA9" s="14">
        <v>0.121027955947572</v>
      </c>
      <c r="AB9" s="14">
        <v>6.98797544697905E-2</v>
      </c>
      <c r="AC9" s="14">
        <v>0.101523583578623</v>
      </c>
      <c r="AD9" s="14">
        <v>5.2284420037766399E-2</v>
      </c>
      <c r="AE9" s="14"/>
      <c r="AF9" s="14">
        <v>0.113581077761939</v>
      </c>
      <c r="AG9" s="14">
        <v>0.120703430894994</v>
      </c>
      <c r="AH9" s="14">
        <v>0.113706673356796</v>
      </c>
      <c r="AI9" s="14">
        <v>0.113664527777857</v>
      </c>
      <c r="AJ9" s="14">
        <v>0.10344502060043501</v>
      </c>
      <c r="AK9" s="14"/>
      <c r="AL9" s="14">
        <v>0.132218615140375</v>
      </c>
      <c r="AM9" s="14">
        <v>0.122985693392702</v>
      </c>
      <c r="AN9" s="14">
        <v>8.58367201066777E-2</v>
      </c>
      <c r="AO9" s="14">
        <v>0.103526363859089</v>
      </c>
      <c r="AP9" s="14">
        <v>8.0128431491447299E-2</v>
      </c>
      <c r="AQ9" s="14"/>
      <c r="AR9" s="14">
        <v>0.14832205646733401</v>
      </c>
      <c r="AS9" s="14">
        <v>0.15781248545159701</v>
      </c>
      <c r="AT9" s="14">
        <v>7.1380243862930307E-2</v>
      </c>
      <c r="AU9" s="14">
        <v>0.124198694794407</v>
      </c>
      <c r="AV9" s="14">
        <v>4.9504969966613202E-2</v>
      </c>
      <c r="AW9" s="14">
        <v>3.6342808253925198E-2</v>
      </c>
      <c r="AX9" s="14"/>
      <c r="AY9" s="14">
        <v>9.6218156938488605E-2</v>
      </c>
      <c r="AZ9" s="14">
        <v>8.9142241361521601E-2</v>
      </c>
      <c r="BA9" s="14">
        <v>0.13167039127017099</v>
      </c>
      <c r="BB9" s="14">
        <v>0.130728960685911</v>
      </c>
      <c r="BC9" s="14">
        <v>0.247594894046094</v>
      </c>
      <c r="BD9" s="14"/>
      <c r="BE9" s="14">
        <v>0.14779719079622</v>
      </c>
      <c r="BF9" s="14">
        <v>0.18254446039236799</v>
      </c>
      <c r="BG9" s="14">
        <v>4.4286175143639903E-2</v>
      </c>
      <c r="BH9" s="14">
        <v>8.4578823813857507E-2</v>
      </c>
      <c r="BI9" s="14">
        <v>0.10609299859733599</v>
      </c>
      <c r="BJ9" s="14">
        <v>6.6715834628723505E-2</v>
      </c>
      <c r="BK9" s="14">
        <v>8.7590928017033401E-2</v>
      </c>
      <c r="BL9" s="14">
        <v>6.9304603269874698E-2</v>
      </c>
      <c r="BM9" s="14">
        <v>0.119638590764041</v>
      </c>
      <c r="BN9" s="14">
        <v>9.3757202726029498E-2</v>
      </c>
      <c r="BO9" s="14">
        <v>0.152351280291559</v>
      </c>
      <c r="BP9" s="14">
        <v>0.114441985693344</v>
      </c>
      <c r="BQ9" s="14">
        <v>0.13179082876811099</v>
      </c>
      <c r="BR9" s="14">
        <v>0.17527870122997999</v>
      </c>
      <c r="BS9" s="14">
        <v>0.196749614104722</v>
      </c>
      <c r="BT9" s="14">
        <v>0.217134885373721</v>
      </c>
      <c r="BU9" s="14"/>
      <c r="BV9" s="14">
        <v>0.15110012079085999</v>
      </c>
      <c r="BW9" s="14">
        <v>8.1229020908838004E-2</v>
      </c>
      <c r="BX9" s="14"/>
      <c r="BY9" s="14">
        <v>0.22638217545618999</v>
      </c>
      <c r="BZ9" s="14"/>
      <c r="CA9" s="14">
        <v>7.5269399630030501E-2</v>
      </c>
      <c r="CB9" s="14">
        <v>7.8344112242624803E-2</v>
      </c>
      <c r="CC9" s="14">
        <v>0.112369948614263</v>
      </c>
      <c r="CD9" s="14">
        <v>0.23010299319635699</v>
      </c>
      <c r="CE9" s="14">
        <v>0.39605240693288302</v>
      </c>
    </row>
    <row r="10" spans="2:83" x14ac:dyDescent="0.3">
      <c r="B10" s="15"/>
      <c r="C10" s="14">
        <v>0.35950222587542502</v>
      </c>
      <c r="D10" s="14">
        <v>0.38805050608791802</v>
      </c>
      <c r="E10" s="14">
        <v>0.33233138651278499</v>
      </c>
      <c r="F10" s="14"/>
      <c r="G10" s="14">
        <v>0.39471949174203202</v>
      </c>
      <c r="H10" s="14">
        <v>0.38360294149618401</v>
      </c>
      <c r="I10" s="14">
        <v>0.40185031926276099</v>
      </c>
      <c r="J10" s="14">
        <v>0.348820584576786</v>
      </c>
      <c r="K10" s="14">
        <v>0.316132228301931</v>
      </c>
      <c r="L10" s="14">
        <v>0.32013403896956</v>
      </c>
      <c r="M10" s="14"/>
      <c r="N10" s="14">
        <v>0.39182625472184501</v>
      </c>
      <c r="O10" s="14">
        <v>0.36393766948897799</v>
      </c>
      <c r="P10" s="14">
        <v>0.34934570874340498</v>
      </c>
      <c r="Q10" s="14">
        <v>0.33111321807613697</v>
      </c>
      <c r="R10" s="14"/>
      <c r="S10" s="14">
        <v>0.37347301018373202</v>
      </c>
      <c r="T10" s="14">
        <v>0.31535134982783802</v>
      </c>
      <c r="U10" s="14">
        <v>0.35008774447428498</v>
      </c>
      <c r="V10" s="14">
        <v>0.35414819493079802</v>
      </c>
      <c r="W10" s="14">
        <v>0.36407533613627702</v>
      </c>
      <c r="X10" s="14">
        <v>0.356658547056943</v>
      </c>
      <c r="Y10" s="14">
        <v>0.435760136364993</v>
      </c>
      <c r="Z10" s="14">
        <v>0.36332146370462598</v>
      </c>
      <c r="AA10" s="14">
        <v>0.36035532685625099</v>
      </c>
      <c r="AB10" s="14">
        <v>0.32696377425351197</v>
      </c>
      <c r="AC10" s="14">
        <v>0.36807142054874098</v>
      </c>
      <c r="AD10" s="14">
        <v>0.39724178197527898</v>
      </c>
      <c r="AE10" s="14"/>
      <c r="AF10" s="14">
        <v>0.41203228623612098</v>
      </c>
      <c r="AG10" s="14">
        <v>0.36178898085461098</v>
      </c>
      <c r="AH10" s="14">
        <v>0.29248851156673</v>
      </c>
      <c r="AI10" s="14">
        <v>0.30391214920387699</v>
      </c>
      <c r="AJ10" s="14">
        <v>0.32367755693572497</v>
      </c>
      <c r="AK10" s="14"/>
      <c r="AL10" s="14">
        <v>0.40993123670611598</v>
      </c>
      <c r="AM10" s="14">
        <v>0.36586759809089697</v>
      </c>
      <c r="AN10" s="14">
        <v>0.28473476309121099</v>
      </c>
      <c r="AO10" s="14">
        <v>0.452384460924945</v>
      </c>
      <c r="AP10" s="14">
        <v>0.24646138070899401</v>
      </c>
      <c r="AQ10" s="14"/>
      <c r="AR10" s="14">
        <v>0.36936473639023998</v>
      </c>
      <c r="AS10" s="14">
        <v>0.39508842766098701</v>
      </c>
      <c r="AT10" s="14">
        <v>0.33648027271984399</v>
      </c>
      <c r="AU10" s="14">
        <v>0.44607551645810201</v>
      </c>
      <c r="AV10" s="14">
        <v>0.29809970443999201</v>
      </c>
      <c r="AW10" s="14">
        <v>0.27528739015473902</v>
      </c>
      <c r="AX10" s="14"/>
      <c r="AY10" s="14">
        <v>0.38335630073104299</v>
      </c>
      <c r="AZ10" s="14">
        <v>0.32992911282506698</v>
      </c>
      <c r="BA10" s="14">
        <v>0.38671912502399403</v>
      </c>
      <c r="BB10" s="14">
        <v>0.36458076374734399</v>
      </c>
      <c r="BC10" s="14">
        <v>0.358484892746461</v>
      </c>
      <c r="BD10" s="14"/>
      <c r="BE10" s="14">
        <v>0.22120748152084299</v>
      </c>
      <c r="BF10" s="14">
        <v>0.34914920888811002</v>
      </c>
      <c r="BG10" s="14">
        <v>0.35467898854076202</v>
      </c>
      <c r="BH10" s="14">
        <v>0.391850087507848</v>
      </c>
      <c r="BI10" s="14">
        <v>0.33607050999784399</v>
      </c>
      <c r="BJ10" s="14">
        <v>0.33448108283620898</v>
      </c>
      <c r="BK10" s="14">
        <v>0.396329197433754</v>
      </c>
      <c r="BL10" s="14">
        <v>0.31840024258247202</v>
      </c>
      <c r="BM10" s="14">
        <v>0.32558678867166602</v>
      </c>
      <c r="BN10" s="14">
        <v>0.43716029624856001</v>
      </c>
      <c r="BO10" s="14">
        <v>0.285874032066604</v>
      </c>
      <c r="BP10" s="14">
        <v>0.37516915823524899</v>
      </c>
      <c r="BQ10" s="14">
        <v>0.45804409001398599</v>
      </c>
      <c r="BR10" s="14">
        <v>0.46624526127672</v>
      </c>
      <c r="BS10" s="14">
        <v>0.30353021750271397</v>
      </c>
      <c r="BT10" s="14">
        <v>0.46020846540223598</v>
      </c>
      <c r="BU10" s="14"/>
      <c r="BV10" s="14">
        <v>0.38309759103468199</v>
      </c>
      <c r="BW10" s="14">
        <v>0.34027692316574898</v>
      </c>
      <c r="BX10" s="14"/>
      <c r="BY10" s="14">
        <v>0.42532443757708799</v>
      </c>
      <c r="BZ10" s="14"/>
      <c r="CA10" s="14">
        <v>0.338430520784754</v>
      </c>
      <c r="CB10" s="14">
        <v>0.34363995592691099</v>
      </c>
      <c r="CC10" s="14">
        <v>0.37001032720862498</v>
      </c>
      <c r="CD10" s="14">
        <v>0.47024219417514601</v>
      </c>
      <c r="CE10" s="14">
        <v>0.38372473069198298</v>
      </c>
    </row>
    <row r="11" spans="2:83" x14ac:dyDescent="0.3">
      <c r="B11" s="15"/>
      <c r="C11" s="14">
        <v>0.25140600574783301</v>
      </c>
      <c r="D11" s="14">
        <v>0.21848935331859501</v>
      </c>
      <c r="E11" s="14">
        <v>0.283011089431975</v>
      </c>
      <c r="F11" s="14"/>
      <c r="G11" s="14">
        <v>0.20211753222812001</v>
      </c>
      <c r="H11" s="14">
        <v>0.18353169725225901</v>
      </c>
      <c r="I11" s="14">
        <v>0.22728923813256699</v>
      </c>
      <c r="J11" s="14">
        <v>0.27272770725680301</v>
      </c>
      <c r="K11" s="14">
        <v>0.30262808760899601</v>
      </c>
      <c r="L11" s="14">
        <v>0.30705051380480403</v>
      </c>
      <c r="M11" s="14"/>
      <c r="N11" s="14">
        <v>0.20745097446402599</v>
      </c>
      <c r="O11" s="14">
        <v>0.23288500989372399</v>
      </c>
      <c r="P11" s="14">
        <v>0.256961117660782</v>
      </c>
      <c r="Q11" s="14">
        <v>0.31041889233826198</v>
      </c>
      <c r="R11" s="14"/>
      <c r="S11" s="14">
        <v>0.24314728646595801</v>
      </c>
      <c r="T11" s="14">
        <v>0.267985625942949</v>
      </c>
      <c r="U11" s="14">
        <v>0.25921022757777501</v>
      </c>
      <c r="V11" s="14">
        <v>0.24774051082081799</v>
      </c>
      <c r="W11" s="14">
        <v>0.262624761202984</v>
      </c>
      <c r="X11" s="14">
        <v>0.25556176754922499</v>
      </c>
      <c r="Y11" s="14">
        <v>0.25977569771818698</v>
      </c>
      <c r="Z11" s="14">
        <v>0.25107301866784498</v>
      </c>
      <c r="AA11" s="14">
        <v>0.22895441087584101</v>
      </c>
      <c r="AB11" s="14">
        <v>0.27912230099103902</v>
      </c>
      <c r="AC11" s="14">
        <v>0.21720282566003599</v>
      </c>
      <c r="AD11" s="14">
        <v>0.20422236725940299</v>
      </c>
      <c r="AE11" s="14"/>
      <c r="AF11" s="14">
        <v>0.24844235833504999</v>
      </c>
      <c r="AG11" s="14">
        <v>0.222706570890324</v>
      </c>
      <c r="AH11" s="14">
        <v>0.24490999076870201</v>
      </c>
      <c r="AI11" s="14">
        <v>0.352243588902941</v>
      </c>
      <c r="AJ11" s="14">
        <v>0.31402215132426903</v>
      </c>
      <c r="AK11" s="14"/>
      <c r="AL11" s="14">
        <v>0.23481627652973999</v>
      </c>
      <c r="AM11" s="14">
        <v>0.226980547934127</v>
      </c>
      <c r="AN11" s="14">
        <v>0.27054044711281999</v>
      </c>
      <c r="AO11" s="14">
        <v>0.270364907220907</v>
      </c>
      <c r="AP11" s="14">
        <v>0.25780317906171601</v>
      </c>
      <c r="AQ11" s="14"/>
      <c r="AR11" s="14">
        <v>0.20596240378443201</v>
      </c>
      <c r="AS11" s="14">
        <v>0.233496396115907</v>
      </c>
      <c r="AT11" s="14">
        <v>0.228174848313622</v>
      </c>
      <c r="AU11" s="14">
        <v>0.25011308277141697</v>
      </c>
      <c r="AV11" s="14">
        <v>0.219989965871525</v>
      </c>
      <c r="AW11" s="14">
        <v>0.36870074836744698</v>
      </c>
      <c r="AX11" s="14"/>
      <c r="AY11" s="14">
        <v>0.27490204490350301</v>
      </c>
      <c r="AZ11" s="14">
        <v>0.29645756620255798</v>
      </c>
      <c r="BA11" s="14">
        <v>0.21607949638020599</v>
      </c>
      <c r="BB11" s="14">
        <v>0.198073649478132</v>
      </c>
      <c r="BC11" s="14">
        <v>0.22269472016987599</v>
      </c>
      <c r="BD11" s="14"/>
      <c r="BE11" s="14">
        <v>0.43157200265004803</v>
      </c>
      <c r="BF11" s="14">
        <v>0.28299062770438299</v>
      </c>
      <c r="BG11" s="14">
        <v>0.34229916868872901</v>
      </c>
      <c r="BH11" s="14">
        <v>0.232900443515416</v>
      </c>
      <c r="BI11" s="14">
        <v>0.28019692878357999</v>
      </c>
      <c r="BJ11" s="14">
        <v>0.26711432261846701</v>
      </c>
      <c r="BK11" s="14">
        <v>0.243060499383143</v>
      </c>
      <c r="BL11" s="14">
        <v>0.29604531002946</v>
      </c>
      <c r="BM11" s="14">
        <v>0.24949979748641099</v>
      </c>
      <c r="BN11" s="14">
        <v>0.17063342468596199</v>
      </c>
      <c r="BO11" s="14">
        <v>0.25956335821308701</v>
      </c>
      <c r="BP11" s="14">
        <v>0.20663114279895001</v>
      </c>
      <c r="BQ11" s="14">
        <v>0.175534165102366</v>
      </c>
      <c r="BR11" s="14">
        <v>0.1742794228982</v>
      </c>
      <c r="BS11" s="14">
        <v>0.25920789757661</v>
      </c>
      <c r="BT11" s="14">
        <v>0.119488771668392</v>
      </c>
      <c r="BU11" s="14"/>
      <c r="BV11" s="14">
        <v>0.19567349255696601</v>
      </c>
      <c r="BW11" s="14">
        <v>0.27347903923556999</v>
      </c>
      <c r="BX11" s="14"/>
      <c r="BY11" s="14">
        <v>0.209612372141461</v>
      </c>
      <c r="BZ11" s="14"/>
      <c r="CA11" s="14">
        <v>0.27852256860560098</v>
      </c>
      <c r="CB11" s="14">
        <v>0.25583534233979199</v>
      </c>
      <c r="CC11" s="14">
        <v>0.24499459467548301</v>
      </c>
      <c r="CD11" s="14">
        <v>0.132970602647386</v>
      </c>
      <c r="CE11" s="14">
        <v>0.108774669453425</v>
      </c>
    </row>
    <row r="12" spans="2:83" x14ac:dyDescent="0.3">
      <c r="B12" s="15"/>
      <c r="C12" s="14">
        <v>0.210167482047005</v>
      </c>
      <c r="D12" s="14">
        <v>0.189346377842288</v>
      </c>
      <c r="E12" s="14">
        <v>0.230910181984713</v>
      </c>
      <c r="F12" s="14"/>
      <c r="G12" s="14">
        <v>0.219752430553109</v>
      </c>
      <c r="H12" s="14">
        <v>0.19578340310412001</v>
      </c>
      <c r="I12" s="14">
        <v>0.18005420287219401</v>
      </c>
      <c r="J12" s="14">
        <v>0.224687208765635</v>
      </c>
      <c r="K12" s="14">
        <v>0.22797953580281799</v>
      </c>
      <c r="L12" s="14">
        <v>0.216156078190928</v>
      </c>
      <c r="M12" s="14"/>
      <c r="N12" s="14">
        <v>0.19546809115346001</v>
      </c>
      <c r="O12" s="14">
        <v>0.20407689828747899</v>
      </c>
      <c r="P12" s="14">
        <v>0.246123831744855</v>
      </c>
      <c r="Q12" s="14">
        <v>0.20125012311731</v>
      </c>
      <c r="R12" s="14"/>
      <c r="S12" s="14">
        <v>0.15309827723780201</v>
      </c>
      <c r="T12" s="14">
        <v>0.236723021511964</v>
      </c>
      <c r="U12" s="14">
        <v>0.21795819085662799</v>
      </c>
      <c r="V12" s="14">
        <v>0.217755223722015</v>
      </c>
      <c r="W12" s="14">
        <v>0.214638473566681</v>
      </c>
      <c r="X12" s="14">
        <v>0.18620682068903699</v>
      </c>
      <c r="Y12" s="14">
        <v>0.13444687816769901</v>
      </c>
      <c r="Z12" s="14">
        <v>0.25263387875293503</v>
      </c>
      <c r="AA12" s="14">
        <v>0.244908120877948</v>
      </c>
      <c r="AB12" s="14">
        <v>0.24641734107268001</v>
      </c>
      <c r="AC12" s="14">
        <v>0.192622879880259</v>
      </c>
      <c r="AD12" s="14">
        <v>0.31627581361647999</v>
      </c>
      <c r="AE12" s="14"/>
      <c r="AF12" s="14">
        <v>0.17270351492753699</v>
      </c>
      <c r="AG12" s="14">
        <v>0.22214932359355</v>
      </c>
      <c r="AH12" s="14">
        <v>0.233296634852664</v>
      </c>
      <c r="AI12" s="14">
        <v>0.12213596368403699</v>
      </c>
      <c r="AJ12" s="14">
        <v>0.20460813009571199</v>
      </c>
      <c r="AK12" s="14"/>
      <c r="AL12" s="14">
        <v>0.171263483122048</v>
      </c>
      <c r="AM12" s="14">
        <v>0.20827445483584001</v>
      </c>
      <c r="AN12" s="14">
        <v>0.26583984168110802</v>
      </c>
      <c r="AO12" s="14">
        <v>0.14143131224563699</v>
      </c>
      <c r="AP12" s="14">
        <v>0.23762837245955401</v>
      </c>
      <c r="AQ12" s="14"/>
      <c r="AR12" s="14">
        <v>0.204416782696072</v>
      </c>
      <c r="AS12" s="14">
        <v>0.17150689542056699</v>
      </c>
      <c r="AT12" s="14">
        <v>0.25402927287184601</v>
      </c>
      <c r="AU12" s="14">
        <v>0.15164155074320701</v>
      </c>
      <c r="AV12" s="14">
        <v>0.27258986802894303</v>
      </c>
      <c r="AW12" s="14">
        <v>0.240715107378696</v>
      </c>
      <c r="AX12" s="14"/>
      <c r="AY12" s="14">
        <v>0.17764352617441001</v>
      </c>
      <c r="AZ12" s="14">
        <v>0.22560282605437099</v>
      </c>
      <c r="BA12" s="14">
        <v>0.192097133450504</v>
      </c>
      <c r="BB12" s="14">
        <v>0.22387981157520101</v>
      </c>
      <c r="BC12" s="14">
        <v>0.11007896196832199</v>
      </c>
      <c r="BD12" s="14"/>
      <c r="BE12" s="14">
        <v>0.19942332503288901</v>
      </c>
      <c r="BF12" s="14">
        <v>9.6068507908213904E-2</v>
      </c>
      <c r="BG12" s="14">
        <v>0.17445289751698001</v>
      </c>
      <c r="BH12" s="14">
        <v>0.19628562267844801</v>
      </c>
      <c r="BI12" s="14">
        <v>0.21085070450224899</v>
      </c>
      <c r="BJ12" s="14">
        <v>0.263913849902631</v>
      </c>
      <c r="BK12" s="14">
        <v>0.217499359326984</v>
      </c>
      <c r="BL12" s="14">
        <v>0.238861660657925</v>
      </c>
      <c r="BM12" s="14">
        <v>0.19228682825483601</v>
      </c>
      <c r="BN12" s="14">
        <v>0.246348837891462</v>
      </c>
      <c r="BO12" s="14">
        <v>0.236840411882839</v>
      </c>
      <c r="BP12" s="14">
        <v>0.24768480403499199</v>
      </c>
      <c r="BQ12" s="14">
        <v>0.216696800021697</v>
      </c>
      <c r="BR12" s="14">
        <v>0.125030280809801</v>
      </c>
      <c r="BS12" s="14">
        <v>0.16227078561650601</v>
      </c>
      <c r="BT12" s="14">
        <v>0.133004933288071</v>
      </c>
      <c r="BU12" s="14"/>
      <c r="BV12" s="14">
        <v>0.198575335725789</v>
      </c>
      <c r="BW12" s="14">
        <v>0.22267997461843</v>
      </c>
      <c r="BX12" s="14"/>
      <c r="BY12" s="14">
        <v>0.119941465236059</v>
      </c>
      <c r="BZ12" s="14"/>
      <c r="CA12" s="14">
        <v>0.226637459566396</v>
      </c>
      <c r="CB12" s="14">
        <v>0.25703778786092102</v>
      </c>
      <c r="CC12" s="14">
        <v>0.20105038917055201</v>
      </c>
      <c r="CD12" s="14">
        <v>0.134445425589371</v>
      </c>
      <c r="CE12" s="14">
        <v>6.5363594400101199E-2</v>
      </c>
    </row>
    <row r="13" spans="2:83" x14ac:dyDescent="0.3">
      <c r="B13" s="15" t="s">
        <v>404</v>
      </c>
      <c r="C13" s="20">
        <v>7.0662032398284003E-2</v>
      </c>
      <c r="D13" s="20">
        <v>6.7105488143140504E-2</v>
      </c>
      <c r="E13" s="20">
        <v>7.3341638068946002E-2</v>
      </c>
      <c r="F13" s="20"/>
      <c r="G13" s="20">
        <v>6.8673320687110004E-2</v>
      </c>
      <c r="H13" s="20">
        <v>5.32943852893248E-2</v>
      </c>
      <c r="I13" s="20">
        <v>5.3235510698635899E-2</v>
      </c>
      <c r="J13" s="20">
        <v>6.2343832546914203E-2</v>
      </c>
      <c r="K13" s="20">
        <v>9.7304961117232899E-2</v>
      </c>
      <c r="L13" s="20">
        <v>8.9072701371016902E-2</v>
      </c>
      <c r="M13" s="20"/>
      <c r="N13" s="20">
        <v>5.9332459193853201E-2</v>
      </c>
      <c r="O13" s="20">
        <v>9.3769042167782299E-2</v>
      </c>
      <c r="P13" s="20">
        <v>5.8855722071802098E-2</v>
      </c>
      <c r="Q13" s="20">
        <v>6.8970496032384504E-2</v>
      </c>
      <c r="R13" s="20"/>
      <c r="S13" s="20">
        <v>5.0555271893782103E-2</v>
      </c>
      <c r="T13" s="20">
        <v>6.1897879391617797E-2</v>
      </c>
      <c r="U13" s="20">
        <v>6.58342271445191E-2</v>
      </c>
      <c r="V13" s="20">
        <v>0.10709958914881899</v>
      </c>
      <c r="W13" s="20">
        <v>6.0568280691152998E-2</v>
      </c>
      <c r="X13" s="20">
        <v>9.48618655064387E-2</v>
      </c>
      <c r="Y13" s="20">
        <v>9.6469698100045603E-2</v>
      </c>
      <c r="Z13" s="20">
        <v>3.2759995206537898E-2</v>
      </c>
      <c r="AA13" s="20">
        <v>4.4754185442387802E-2</v>
      </c>
      <c r="AB13" s="20">
        <v>7.76168292129778E-2</v>
      </c>
      <c r="AC13" s="20">
        <v>0.12057929033233999</v>
      </c>
      <c r="AD13" s="20">
        <v>2.9975617111071301E-2</v>
      </c>
      <c r="AE13" s="20"/>
      <c r="AF13" s="20">
        <v>5.3240762739353298E-2</v>
      </c>
      <c r="AG13" s="20">
        <v>7.2651693766521294E-2</v>
      </c>
      <c r="AH13" s="20">
        <v>0.115598189455108</v>
      </c>
      <c r="AI13" s="20">
        <v>0.108043770431289</v>
      </c>
      <c r="AJ13" s="20">
        <v>5.4247141043858901E-2</v>
      </c>
      <c r="AK13" s="20"/>
      <c r="AL13" s="20">
        <v>5.1770388501721602E-2</v>
      </c>
      <c r="AM13" s="20">
        <v>7.5891705746435001E-2</v>
      </c>
      <c r="AN13" s="20">
        <v>9.3048228008182896E-2</v>
      </c>
      <c r="AO13" s="20">
        <v>3.2292955749422501E-2</v>
      </c>
      <c r="AP13" s="20">
        <v>0.177978636278289</v>
      </c>
      <c r="AQ13" s="20"/>
      <c r="AR13" s="20">
        <v>7.1934020661922199E-2</v>
      </c>
      <c r="AS13" s="20">
        <v>4.2095795350940803E-2</v>
      </c>
      <c r="AT13" s="20">
        <v>0.109935362231758</v>
      </c>
      <c r="AU13" s="20">
        <v>2.7971155232867698E-2</v>
      </c>
      <c r="AV13" s="20">
        <v>0.159815491692926</v>
      </c>
      <c r="AW13" s="20">
        <v>7.8953945845192705E-2</v>
      </c>
      <c r="AX13" s="20"/>
      <c r="AY13" s="20">
        <v>6.7879971252555293E-2</v>
      </c>
      <c r="AZ13" s="20">
        <v>5.8868253556482703E-2</v>
      </c>
      <c r="BA13" s="20">
        <v>7.3433853875124203E-2</v>
      </c>
      <c r="BB13" s="20">
        <v>8.2736814513412096E-2</v>
      </c>
      <c r="BC13" s="20">
        <v>6.11465310692468E-2</v>
      </c>
      <c r="BD13" s="20"/>
      <c r="BE13" s="20">
        <v>0</v>
      </c>
      <c r="BF13" s="20">
        <v>8.9247195106925803E-2</v>
      </c>
      <c r="BG13" s="20">
        <v>8.4282770109889105E-2</v>
      </c>
      <c r="BH13" s="20">
        <v>9.43850224844303E-2</v>
      </c>
      <c r="BI13" s="20">
        <v>6.6788858118990505E-2</v>
      </c>
      <c r="BJ13" s="20">
        <v>6.7774910013968806E-2</v>
      </c>
      <c r="BK13" s="20">
        <v>5.5520015839085397E-2</v>
      </c>
      <c r="BL13" s="20">
        <v>7.7388183460267795E-2</v>
      </c>
      <c r="BM13" s="20">
        <v>0.112987994823046</v>
      </c>
      <c r="BN13" s="20">
        <v>5.2100238447986703E-2</v>
      </c>
      <c r="BO13" s="20">
        <v>6.5370917545911206E-2</v>
      </c>
      <c r="BP13" s="20">
        <v>5.6072909237464399E-2</v>
      </c>
      <c r="BQ13" s="20">
        <v>1.7934116093840199E-2</v>
      </c>
      <c r="BR13" s="20">
        <v>5.9166333785299403E-2</v>
      </c>
      <c r="BS13" s="20">
        <v>7.8241485199448693E-2</v>
      </c>
      <c r="BT13" s="20">
        <v>7.0162944267580296E-2</v>
      </c>
      <c r="BU13" s="20"/>
      <c r="BV13" s="20">
        <v>7.1553459891703794E-2</v>
      </c>
      <c r="BW13" s="20">
        <v>8.2335042071412207E-2</v>
      </c>
      <c r="BX13" s="20"/>
      <c r="BY13" s="20">
        <v>1.8739549589200901E-2</v>
      </c>
      <c r="BZ13" s="20"/>
      <c r="CA13" s="20">
        <v>8.1140051413218506E-2</v>
      </c>
      <c r="CB13" s="20">
        <v>6.5142801629750904E-2</v>
      </c>
      <c r="CC13" s="20">
        <v>7.1574740331078301E-2</v>
      </c>
      <c r="CD13" s="20">
        <v>3.2238784391740501E-2</v>
      </c>
      <c r="CE13" s="20">
        <v>4.6084598521607199E-2</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E18"/>
  <sheetViews>
    <sheetView showGridLines="0" workbookViewId="0">
      <pane xSplit="2" topLeftCell="C1" activePane="topRight" state="frozen"/>
      <selection pane="topRight" activeCell="B9" sqref="B9:B13"/>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405</v>
      </c>
      <c r="C9" s="14">
        <v>8.1835371989578506E-2</v>
      </c>
      <c r="D9" s="14">
        <v>0.10349148198977701</v>
      </c>
      <c r="E9" s="14">
        <v>6.0849892917049099E-2</v>
      </c>
      <c r="F9" s="14"/>
      <c r="G9" s="14">
        <v>8.4422872983877101E-2</v>
      </c>
      <c r="H9" s="14">
        <v>0.14080896573517099</v>
      </c>
      <c r="I9" s="14">
        <v>0.112803860954468</v>
      </c>
      <c r="J9" s="14">
        <v>5.9407076479549403E-2</v>
      </c>
      <c r="K9" s="14">
        <v>4.9792398901943702E-2</v>
      </c>
      <c r="L9" s="14">
        <v>4.6771917218906001E-2</v>
      </c>
      <c r="M9" s="14"/>
      <c r="N9" s="14">
        <v>0.118188962337827</v>
      </c>
      <c r="O9" s="14">
        <v>6.3530905645904204E-2</v>
      </c>
      <c r="P9" s="14">
        <v>6.5032528109698395E-2</v>
      </c>
      <c r="Q9" s="14">
        <v>7.8213764732002894E-2</v>
      </c>
      <c r="R9" s="14"/>
      <c r="S9" s="14">
        <v>0.14438889066247801</v>
      </c>
      <c r="T9" s="14">
        <v>8.1728038041218407E-2</v>
      </c>
      <c r="U9" s="14">
        <v>5.6585942667108001E-2</v>
      </c>
      <c r="V9" s="14">
        <v>7.1385347038173605E-2</v>
      </c>
      <c r="W9" s="14">
        <v>6.7203771507268306E-2</v>
      </c>
      <c r="X9" s="14">
        <v>9.1733049684536105E-2</v>
      </c>
      <c r="Y9" s="14">
        <v>6.16426867037249E-2</v>
      </c>
      <c r="Z9" s="14">
        <v>8.9771239109109099E-2</v>
      </c>
      <c r="AA9" s="14">
        <v>8.9566815214513804E-2</v>
      </c>
      <c r="AB9" s="14">
        <v>5.0112416306820798E-2</v>
      </c>
      <c r="AC9" s="14">
        <v>5.9076478727687697E-2</v>
      </c>
      <c r="AD9" s="14">
        <v>4.1205617388775102E-2</v>
      </c>
      <c r="AE9" s="14"/>
      <c r="AF9" s="14">
        <v>8.0781738131258204E-2</v>
      </c>
      <c r="AG9" s="14">
        <v>0.115152138298382</v>
      </c>
      <c r="AH9" s="14">
        <v>3.95882851434202E-2</v>
      </c>
      <c r="AI9" s="14">
        <v>5.7883023221749E-2</v>
      </c>
      <c r="AJ9" s="14">
        <v>6.9995612097877802E-2</v>
      </c>
      <c r="AK9" s="14"/>
      <c r="AL9" s="14">
        <v>9.3728057636225603E-2</v>
      </c>
      <c r="AM9" s="14">
        <v>0.102294385253705</v>
      </c>
      <c r="AN9" s="14">
        <v>4.6477841795394097E-2</v>
      </c>
      <c r="AO9" s="14">
        <v>6.4377097647168993E-2</v>
      </c>
      <c r="AP9" s="14">
        <v>6.6552952689384104E-2</v>
      </c>
      <c r="AQ9" s="14"/>
      <c r="AR9" s="14">
        <v>0.122486808160038</v>
      </c>
      <c r="AS9" s="14">
        <v>0.114279667921779</v>
      </c>
      <c r="AT9" s="14">
        <v>2.80811532357771E-2</v>
      </c>
      <c r="AU9" s="14">
        <v>7.8490994500406294E-2</v>
      </c>
      <c r="AV9" s="14">
        <v>4.1752041008201103E-2</v>
      </c>
      <c r="AW9" s="14">
        <v>4.5497391677606497E-2</v>
      </c>
      <c r="AX9" s="14"/>
      <c r="AY9" s="14">
        <v>6.3796578810662197E-2</v>
      </c>
      <c r="AZ9" s="14">
        <v>4.9251100509123798E-2</v>
      </c>
      <c r="BA9" s="14">
        <v>0.10976499385109099</v>
      </c>
      <c r="BB9" s="14">
        <v>0.115771902709914</v>
      </c>
      <c r="BC9" s="14">
        <v>0.22544303711715899</v>
      </c>
      <c r="BD9" s="14"/>
      <c r="BE9" s="14">
        <v>0</v>
      </c>
      <c r="BF9" s="14">
        <v>0.166032282975274</v>
      </c>
      <c r="BG9" s="14">
        <v>4.3269126370291497E-2</v>
      </c>
      <c r="BH9" s="14">
        <v>4.6517938084639603E-2</v>
      </c>
      <c r="BI9" s="14">
        <v>8.1139682349988695E-2</v>
      </c>
      <c r="BJ9" s="14">
        <v>5.8579192196504398E-2</v>
      </c>
      <c r="BK9" s="14">
        <v>5.2059689553553397E-2</v>
      </c>
      <c r="BL9" s="14">
        <v>4.7094220864266699E-2</v>
      </c>
      <c r="BM9" s="14">
        <v>8.4200896942140405E-2</v>
      </c>
      <c r="BN9" s="14">
        <v>6.6206989649591597E-2</v>
      </c>
      <c r="BO9" s="14">
        <v>8.0124016144281301E-2</v>
      </c>
      <c r="BP9" s="14">
        <v>8.9984502861447102E-2</v>
      </c>
      <c r="BQ9" s="14">
        <v>0.11756748278220799</v>
      </c>
      <c r="BR9" s="14">
        <v>0.18255032368818</v>
      </c>
      <c r="BS9" s="14">
        <v>0.14708442220318399</v>
      </c>
      <c r="BT9" s="14">
        <v>0.18946532564236601</v>
      </c>
      <c r="BU9" s="14"/>
      <c r="BV9" s="14">
        <v>0.12652112042452399</v>
      </c>
      <c r="BW9" s="14">
        <v>6.6311868819902198E-2</v>
      </c>
      <c r="BX9" s="14"/>
      <c r="BY9" s="14">
        <v>0.207406486202909</v>
      </c>
      <c r="BZ9" s="14"/>
      <c r="CA9" s="14">
        <v>5.6380113810971702E-2</v>
      </c>
      <c r="CB9" s="14">
        <v>4.5139927844366198E-2</v>
      </c>
      <c r="CC9" s="14">
        <v>8.3865179190366596E-2</v>
      </c>
      <c r="CD9" s="14">
        <v>0.21311226665937499</v>
      </c>
      <c r="CE9" s="14">
        <v>0.348177647908745</v>
      </c>
    </row>
    <row r="10" spans="2:83" x14ac:dyDescent="0.3">
      <c r="B10" s="15"/>
      <c r="C10" s="14">
        <v>0.26862945077335398</v>
      </c>
      <c r="D10" s="14">
        <v>0.30841555558422601</v>
      </c>
      <c r="E10" s="14">
        <v>0.23030734231602801</v>
      </c>
      <c r="F10" s="14"/>
      <c r="G10" s="14">
        <v>0.332618832452931</v>
      </c>
      <c r="H10" s="14">
        <v>0.304984316214782</v>
      </c>
      <c r="I10" s="14">
        <v>0.30481521328769401</v>
      </c>
      <c r="J10" s="14">
        <v>0.267378169653742</v>
      </c>
      <c r="K10" s="14">
        <v>0.20051361316500299</v>
      </c>
      <c r="L10" s="14">
        <v>0.214232155882597</v>
      </c>
      <c r="M10" s="14"/>
      <c r="N10" s="14">
        <v>0.287391043854135</v>
      </c>
      <c r="O10" s="14">
        <v>0.28175623484559997</v>
      </c>
      <c r="P10" s="14">
        <v>0.27579955309420501</v>
      </c>
      <c r="Q10" s="14">
        <v>0.230550141073079</v>
      </c>
      <c r="R10" s="14"/>
      <c r="S10" s="14">
        <v>0.30882309288474802</v>
      </c>
      <c r="T10" s="14">
        <v>0.24273133543842301</v>
      </c>
      <c r="U10" s="14">
        <v>0.25236227309973802</v>
      </c>
      <c r="V10" s="14">
        <v>0.24798087553026199</v>
      </c>
      <c r="W10" s="14">
        <v>0.26221290148591497</v>
      </c>
      <c r="X10" s="14">
        <v>0.26505000705070197</v>
      </c>
      <c r="Y10" s="14">
        <v>0.30032726254435899</v>
      </c>
      <c r="Z10" s="14">
        <v>0.29352079876703302</v>
      </c>
      <c r="AA10" s="14">
        <v>0.261860401889279</v>
      </c>
      <c r="AB10" s="14">
        <v>0.235996099817539</v>
      </c>
      <c r="AC10" s="14">
        <v>0.28587825502963798</v>
      </c>
      <c r="AD10" s="14">
        <v>0.30063210001185697</v>
      </c>
      <c r="AE10" s="14"/>
      <c r="AF10" s="14">
        <v>0.30418508452671</v>
      </c>
      <c r="AG10" s="14">
        <v>0.26880092738358202</v>
      </c>
      <c r="AH10" s="14">
        <v>0.189208390606564</v>
      </c>
      <c r="AI10" s="14">
        <v>0.26699138011935197</v>
      </c>
      <c r="AJ10" s="14">
        <v>0.24056217950706199</v>
      </c>
      <c r="AK10" s="14"/>
      <c r="AL10" s="14">
        <v>0.31195057444502</v>
      </c>
      <c r="AM10" s="14">
        <v>0.28569542452110802</v>
      </c>
      <c r="AN10" s="14">
        <v>0.153875474490483</v>
      </c>
      <c r="AO10" s="14">
        <v>0.33520382700294699</v>
      </c>
      <c r="AP10" s="14">
        <v>0.118597918724356</v>
      </c>
      <c r="AQ10" s="14"/>
      <c r="AR10" s="14">
        <v>0.29012293827170499</v>
      </c>
      <c r="AS10" s="14">
        <v>0.31512979177257999</v>
      </c>
      <c r="AT10" s="14">
        <v>0.22760340096860199</v>
      </c>
      <c r="AU10" s="14">
        <v>0.34946897649460201</v>
      </c>
      <c r="AV10" s="14">
        <v>0.159605574440538</v>
      </c>
      <c r="AW10" s="14">
        <v>0.19645181040778101</v>
      </c>
      <c r="AX10" s="14"/>
      <c r="AY10" s="14">
        <v>0.28104074568225901</v>
      </c>
      <c r="AZ10" s="14">
        <v>0.24805538467404101</v>
      </c>
      <c r="BA10" s="14">
        <v>0.26064159573365903</v>
      </c>
      <c r="BB10" s="14">
        <v>0.30289702432907201</v>
      </c>
      <c r="BC10" s="14">
        <v>0.36528614927484099</v>
      </c>
      <c r="BD10" s="14"/>
      <c r="BE10" s="14">
        <v>0.19412297490203601</v>
      </c>
      <c r="BF10" s="14">
        <v>0.25240036848082298</v>
      </c>
      <c r="BG10" s="14">
        <v>0.22904433515161901</v>
      </c>
      <c r="BH10" s="14">
        <v>0.29125581752951102</v>
      </c>
      <c r="BI10" s="14">
        <v>0.28794389427491601</v>
      </c>
      <c r="BJ10" s="14">
        <v>0.249543009005326</v>
      </c>
      <c r="BK10" s="14">
        <v>0.29098986975394397</v>
      </c>
      <c r="BL10" s="14">
        <v>0.21110466217874199</v>
      </c>
      <c r="BM10" s="14">
        <v>0.25495498450409798</v>
      </c>
      <c r="BN10" s="14">
        <v>0.241118122610332</v>
      </c>
      <c r="BO10" s="14">
        <v>0.24524775261757401</v>
      </c>
      <c r="BP10" s="14">
        <v>0.32262799343670401</v>
      </c>
      <c r="BQ10" s="14">
        <v>0.29401131360582899</v>
      </c>
      <c r="BR10" s="14">
        <v>0.29731369055426599</v>
      </c>
      <c r="BS10" s="14">
        <v>0.31801954668235199</v>
      </c>
      <c r="BT10" s="14">
        <v>0.39314678073356002</v>
      </c>
      <c r="BU10" s="14"/>
      <c r="BV10" s="14">
        <v>0.30011868374475797</v>
      </c>
      <c r="BW10" s="14">
        <v>0.26427342281990002</v>
      </c>
      <c r="BX10" s="14"/>
      <c r="BY10" s="14">
        <v>0.37020661441384201</v>
      </c>
      <c r="BZ10" s="14"/>
      <c r="CA10" s="14">
        <v>0.23750256502907699</v>
      </c>
      <c r="CB10" s="14">
        <v>0.23612690258881699</v>
      </c>
      <c r="CC10" s="14">
        <v>0.29743095523778201</v>
      </c>
      <c r="CD10" s="14">
        <v>0.35365432289556997</v>
      </c>
      <c r="CE10" s="14">
        <v>0.35713869847114599</v>
      </c>
    </row>
    <row r="11" spans="2:83" x14ac:dyDescent="0.3">
      <c r="B11" s="15"/>
      <c r="C11" s="14">
        <v>0.32233208355201998</v>
      </c>
      <c r="D11" s="14">
        <v>0.30213633241965898</v>
      </c>
      <c r="E11" s="14">
        <v>0.34165501269674903</v>
      </c>
      <c r="F11" s="14"/>
      <c r="G11" s="14">
        <v>0.269336946221374</v>
      </c>
      <c r="H11" s="14">
        <v>0.25414039933482002</v>
      </c>
      <c r="I11" s="14">
        <v>0.28382020455159801</v>
      </c>
      <c r="J11" s="14">
        <v>0.337019535375084</v>
      </c>
      <c r="K11" s="14">
        <v>0.354848936546587</v>
      </c>
      <c r="L11" s="14">
        <v>0.410335858357114</v>
      </c>
      <c r="M11" s="14"/>
      <c r="N11" s="14">
        <v>0.30677134174971499</v>
      </c>
      <c r="O11" s="14">
        <v>0.27676618411134102</v>
      </c>
      <c r="P11" s="14">
        <v>0.33523247394044398</v>
      </c>
      <c r="Q11" s="14">
        <v>0.36794781236094398</v>
      </c>
      <c r="R11" s="14"/>
      <c r="S11" s="14">
        <v>0.26948824471211202</v>
      </c>
      <c r="T11" s="14">
        <v>0.33292568829740499</v>
      </c>
      <c r="U11" s="14">
        <v>0.37290734023134597</v>
      </c>
      <c r="V11" s="14">
        <v>0.31236831846178298</v>
      </c>
      <c r="W11" s="14">
        <v>0.32771366360137399</v>
      </c>
      <c r="X11" s="14">
        <v>0.29307227635751898</v>
      </c>
      <c r="Y11" s="14">
        <v>0.35692426549239398</v>
      </c>
      <c r="Z11" s="14">
        <v>0.29523563928632601</v>
      </c>
      <c r="AA11" s="14">
        <v>0.35430359221402802</v>
      </c>
      <c r="AB11" s="14">
        <v>0.383857958296419</v>
      </c>
      <c r="AC11" s="14">
        <v>0.21822747179322499</v>
      </c>
      <c r="AD11" s="14">
        <v>0.30998968208899502</v>
      </c>
      <c r="AE11" s="14"/>
      <c r="AF11" s="14">
        <v>0.32518061386493602</v>
      </c>
      <c r="AG11" s="14">
        <v>0.267405681925593</v>
      </c>
      <c r="AH11" s="14">
        <v>0.359946434921253</v>
      </c>
      <c r="AI11" s="14">
        <v>0.33523122746050099</v>
      </c>
      <c r="AJ11" s="14">
        <v>0.39136740158493</v>
      </c>
      <c r="AK11" s="14"/>
      <c r="AL11" s="14">
        <v>0.28660480545699801</v>
      </c>
      <c r="AM11" s="14">
        <v>0.27543584838513002</v>
      </c>
      <c r="AN11" s="14">
        <v>0.37792513288707702</v>
      </c>
      <c r="AO11" s="14">
        <v>0.400507038977235</v>
      </c>
      <c r="AP11" s="14">
        <v>0.33330673094748198</v>
      </c>
      <c r="AQ11" s="14"/>
      <c r="AR11" s="14">
        <v>0.26683228415297</v>
      </c>
      <c r="AS11" s="14">
        <v>0.28539848736912499</v>
      </c>
      <c r="AT11" s="14">
        <v>0.34109109098243601</v>
      </c>
      <c r="AU11" s="14">
        <v>0.32608037275214902</v>
      </c>
      <c r="AV11" s="14">
        <v>0.34629706871961402</v>
      </c>
      <c r="AW11" s="14">
        <v>0.40200216332025801</v>
      </c>
      <c r="AX11" s="14"/>
      <c r="AY11" s="14">
        <v>0.36834736521511202</v>
      </c>
      <c r="AZ11" s="14">
        <v>0.353830736777549</v>
      </c>
      <c r="BA11" s="14">
        <v>0.30836847261675299</v>
      </c>
      <c r="BB11" s="14">
        <v>0.20800885513294001</v>
      </c>
      <c r="BC11" s="14">
        <v>0.23179922634188299</v>
      </c>
      <c r="BD11" s="14"/>
      <c r="BE11" s="14">
        <v>0.53187338292532604</v>
      </c>
      <c r="BF11" s="14">
        <v>0.27184894932252002</v>
      </c>
      <c r="BG11" s="14">
        <v>0.40886928781381499</v>
      </c>
      <c r="BH11" s="14">
        <v>0.29032726377302298</v>
      </c>
      <c r="BI11" s="14">
        <v>0.32510367143797703</v>
      </c>
      <c r="BJ11" s="14">
        <v>0.31432540758760102</v>
      </c>
      <c r="BK11" s="14">
        <v>0.30747653405644598</v>
      </c>
      <c r="BL11" s="14">
        <v>0.33373024580383098</v>
      </c>
      <c r="BM11" s="14">
        <v>0.25839879005338401</v>
      </c>
      <c r="BN11" s="14">
        <v>0.32598892390714201</v>
      </c>
      <c r="BO11" s="14">
        <v>0.34831259746440402</v>
      </c>
      <c r="BP11" s="14">
        <v>0.271651564158161</v>
      </c>
      <c r="BQ11" s="14">
        <v>0.34198292912502298</v>
      </c>
      <c r="BR11" s="14">
        <v>0.35805152955602698</v>
      </c>
      <c r="BS11" s="14">
        <v>0.28963583984651298</v>
      </c>
      <c r="BT11" s="14">
        <v>0.18472106324208001</v>
      </c>
      <c r="BU11" s="14"/>
      <c r="BV11" s="14">
        <v>0.26162332428898599</v>
      </c>
      <c r="BW11" s="14">
        <v>0.295950761838284</v>
      </c>
      <c r="BX11" s="14"/>
      <c r="BY11" s="14">
        <v>0.236468797654414</v>
      </c>
      <c r="BZ11" s="14"/>
      <c r="CA11" s="14">
        <v>0.34787993171129999</v>
      </c>
      <c r="CB11" s="14">
        <v>0.32913086600691399</v>
      </c>
      <c r="CC11" s="14">
        <v>0.31799047764840999</v>
      </c>
      <c r="CD11" s="14">
        <v>0.23568224099400101</v>
      </c>
      <c r="CE11" s="14">
        <v>0.12241890090521799</v>
      </c>
    </row>
    <row r="12" spans="2:83" x14ac:dyDescent="0.3">
      <c r="B12" s="15"/>
      <c r="C12" s="14">
        <v>0.25011669705155398</v>
      </c>
      <c r="D12" s="14">
        <v>0.21503516527598901</v>
      </c>
      <c r="E12" s="14">
        <v>0.28486221302572901</v>
      </c>
      <c r="F12" s="14"/>
      <c r="G12" s="14">
        <v>0.25473070514819102</v>
      </c>
      <c r="H12" s="14">
        <v>0.22012414602232999</v>
      </c>
      <c r="I12" s="14">
        <v>0.23498252084267199</v>
      </c>
      <c r="J12" s="14">
        <v>0.26197385782357502</v>
      </c>
      <c r="K12" s="14">
        <v>0.28464992664265298</v>
      </c>
      <c r="L12" s="14">
        <v>0.25088286910560698</v>
      </c>
      <c r="M12" s="14"/>
      <c r="N12" s="14">
        <v>0.21430178486721499</v>
      </c>
      <c r="O12" s="14">
        <v>0.27583773238308601</v>
      </c>
      <c r="P12" s="14">
        <v>0.26957972948784498</v>
      </c>
      <c r="Q12" s="14">
        <v>0.24831981096656999</v>
      </c>
      <c r="R12" s="14"/>
      <c r="S12" s="14">
        <v>0.201478439507187</v>
      </c>
      <c r="T12" s="14">
        <v>0.25482075771609702</v>
      </c>
      <c r="U12" s="14">
        <v>0.23768564192727101</v>
      </c>
      <c r="V12" s="14">
        <v>0.29275262407730201</v>
      </c>
      <c r="W12" s="14">
        <v>0.28234140476027703</v>
      </c>
      <c r="X12" s="14">
        <v>0.28824403104200802</v>
      </c>
      <c r="Y12" s="14">
        <v>0.210472934948368</v>
      </c>
      <c r="Z12" s="14">
        <v>0.27544219396331499</v>
      </c>
      <c r="AA12" s="14">
        <v>0.22696475935920701</v>
      </c>
      <c r="AB12" s="14">
        <v>0.22235642608974801</v>
      </c>
      <c r="AC12" s="14">
        <v>0.33602003048173301</v>
      </c>
      <c r="AD12" s="14">
        <v>0.26867019429820899</v>
      </c>
      <c r="AE12" s="14"/>
      <c r="AF12" s="14">
        <v>0.24032089685578001</v>
      </c>
      <c r="AG12" s="14">
        <v>0.26061094323424</v>
      </c>
      <c r="AH12" s="14">
        <v>0.31575568847025598</v>
      </c>
      <c r="AI12" s="14">
        <v>0.17730364456645101</v>
      </c>
      <c r="AJ12" s="14">
        <v>0.221867768526048</v>
      </c>
      <c r="AK12" s="14"/>
      <c r="AL12" s="14">
        <v>0.25434244471173301</v>
      </c>
      <c r="AM12" s="14">
        <v>0.25711789524009798</v>
      </c>
      <c r="AN12" s="14">
        <v>0.32934788902095502</v>
      </c>
      <c r="AO12" s="14">
        <v>0.155242655614416</v>
      </c>
      <c r="AP12" s="14">
        <v>0.297860081736388</v>
      </c>
      <c r="AQ12" s="14"/>
      <c r="AR12" s="14">
        <v>0.232861179590032</v>
      </c>
      <c r="AS12" s="14">
        <v>0.245550282304761</v>
      </c>
      <c r="AT12" s="14">
        <v>0.29346001655448301</v>
      </c>
      <c r="AU12" s="14">
        <v>0.20756482251304301</v>
      </c>
      <c r="AV12" s="14">
        <v>0.29629316292598501</v>
      </c>
      <c r="AW12" s="14">
        <v>0.29007913893454002</v>
      </c>
      <c r="AX12" s="14"/>
      <c r="AY12" s="14">
        <v>0.22360303759845601</v>
      </c>
      <c r="AZ12" s="14">
        <v>0.28267641242691</v>
      </c>
      <c r="BA12" s="14">
        <v>0.24575656428697401</v>
      </c>
      <c r="BB12" s="14">
        <v>0.26368478986037103</v>
      </c>
      <c r="BC12" s="14">
        <v>9.2695927201889405E-2</v>
      </c>
      <c r="BD12" s="14"/>
      <c r="BE12" s="14">
        <v>0.21256880067638501</v>
      </c>
      <c r="BF12" s="14">
        <v>0.238746622837264</v>
      </c>
      <c r="BG12" s="14">
        <v>0.24686521178345799</v>
      </c>
      <c r="BH12" s="14">
        <v>0.31003100714510801</v>
      </c>
      <c r="BI12" s="14">
        <v>0.25294773024842099</v>
      </c>
      <c r="BJ12" s="14">
        <v>0.30398455628037102</v>
      </c>
      <c r="BK12" s="14">
        <v>0.286529673909659</v>
      </c>
      <c r="BL12" s="14">
        <v>0.31665579229720098</v>
      </c>
      <c r="BM12" s="14">
        <v>0.27638512405746402</v>
      </c>
      <c r="BN12" s="14">
        <v>0.26953578098533498</v>
      </c>
      <c r="BO12" s="14">
        <v>0.25405170483429601</v>
      </c>
      <c r="BP12" s="14">
        <v>0.22343756313728499</v>
      </c>
      <c r="BQ12" s="14">
        <v>0.18600600989525101</v>
      </c>
      <c r="BR12" s="14">
        <v>0.121540532346447</v>
      </c>
      <c r="BS12" s="14">
        <v>0.147113011082073</v>
      </c>
      <c r="BT12" s="14">
        <v>0.157222968261163</v>
      </c>
      <c r="BU12" s="14"/>
      <c r="BV12" s="14">
        <v>0.22243508301875101</v>
      </c>
      <c r="BW12" s="14">
        <v>0.30863019567702699</v>
      </c>
      <c r="BX12" s="14"/>
      <c r="BY12" s="14">
        <v>0.16159357010348799</v>
      </c>
      <c r="BZ12" s="14"/>
      <c r="CA12" s="14">
        <v>0.27130075353608502</v>
      </c>
      <c r="CB12" s="14">
        <v>0.30091015694087497</v>
      </c>
      <c r="CC12" s="14">
        <v>0.231826363203116</v>
      </c>
      <c r="CD12" s="14">
        <v>0.15306342467279299</v>
      </c>
      <c r="CE12" s="14">
        <v>0.15005893824844799</v>
      </c>
    </row>
    <row r="13" spans="2:83" x14ac:dyDescent="0.3">
      <c r="B13" s="15" t="s">
        <v>406</v>
      </c>
      <c r="C13" s="20">
        <v>7.7086396633493107E-2</v>
      </c>
      <c r="D13" s="20">
        <v>7.0921464730348494E-2</v>
      </c>
      <c r="E13" s="20">
        <v>8.23255390444457E-2</v>
      </c>
      <c r="F13" s="20"/>
      <c r="G13" s="20">
        <v>5.8890643193626503E-2</v>
      </c>
      <c r="H13" s="20">
        <v>7.9942172692896094E-2</v>
      </c>
      <c r="I13" s="20">
        <v>6.3578200363567802E-2</v>
      </c>
      <c r="J13" s="20">
        <v>7.4221360668049102E-2</v>
      </c>
      <c r="K13" s="20">
        <v>0.110195124743813</v>
      </c>
      <c r="L13" s="20">
        <v>7.7777199435776406E-2</v>
      </c>
      <c r="M13" s="20"/>
      <c r="N13" s="20">
        <v>7.3346867191108098E-2</v>
      </c>
      <c r="O13" s="20">
        <v>0.102108943014068</v>
      </c>
      <c r="P13" s="20">
        <v>5.4355715367807297E-2</v>
      </c>
      <c r="Q13" s="20">
        <v>7.4968470867403603E-2</v>
      </c>
      <c r="R13" s="20"/>
      <c r="S13" s="20">
        <v>7.5821332233475397E-2</v>
      </c>
      <c r="T13" s="20">
        <v>8.7794180506857E-2</v>
      </c>
      <c r="U13" s="20">
        <v>8.0458802074536998E-2</v>
      </c>
      <c r="V13" s="20">
        <v>7.5512834892480105E-2</v>
      </c>
      <c r="W13" s="20">
        <v>6.0528258645165402E-2</v>
      </c>
      <c r="X13" s="20">
        <v>6.1900635865234602E-2</v>
      </c>
      <c r="Y13" s="20">
        <v>7.0632850311153794E-2</v>
      </c>
      <c r="Z13" s="20">
        <v>4.6030128874217098E-2</v>
      </c>
      <c r="AA13" s="20">
        <v>6.7304431322971994E-2</v>
      </c>
      <c r="AB13" s="20">
        <v>0.107677099489473</v>
      </c>
      <c r="AC13" s="20">
        <v>0.100797763967717</v>
      </c>
      <c r="AD13" s="20">
        <v>7.9502406212164298E-2</v>
      </c>
      <c r="AE13" s="20"/>
      <c r="AF13" s="20">
        <v>4.9531666621315598E-2</v>
      </c>
      <c r="AG13" s="20">
        <v>8.8030309158204104E-2</v>
      </c>
      <c r="AH13" s="20">
        <v>9.5501200858506302E-2</v>
      </c>
      <c r="AI13" s="20">
        <v>0.16259072463194699</v>
      </c>
      <c r="AJ13" s="20">
        <v>7.6207038284082096E-2</v>
      </c>
      <c r="AK13" s="20"/>
      <c r="AL13" s="20">
        <v>5.3374117750022598E-2</v>
      </c>
      <c r="AM13" s="20">
        <v>7.94564465999585E-2</v>
      </c>
      <c r="AN13" s="20">
        <v>9.2373661806090399E-2</v>
      </c>
      <c r="AO13" s="20">
        <v>4.46693807582327E-2</v>
      </c>
      <c r="AP13" s="20">
        <v>0.18368231590239001</v>
      </c>
      <c r="AQ13" s="20"/>
      <c r="AR13" s="20">
        <v>8.7696789825255E-2</v>
      </c>
      <c r="AS13" s="20">
        <v>3.9641770631755197E-2</v>
      </c>
      <c r="AT13" s="20">
        <v>0.10976433825870199</v>
      </c>
      <c r="AU13" s="20">
        <v>3.8394833739799399E-2</v>
      </c>
      <c r="AV13" s="20">
        <v>0.15605215290566199</v>
      </c>
      <c r="AW13" s="20">
        <v>6.5969495659814997E-2</v>
      </c>
      <c r="AX13" s="20"/>
      <c r="AY13" s="20">
        <v>6.3212272693511498E-2</v>
      </c>
      <c r="AZ13" s="20">
        <v>6.6186365612376299E-2</v>
      </c>
      <c r="BA13" s="20">
        <v>7.5468373511522205E-2</v>
      </c>
      <c r="BB13" s="20">
        <v>0.109637427967703</v>
      </c>
      <c r="BC13" s="20">
        <v>8.4775660064227196E-2</v>
      </c>
      <c r="BD13" s="20"/>
      <c r="BE13" s="20">
        <v>6.14348414962528E-2</v>
      </c>
      <c r="BF13" s="20">
        <v>7.0971776384119001E-2</v>
      </c>
      <c r="BG13" s="20">
        <v>7.1952038880816596E-2</v>
      </c>
      <c r="BH13" s="20">
        <v>6.1867973467719002E-2</v>
      </c>
      <c r="BI13" s="20">
        <v>5.2865021688697E-2</v>
      </c>
      <c r="BJ13" s="20">
        <v>7.3567834930197404E-2</v>
      </c>
      <c r="BK13" s="20">
        <v>6.2944232726397903E-2</v>
      </c>
      <c r="BL13" s="20">
        <v>9.1415078855958606E-2</v>
      </c>
      <c r="BM13" s="20">
        <v>0.12606020444291399</v>
      </c>
      <c r="BN13" s="20">
        <v>9.7150182847599201E-2</v>
      </c>
      <c r="BO13" s="20">
        <v>7.2263928939445096E-2</v>
      </c>
      <c r="BP13" s="20">
        <v>9.2298376406402205E-2</v>
      </c>
      <c r="BQ13" s="20">
        <v>6.0432264591689003E-2</v>
      </c>
      <c r="BR13" s="20">
        <v>4.0543923855079503E-2</v>
      </c>
      <c r="BS13" s="20">
        <v>9.8147180185877397E-2</v>
      </c>
      <c r="BT13" s="20">
        <v>7.5443862120831096E-2</v>
      </c>
      <c r="BU13" s="20"/>
      <c r="BV13" s="20">
        <v>8.9301788522980693E-2</v>
      </c>
      <c r="BW13" s="20">
        <v>6.4833750844887794E-2</v>
      </c>
      <c r="BX13" s="20"/>
      <c r="BY13" s="20">
        <v>2.4324531625348499E-2</v>
      </c>
      <c r="BZ13" s="20"/>
      <c r="CA13" s="20">
        <v>8.6936635912565799E-2</v>
      </c>
      <c r="CB13" s="20">
        <v>8.8692146619027606E-2</v>
      </c>
      <c r="CC13" s="20">
        <v>6.8887024720325596E-2</v>
      </c>
      <c r="CD13" s="20">
        <v>4.4487744778261597E-2</v>
      </c>
      <c r="CE13" s="20">
        <v>2.22058144664425E-2</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E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28.8" x14ac:dyDescent="0.3">
      <c r="B9" s="15" t="s">
        <v>340</v>
      </c>
      <c r="C9" s="14">
        <v>0.44445670500178203</v>
      </c>
      <c r="D9" s="14">
        <v>0.44566756962937099</v>
      </c>
      <c r="E9" s="14">
        <v>0.44321414344167998</v>
      </c>
      <c r="F9" s="14"/>
      <c r="G9" s="14">
        <v>0.32444789791108197</v>
      </c>
      <c r="H9" s="14">
        <v>0.38110451795601002</v>
      </c>
      <c r="I9" s="14">
        <v>0.36759163153088598</v>
      </c>
      <c r="J9" s="14">
        <v>0.461570677378976</v>
      </c>
      <c r="K9" s="14">
        <v>0.54795447457330404</v>
      </c>
      <c r="L9" s="14">
        <v>0.55415896339503401</v>
      </c>
      <c r="M9" s="14"/>
      <c r="N9" s="14">
        <v>0.40924433558502299</v>
      </c>
      <c r="O9" s="14">
        <v>0.474518582465151</v>
      </c>
      <c r="P9" s="14">
        <v>0.437300697057938</v>
      </c>
      <c r="Q9" s="14">
        <v>0.455500089436843</v>
      </c>
      <c r="R9" s="14"/>
      <c r="S9" s="14">
        <v>0.41100561782505002</v>
      </c>
      <c r="T9" s="14">
        <v>0.47915908278868302</v>
      </c>
      <c r="U9" s="14">
        <v>0.518469203778541</v>
      </c>
      <c r="V9" s="14">
        <v>0.422290590050931</v>
      </c>
      <c r="W9" s="14">
        <v>0.52132241911086197</v>
      </c>
      <c r="X9" s="14">
        <v>0.43718444081345698</v>
      </c>
      <c r="Y9" s="14">
        <v>0.40335891454459299</v>
      </c>
      <c r="Z9" s="14">
        <v>0.42631094928605501</v>
      </c>
      <c r="AA9" s="14">
        <v>0.35932678165960302</v>
      </c>
      <c r="AB9" s="14">
        <v>0.467618524237563</v>
      </c>
      <c r="AC9" s="14">
        <v>0.50095209252075201</v>
      </c>
      <c r="AD9" s="14">
        <v>0.44451143192929499</v>
      </c>
      <c r="AE9" s="14"/>
      <c r="AF9" s="14">
        <v>0.51237046601733904</v>
      </c>
      <c r="AG9" s="14">
        <v>0.39346984700517001</v>
      </c>
      <c r="AH9" s="14">
        <v>0.49117917807879502</v>
      </c>
      <c r="AI9" s="14">
        <v>0.41132018882381199</v>
      </c>
      <c r="AJ9" s="14">
        <v>0.40311428956012202</v>
      </c>
      <c r="AK9" s="14"/>
      <c r="AL9" s="14">
        <v>0.51467807415256295</v>
      </c>
      <c r="AM9" s="14">
        <v>0.42113716564452303</v>
      </c>
      <c r="AN9" s="14">
        <v>0.47695721252245898</v>
      </c>
      <c r="AO9" s="14">
        <v>0.464576124774426</v>
      </c>
      <c r="AP9" s="14">
        <v>0.38943062792088601</v>
      </c>
      <c r="AQ9" s="14"/>
      <c r="AR9" s="14">
        <v>0.38147729990422202</v>
      </c>
      <c r="AS9" s="14">
        <v>0.49866541929958802</v>
      </c>
      <c r="AT9" s="14">
        <v>0.47811543158262698</v>
      </c>
      <c r="AU9" s="14">
        <v>0.50891128984503597</v>
      </c>
      <c r="AV9" s="14">
        <v>0.38332126787112503</v>
      </c>
      <c r="AW9" s="14">
        <v>0.40659645700452901</v>
      </c>
      <c r="AX9" s="14"/>
      <c r="AY9" s="14">
        <v>0.50230954210667</v>
      </c>
      <c r="AZ9" s="14">
        <v>0.44565607588292</v>
      </c>
      <c r="BA9" s="14">
        <v>0.413272725520413</v>
      </c>
      <c r="BB9" s="14">
        <v>0.41620525251984902</v>
      </c>
      <c r="BC9" s="14">
        <v>0.33166122820750099</v>
      </c>
      <c r="BD9" s="14"/>
      <c r="BE9" s="14">
        <v>6.14348414962528E-2</v>
      </c>
      <c r="BF9" s="14">
        <v>0.44305687069684302</v>
      </c>
      <c r="BG9" s="14">
        <v>0.43055203734667502</v>
      </c>
      <c r="BH9" s="14">
        <v>0.4495220487796</v>
      </c>
      <c r="BI9" s="14">
        <v>0.50863072655091102</v>
      </c>
      <c r="BJ9" s="14">
        <v>0.45351155613343702</v>
      </c>
      <c r="BK9" s="14">
        <v>0.41921115591137098</v>
      </c>
      <c r="BL9" s="14">
        <v>0.46691469505213201</v>
      </c>
      <c r="BM9" s="14">
        <v>0.44357228790081299</v>
      </c>
      <c r="BN9" s="14">
        <v>0.43708923271450401</v>
      </c>
      <c r="BO9" s="14">
        <v>0.46655928193134899</v>
      </c>
      <c r="BP9" s="14">
        <v>0.51256999734827702</v>
      </c>
      <c r="BQ9" s="14">
        <v>0.42050052891038697</v>
      </c>
      <c r="BR9" s="14">
        <v>0.38857627571270198</v>
      </c>
      <c r="BS9" s="14">
        <v>0.43002353259200798</v>
      </c>
      <c r="BT9" s="14">
        <v>0.38333657442821201</v>
      </c>
      <c r="BU9" s="14"/>
      <c r="BV9" s="14">
        <v>0.38173595977272001</v>
      </c>
      <c r="BW9" s="14">
        <v>0.47965741312308202</v>
      </c>
      <c r="BX9" s="14"/>
      <c r="BY9" s="14">
        <v>0.398303567284506</v>
      </c>
      <c r="BZ9" s="14"/>
      <c r="CA9" s="14">
        <v>0.47904158842901901</v>
      </c>
      <c r="CB9" s="14">
        <v>0.47529767445559801</v>
      </c>
      <c r="CC9" s="14">
        <v>0.42928025581469198</v>
      </c>
      <c r="CD9" s="14">
        <v>0.366713360268835</v>
      </c>
      <c r="CE9" s="14">
        <v>0.31994177670099999</v>
      </c>
    </row>
    <row r="10" spans="2:83" ht="28.8" x14ac:dyDescent="0.3">
      <c r="B10" s="15" t="s">
        <v>341</v>
      </c>
      <c r="C10" s="14">
        <v>0.40368333168676201</v>
      </c>
      <c r="D10" s="14">
        <v>0.41306069209252699</v>
      </c>
      <c r="E10" s="14">
        <v>0.39531841832342501</v>
      </c>
      <c r="F10" s="14"/>
      <c r="G10" s="14">
        <v>0.30846277128720601</v>
      </c>
      <c r="H10" s="14">
        <v>0.31034435593283</v>
      </c>
      <c r="I10" s="14">
        <v>0.33952098655260399</v>
      </c>
      <c r="J10" s="14">
        <v>0.47582862318097602</v>
      </c>
      <c r="K10" s="14">
        <v>0.44048561943500802</v>
      </c>
      <c r="L10" s="14">
        <v>0.51131653881516204</v>
      </c>
      <c r="M10" s="14"/>
      <c r="N10" s="14">
        <v>0.42432876132930503</v>
      </c>
      <c r="O10" s="14">
        <v>0.404048117676296</v>
      </c>
      <c r="P10" s="14">
        <v>0.40629059492782998</v>
      </c>
      <c r="Q10" s="14">
        <v>0.37964157714437802</v>
      </c>
      <c r="R10" s="14"/>
      <c r="S10" s="14">
        <v>0.39514767705224502</v>
      </c>
      <c r="T10" s="14">
        <v>0.404570815510094</v>
      </c>
      <c r="U10" s="14">
        <v>0.42596617281515797</v>
      </c>
      <c r="V10" s="14">
        <v>0.36189727457225201</v>
      </c>
      <c r="W10" s="14">
        <v>0.38623611892822302</v>
      </c>
      <c r="X10" s="14">
        <v>0.37866926512120602</v>
      </c>
      <c r="Y10" s="14">
        <v>0.482885448600337</v>
      </c>
      <c r="Z10" s="14">
        <v>0.449369490928475</v>
      </c>
      <c r="AA10" s="14">
        <v>0.38874829940216998</v>
      </c>
      <c r="AB10" s="14">
        <v>0.37147059896491003</v>
      </c>
      <c r="AC10" s="14">
        <v>0.45962418682197198</v>
      </c>
      <c r="AD10" s="14">
        <v>0.408400084948638</v>
      </c>
      <c r="AE10" s="14"/>
      <c r="AF10" s="14">
        <v>0.431890539464233</v>
      </c>
      <c r="AG10" s="14">
        <v>0.37985845954406899</v>
      </c>
      <c r="AH10" s="14">
        <v>0.44147766859030801</v>
      </c>
      <c r="AI10" s="14">
        <v>0.40109894818216602</v>
      </c>
      <c r="AJ10" s="14">
        <v>0.377319498475857</v>
      </c>
      <c r="AK10" s="14"/>
      <c r="AL10" s="14">
        <v>0.39631938145624102</v>
      </c>
      <c r="AM10" s="14">
        <v>0.40949512434499002</v>
      </c>
      <c r="AN10" s="14">
        <v>0.46095056213400398</v>
      </c>
      <c r="AO10" s="14">
        <v>0.39678560899014298</v>
      </c>
      <c r="AP10" s="14">
        <v>0.42568221805829398</v>
      </c>
      <c r="AQ10" s="14"/>
      <c r="AR10" s="14">
        <v>0.41263427251295498</v>
      </c>
      <c r="AS10" s="14">
        <v>0.39273642331319197</v>
      </c>
      <c r="AT10" s="14">
        <v>0.471819364687452</v>
      </c>
      <c r="AU10" s="14">
        <v>0.38925402177655599</v>
      </c>
      <c r="AV10" s="14">
        <v>0.42386807383326502</v>
      </c>
      <c r="AW10" s="14">
        <v>0.37399609426262398</v>
      </c>
      <c r="AX10" s="14"/>
      <c r="AY10" s="14">
        <v>0.40312479071039498</v>
      </c>
      <c r="AZ10" s="14">
        <v>0.40602185914389299</v>
      </c>
      <c r="BA10" s="14">
        <v>0.381713866951508</v>
      </c>
      <c r="BB10" s="14">
        <v>0.41468593353639499</v>
      </c>
      <c r="BC10" s="14">
        <v>0.49830410008118198</v>
      </c>
      <c r="BD10" s="14"/>
      <c r="BE10" s="14">
        <v>0.34482751357588498</v>
      </c>
      <c r="BF10" s="14">
        <v>0.26389860720701802</v>
      </c>
      <c r="BG10" s="14">
        <v>0.45969438889158498</v>
      </c>
      <c r="BH10" s="14">
        <v>0.368115949868218</v>
      </c>
      <c r="BI10" s="14">
        <v>0.432123213985174</v>
      </c>
      <c r="BJ10" s="14">
        <v>0.39829902853986499</v>
      </c>
      <c r="BK10" s="14">
        <v>0.39494410262016799</v>
      </c>
      <c r="BL10" s="14">
        <v>0.42001435630613398</v>
      </c>
      <c r="BM10" s="14">
        <v>0.45749653028260301</v>
      </c>
      <c r="BN10" s="14">
        <v>0.40807438215126901</v>
      </c>
      <c r="BO10" s="14">
        <v>0.41807730815400101</v>
      </c>
      <c r="BP10" s="14">
        <v>0.402152127992914</v>
      </c>
      <c r="BQ10" s="14">
        <v>0.41459444988073602</v>
      </c>
      <c r="BR10" s="14">
        <v>0.426001273765166</v>
      </c>
      <c r="BS10" s="14">
        <v>0.452016093170858</v>
      </c>
      <c r="BT10" s="14">
        <v>0.336091458307264</v>
      </c>
      <c r="BU10" s="14"/>
      <c r="BV10" s="14">
        <v>0.408018783317464</v>
      </c>
      <c r="BW10" s="14">
        <v>0.41168784511030598</v>
      </c>
      <c r="BX10" s="14"/>
      <c r="BY10" s="14">
        <v>0.35506976980482502</v>
      </c>
      <c r="BZ10" s="14"/>
      <c r="CA10" s="14">
        <v>0.41313886178451498</v>
      </c>
      <c r="CB10" s="14">
        <v>0.43468033590601901</v>
      </c>
      <c r="CC10" s="14">
        <v>0.41485105208821998</v>
      </c>
      <c r="CD10" s="14">
        <v>0.32583848684510702</v>
      </c>
      <c r="CE10" s="14">
        <v>0.32224291951373102</v>
      </c>
    </row>
    <row r="11" spans="2:83" ht="28.8" x14ac:dyDescent="0.3">
      <c r="B11" s="15" t="s">
        <v>342</v>
      </c>
      <c r="C11" s="14">
        <v>0.35013658247734702</v>
      </c>
      <c r="D11" s="14">
        <v>0.35264239006987902</v>
      </c>
      <c r="E11" s="14">
        <v>0.34837634980555499</v>
      </c>
      <c r="F11" s="14"/>
      <c r="G11" s="14">
        <v>0.28844422294341798</v>
      </c>
      <c r="H11" s="14">
        <v>0.34022744651936998</v>
      </c>
      <c r="I11" s="14">
        <v>0.34042198976523202</v>
      </c>
      <c r="J11" s="14">
        <v>0.32825371719813001</v>
      </c>
      <c r="K11" s="14">
        <v>0.367651703630268</v>
      </c>
      <c r="L11" s="14">
        <v>0.41288326076487603</v>
      </c>
      <c r="M11" s="14"/>
      <c r="N11" s="14">
        <v>0.41671223176432498</v>
      </c>
      <c r="O11" s="14">
        <v>0.33392139598098303</v>
      </c>
      <c r="P11" s="14">
        <v>0.339211016991597</v>
      </c>
      <c r="Q11" s="14">
        <v>0.31248435144258002</v>
      </c>
      <c r="R11" s="14"/>
      <c r="S11" s="14">
        <v>0.37420828774901599</v>
      </c>
      <c r="T11" s="14">
        <v>0.36711351019680999</v>
      </c>
      <c r="U11" s="14">
        <v>0.35334981310744101</v>
      </c>
      <c r="V11" s="14">
        <v>0.35087004614688899</v>
      </c>
      <c r="W11" s="14">
        <v>0.36993688956887799</v>
      </c>
      <c r="X11" s="14">
        <v>0.28764257939500398</v>
      </c>
      <c r="Y11" s="14">
        <v>0.35238769270535902</v>
      </c>
      <c r="Z11" s="14">
        <v>0.35066963666648998</v>
      </c>
      <c r="AA11" s="14">
        <v>0.37424997983538</v>
      </c>
      <c r="AB11" s="14">
        <v>0.32794546147718401</v>
      </c>
      <c r="AC11" s="14">
        <v>0.30770298764411602</v>
      </c>
      <c r="AD11" s="14">
        <v>0.33734258675219397</v>
      </c>
      <c r="AE11" s="14"/>
      <c r="AF11" s="14">
        <v>0.40786567623453601</v>
      </c>
      <c r="AG11" s="14">
        <v>0.31946605350264201</v>
      </c>
      <c r="AH11" s="14">
        <v>0.35026787022946898</v>
      </c>
      <c r="AI11" s="14">
        <v>0.419386788069675</v>
      </c>
      <c r="AJ11" s="14">
        <v>0.30549023342126902</v>
      </c>
      <c r="AK11" s="14"/>
      <c r="AL11" s="14">
        <v>0.39770521785462698</v>
      </c>
      <c r="AM11" s="14">
        <v>0.35790070635545701</v>
      </c>
      <c r="AN11" s="14">
        <v>0.384448369681194</v>
      </c>
      <c r="AO11" s="14">
        <v>0.38840425519278698</v>
      </c>
      <c r="AP11" s="14">
        <v>0.288551742672355</v>
      </c>
      <c r="AQ11" s="14"/>
      <c r="AR11" s="14">
        <v>0.33879848018120001</v>
      </c>
      <c r="AS11" s="14">
        <v>0.382703511647008</v>
      </c>
      <c r="AT11" s="14">
        <v>0.36778520507416901</v>
      </c>
      <c r="AU11" s="14">
        <v>0.40415753935197402</v>
      </c>
      <c r="AV11" s="14">
        <v>0.26741426866853801</v>
      </c>
      <c r="AW11" s="14">
        <v>0.377515709656982</v>
      </c>
      <c r="AX11" s="14"/>
      <c r="AY11" s="14">
        <v>0.372634684512897</v>
      </c>
      <c r="AZ11" s="14">
        <v>0.30991093782207402</v>
      </c>
      <c r="BA11" s="14">
        <v>0.39546338227070599</v>
      </c>
      <c r="BB11" s="14">
        <v>0.318389227323982</v>
      </c>
      <c r="BC11" s="14">
        <v>0.35553570381973598</v>
      </c>
      <c r="BD11" s="14"/>
      <c r="BE11" s="14">
        <v>0.27569624472576998</v>
      </c>
      <c r="BF11" s="14">
        <v>0.245200047636075</v>
      </c>
      <c r="BG11" s="14">
        <v>0.33817414193447698</v>
      </c>
      <c r="BH11" s="14">
        <v>0.34148031900338499</v>
      </c>
      <c r="BI11" s="14">
        <v>0.368043882607481</v>
      </c>
      <c r="BJ11" s="14">
        <v>0.32688192181200398</v>
      </c>
      <c r="BK11" s="14">
        <v>0.37816801289698698</v>
      </c>
      <c r="BL11" s="14">
        <v>0.35443730175209598</v>
      </c>
      <c r="BM11" s="14">
        <v>0.326645634643697</v>
      </c>
      <c r="BN11" s="14">
        <v>0.30781663887644001</v>
      </c>
      <c r="BO11" s="14">
        <v>0.37113973056204302</v>
      </c>
      <c r="BP11" s="14">
        <v>0.30512612874578199</v>
      </c>
      <c r="BQ11" s="14">
        <v>0.46909363394739401</v>
      </c>
      <c r="BR11" s="14">
        <v>0.31008569334698699</v>
      </c>
      <c r="BS11" s="14">
        <v>0.34801292713341497</v>
      </c>
      <c r="BT11" s="14">
        <v>0.43041489835228203</v>
      </c>
      <c r="BU11" s="14"/>
      <c r="BV11" s="14">
        <v>0.34888394732446898</v>
      </c>
      <c r="BW11" s="14">
        <v>0.37129275764608999</v>
      </c>
      <c r="BX11" s="14"/>
      <c r="BY11" s="14">
        <v>0.35722617929383699</v>
      </c>
      <c r="BZ11" s="14"/>
      <c r="CA11" s="14">
        <v>0.32482561259658199</v>
      </c>
      <c r="CB11" s="14">
        <v>0.34799820813175703</v>
      </c>
      <c r="CC11" s="14">
        <v>0.36740759010157698</v>
      </c>
      <c r="CD11" s="14">
        <v>0.36169874500466398</v>
      </c>
      <c r="CE11" s="14">
        <v>0.42531614348788599</v>
      </c>
    </row>
    <row r="12" spans="2:83" ht="28.8" x14ac:dyDescent="0.3">
      <c r="B12" s="15" t="s">
        <v>343</v>
      </c>
      <c r="C12" s="14">
        <v>0.24415947392627399</v>
      </c>
      <c r="D12" s="14">
        <v>0.23436855437118401</v>
      </c>
      <c r="E12" s="14">
        <v>0.25419848657590799</v>
      </c>
      <c r="F12" s="14"/>
      <c r="G12" s="14">
        <v>0.30146381416478302</v>
      </c>
      <c r="H12" s="14">
        <v>0.26748485637396402</v>
      </c>
      <c r="I12" s="14">
        <v>0.26684837755771801</v>
      </c>
      <c r="J12" s="14">
        <v>0.25715443683412198</v>
      </c>
      <c r="K12" s="14">
        <v>0.19778505312856501</v>
      </c>
      <c r="L12" s="14">
        <v>0.189522870336502</v>
      </c>
      <c r="M12" s="14"/>
      <c r="N12" s="14">
        <v>0.231385070176956</v>
      </c>
      <c r="O12" s="14">
        <v>0.255783635703759</v>
      </c>
      <c r="P12" s="14">
        <v>0.259696440590513</v>
      </c>
      <c r="Q12" s="14">
        <v>0.23149937877966401</v>
      </c>
      <c r="R12" s="14"/>
      <c r="S12" s="14">
        <v>0.28903488069348399</v>
      </c>
      <c r="T12" s="14">
        <v>0.24596905437906499</v>
      </c>
      <c r="U12" s="14">
        <v>0.16348216668857801</v>
      </c>
      <c r="V12" s="14">
        <v>0.201157642372431</v>
      </c>
      <c r="W12" s="14">
        <v>0.24475762220483799</v>
      </c>
      <c r="X12" s="14">
        <v>0.211632502727396</v>
      </c>
      <c r="Y12" s="14">
        <v>0.209562533605301</v>
      </c>
      <c r="Z12" s="14">
        <v>0.259281489640171</v>
      </c>
      <c r="AA12" s="14">
        <v>0.297411031232232</v>
      </c>
      <c r="AB12" s="14">
        <v>0.27400663045364099</v>
      </c>
      <c r="AC12" s="14">
        <v>0.25878454906508302</v>
      </c>
      <c r="AD12" s="14">
        <v>0.22929221465361099</v>
      </c>
      <c r="AE12" s="14"/>
      <c r="AF12" s="14">
        <v>0.247774637951888</v>
      </c>
      <c r="AG12" s="14">
        <v>0.25783803926168303</v>
      </c>
      <c r="AH12" s="14">
        <v>0.18184074188355601</v>
      </c>
      <c r="AI12" s="14">
        <v>0.10844003440855</v>
      </c>
      <c r="AJ12" s="14">
        <v>0.241966661249646</v>
      </c>
      <c r="AK12" s="14"/>
      <c r="AL12" s="14">
        <v>0.26538955200466502</v>
      </c>
      <c r="AM12" s="14">
        <v>0.24607556380645701</v>
      </c>
      <c r="AN12" s="14">
        <v>0.202761889174467</v>
      </c>
      <c r="AO12" s="14">
        <v>0.21122944463161</v>
      </c>
      <c r="AP12" s="14">
        <v>0.27334085974250599</v>
      </c>
      <c r="AQ12" s="14"/>
      <c r="AR12" s="14">
        <v>0.26434477245983701</v>
      </c>
      <c r="AS12" s="14">
        <v>0.26924420005008798</v>
      </c>
      <c r="AT12" s="14">
        <v>0.20342280182973399</v>
      </c>
      <c r="AU12" s="14">
        <v>0.24400920630237499</v>
      </c>
      <c r="AV12" s="14">
        <v>0.23504762109043401</v>
      </c>
      <c r="AW12" s="14">
        <v>0.184969351650389</v>
      </c>
      <c r="AX12" s="14"/>
      <c r="AY12" s="14">
        <v>0.246006023291482</v>
      </c>
      <c r="AZ12" s="14">
        <v>0.25714596577628701</v>
      </c>
      <c r="BA12" s="14">
        <v>0.24277999045266399</v>
      </c>
      <c r="BB12" s="14">
        <v>0.23846010301788501</v>
      </c>
      <c r="BC12" s="14">
        <v>0.21883605840778</v>
      </c>
      <c r="BD12" s="14"/>
      <c r="BE12" s="14">
        <v>0.42709197856300801</v>
      </c>
      <c r="BF12" s="14">
        <v>0.22276840053629501</v>
      </c>
      <c r="BG12" s="14">
        <v>0.15784893777777501</v>
      </c>
      <c r="BH12" s="14">
        <v>0.28678245466128299</v>
      </c>
      <c r="BI12" s="14">
        <v>0.18726753526919801</v>
      </c>
      <c r="BJ12" s="14">
        <v>0.260220338564013</v>
      </c>
      <c r="BK12" s="14">
        <v>0.260357065295794</v>
      </c>
      <c r="BL12" s="14">
        <v>0.25466875126405403</v>
      </c>
      <c r="BM12" s="14">
        <v>0.26267327935899198</v>
      </c>
      <c r="BN12" s="14">
        <v>0.27127519027584501</v>
      </c>
      <c r="BO12" s="14">
        <v>0.21632201369807699</v>
      </c>
      <c r="BP12" s="14">
        <v>0.25102223303647297</v>
      </c>
      <c r="BQ12" s="14">
        <v>0.30918490030470702</v>
      </c>
      <c r="BR12" s="14">
        <v>0.32014452030778201</v>
      </c>
      <c r="BS12" s="14">
        <v>0.16703413424302499</v>
      </c>
      <c r="BT12" s="14">
        <v>0.23248438689353301</v>
      </c>
      <c r="BU12" s="14"/>
      <c r="BV12" s="14">
        <v>0.269581639821455</v>
      </c>
      <c r="BW12" s="14">
        <v>0.21116339918583299</v>
      </c>
      <c r="BX12" s="14"/>
      <c r="BY12" s="14">
        <v>0.28112088564332099</v>
      </c>
      <c r="BZ12" s="14"/>
      <c r="CA12" s="14">
        <v>0.24463905222655599</v>
      </c>
      <c r="CB12" s="14">
        <v>0.22602286634028901</v>
      </c>
      <c r="CC12" s="14">
        <v>0.25614640892725499</v>
      </c>
      <c r="CD12" s="14">
        <v>0.28159962369320302</v>
      </c>
      <c r="CE12" s="14">
        <v>0.20885089499048401</v>
      </c>
    </row>
    <row r="13" spans="2:83" ht="28.8" x14ac:dyDescent="0.3">
      <c r="B13" s="15" t="s">
        <v>344</v>
      </c>
      <c r="C13" s="14">
        <v>0.238114501690569</v>
      </c>
      <c r="D13" s="14">
        <v>0.25084621680583002</v>
      </c>
      <c r="E13" s="14">
        <v>0.22614960920383601</v>
      </c>
      <c r="F13" s="14"/>
      <c r="G13" s="14">
        <v>0.23838574566256501</v>
      </c>
      <c r="H13" s="14">
        <v>0.25085673578527101</v>
      </c>
      <c r="I13" s="14">
        <v>0.27275249082819297</v>
      </c>
      <c r="J13" s="14">
        <v>0.24136744098465801</v>
      </c>
      <c r="K13" s="14">
        <v>0.207870979203747</v>
      </c>
      <c r="L13" s="14">
        <v>0.21720465510686099</v>
      </c>
      <c r="M13" s="14"/>
      <c r="N13" s="14">
        <v>0.262991248138087</v>
      </c>
      <c r="O13" s="14">
        <v>0.263383986367067</v>
      </c>
      <c r="P13" s="14">
        <v>0.20355601003165</v>
      </c>
      <c r="Q13" s="14">
        <v>0.22065972088768901</v>
      </c>
      <c r="R13" s="14"/>
      <c r="S13" s="14">
        <v>0.234518110843219</v>
      </c>
      <c r="T13" s="14">
        <v>0.25864765680261198</v>
      </c>
      <c r="U13" s="14">
        <v>0.22784136114085901</v>
      </c>
      <c r="V13" s="14">
        <v>0.275147593190116</v>
      </c>
      <c r="W13" s="14">
        <v>0.17126753406268799</v>
      </c>
      <c r="X13" s="14">
        <v>0.201092197707821</v>
      </c>
      <c r="Y13" s="14">
        <v>0.20614219644991499</v>
      </c>
      <c r="Z13" s="14">
        <v>0.27839478358103398</v>
      </c>
      <c r="AA13" s="14">
        <v>0.25635165592181502</v>
      </c>
      <c r="AB13" s="14">
        <v>0.25961861740717901</v>
      </c>
      <c r="AC13" s="14">
        <v>0.216381563439112</v>
      </c>
      <c r="AD13" s="14">
        <v>0.28421582549899999</v>
      </c>
      <c r="AE13" s="14"/>
      <c r="AF13" s="14">
        <v>0.186848907672168</v>
      </c>
      <c r="AG13" s="14">
        <v>0.299768623376446</v>
      </c>
      <c r="AH13" s="14">
        <v>0.26455456329690102</v>
      </c>
      <c r="AI13" s="14">
        <v>0.14487964869858</v>
      </c>
      <c r="AJ13" s="14">
        <v>0.20469163839302801</v>
      </c>
      <c r="AK13" s="14"/>
      <c r="AL13" s="14">
        <v>0.19518958574745901</v>
      </c>
      <c r="AM13" s="14">
        <v>0.27472222365001597</v>
      </c>
      <c r="AN13" s="14">
        <v>0.29852258178959701</v>
      </c>
      <c r="AO13" s="14">
        <v>0.198281720617696</v>
      </c>
      <c r="AP13" s="14">
        <v>0.21112103404819499</v>
      </c>
      <c r="AQ13" s="14"/>
      <c r="AR13" s="14">
        <v>0.31681343855642802</v>
      </c>
      <c r="AS13" s="14">
        <v>0.193524050608473</v>
      </c>
      <c r="AT13" s="14">
        <v>0.27106930257071699</v>
      </c>
      <c r="AU13" s="14">
        <v>0.213747576076456</v>
      </c>
      <c r="AV13" s="14">
        <v>0.220211926241697</v>
      </c>
      <c r="AW13" s="14">
        <v>0.20396745663827601</v>
      </c>
      <c r="AX13" s="14"/>
      <c r="AY13" s="14">
        <v>0.18986272284111499</v>
      </c>
      <c r="AZ13" s="14">
        <v>0.248143396440793</v>
      </c>
      <c r="BA13" s="14">
        <v>0.24667125919225599</v>
      </c>
      <c r="BB13" s="14">
        <v>0.27052188612587802</v>
      </c>
      <c r="BC13" s="14">
        <v>0.335356495640528</v>
      </c>
      <c r="BD13" s="14"/>
      <c r="BE13" s="14">
        <v>0.27545287829517401</v>
      </c>
      <c r="BF13" s="14">
        <v>0.23544913102606099</v>
      </c>
      <c r="BG13" s="14">
        <v>0.21528855928073901</v>
      </c>
      <c r="BH13" s="14">
        <v>0.159095787582447</v>
      </c>
      <c r="BI13" s="14">
        <v>0.19821476098337601</v>
      </c>
      <c r="BJ13" s="14">
        <v>0.26572895816043202</v>
      </c>
      <c r="BK13" s="14">
        <v>0.223967075804582</v>
      </c>
      <c r="BL13" s="14">
        <v>0.23677459079344401</v>
      </c>
      <c r="BM13" s="14">
        <v>0.236007875059527</v>
      </c>
      <c r="BN13" s="14">
        <v>0.24291430953613399</v>
      </c>
      <c r="BO13" s="14">
        <v>0.29956308283649702</v>
      </c>
      <c r="BP13" s="14">
        <v>0.22071840442934099</v>
      </c>
      <c r="BQ13" s="14">
        <v>0.22917776440183599</v>
      </c>
      <c r="BR13" s="14">
        <v>0.29108199210663099</v>
      </c>
      <c r="BS13" s="14">
        <v>0.317387000828874</v>
      </c>
      <c r="BT13" s="14">
        <v>0.28579640645263199</v>
      </c>
      <c r="BU13" s="14"/>
      <c r="BV13" s="14">
        <v>0.295821006760772</v>
      </c>
      <c r="BW13" s="14">
        <v>0.24338546677117301</v>
      </c>
      <c r="BX13" s="14"/>
      <c r="BY13" s="14">
        <v>0.260681695583658</v>
      </c>
      <c r="BZ13" s="14"/>
      <c r="CA13" s="14">
        <v>0.22536040703833601</v>
      </c>
      <c r="CB13" s="14">
        <v>0.23762069205671901</v>
      </c>
      <c r="CC13" s="14">
        <v>0.24550110042790099</v>
      </c>
      <c r="CD13" s="14">
        <v>0.29830010440237298</v>
      </c>
      <c r="CE13" s="14">
        <v>0.16319095539002901</v>
      </c>
    </row>
    <row r="14" spans="2:83" ht="28.8" x14ac:dyDescent="0.3">
      <c r="B14" s="15" t="s">
        <v>345</v>
      </c>
      <c r="C14" s="14">
        <v>0.22091478861998001</v>
      </c>
      <c r="D14" s="14">
        <v>0.26610727651336502</v>
      </c>
      <c r="E14" s="14">
        <v>0.17722010090885401</v>
      </c>
      <c r="F14" s="14"/>
      <c r="G14" s="14">
        <v>0.21355052411947001</v>
      </c>
      <c r="H14" s="14">
        <v>0.225139065271759</v>
      </c>
      <c r="I14" s="14">
        <v>0.22678404992439899</v>
      </c>
      <c r="J14" s="14">
        <v>0.22642650107995399</v>
      </c>
      <c r="K14" s="14">
        <v>0.222946923422153</v>
      </c>
      <c r="L14" s="14">
        <v>0.21174079219848699</v>
      </c>
      <c r="M14" s="14"/>
      <c r="N14" s="14">
        <v>0.23489598996275701</v>
      </c>
      <c r="O14" s="14">
        <v>0.21782487345332499</v>
      </c>
      <c r="P14" s="14">
        <v>0.19104483862182001</v>
      </c>
      <c r="Q14" s="14">
        <v>0.238114812265285</v>
      </c>
      <c r="R14" s="14"/>
      <c r="S14" s="14">
        <v>0.21052480097998599</v>
      </c>
      <c r="T14" s="14">
        <v>0.189443790762194</v>
      </c>
      <c r="U14" s="14">
        <v>0.21074288756044299</v>
      </c>
      <c r="V14" s="14">
        <v>0.233076502051208</v>
      </c>
      <c r="W14" s="14">
        <v>0.30890045855386</v>
      </c>
      <c r="X14" s="14">
        <v>0.195562583902604</v>
      </c>
      <c r="Y14" s="14">
        <v>0.24578397423056</v>
      </c>
      <c r="Z14" s="14">
        <v>0.24616164197993801</v>
      </c>
      <c r="AA14" s="14">
        <v>0.24487411309454599</v>
      </c>
      <c r="AB14" s="14">
        <v>0.180522584729086</v>
      </c>
      <c r="AC14" s="14">
        <v>0.220331314943019</v>
      </c>
      <c r="AD14" s="14">
        <v>0.20273630757413399</v>
      </c>
      <c r="AE14" s="14"/>
      <c r="AF14" s="14">
        <v>0.25330070277494998</v>
      </c>
      <c r="AG14" s="14">
        <v>0.20647614498803599</v>
      </c>
      <c r="AH14" s="14">
        <v>0.22509881630954801</v>
      </c>
      <c r="AI14" s="14">
        <v>0.17639782704722901</v>
      </c>
      <c r="AJ14" s="14">
        <v>0.20298239685835501</v>
      </c>
      <c r="AK14" s="14"/>
      <c r="AL14" s="14">
        <v>0.23938123884991599</v>
      </c>
      <c r="AM14" s="14">
        <v>0.20895686156404999</v>
      </c>
      <c r="AN14" s="14">
        <v>0.20019080338919701</v>
      </c>
      <c r="AO14" s="14">
        <v>0.28334390574256901</v>
      </c>
      <c r="AP14" s="14">
        <v>0.188582091088944</v>
      </c>
      <c r="AQ14" s="14"/>
      <c r="AR14" s="14">
        <v>0.20447064516979899</v>
      </c>
      <c r="AS14" s="14">
        <v>0.244913910750891</v>
      </c>
      <c r="AT14" s="14">
        <v>0.212481196991992</v>
      </c>
      <c r="AU14" s="14">
        <v>0.26314259394031397</v>
      </c>
      <c r="AV14" s="14">
        <v>0.187170645004302</v>
      </c>
      <c r="AW14" s="14">
        <v>0.182194330465661</v>
      </c>
      <c r="AX14" s="14"/>
      <c r="AY14" s="14">
        <v>0.25464725766413199</v>
      </c>
      <c r="AZ14" s="14">
        <v>0.22117930553720599</v>
      </c>
      <c r="BA14" s="14">
        <v>0.20731035262550801</v>
      </c>
      <c r="BB14" s="14">
        <v>0.20957223693795901</v>
      </c>
      <c r="BC14" s="14">
        <v>0.29374231735613299</v>
      </c>
      <c r="BD14" s="14"/>
      <c r="BE14" s="14">
        <v>0.305566555190733</v>
      </c>
      <c r="BF14" s="14">
        <v>0.192728668109718</v>
      </c>
      <c r="BG14" s="14">
        <v>0.246075827959604</v>
      </c>
      <c r="BH14" s="14">
        <v>0.25442968735118399</v>
      </c>
      <c r="BI14" s="14">
        <v>0.229055357816072</v>
      </c>
      <c r="BJ14" s="14">
        <v>0.24498671430680399</v>
      </c>
      <c r="BK14" s="14">
        <v>0.19885742345771301</v>
      </c>
      <c r="BL14" s="14">
        <v>0.22076219833644001</v>
      </c>
      <c r="BM14" s="14">
        <v>0.201853516640883</v>
      </c>
      <c r="BN14" s="14">
        <v>0.26375304200266603</v>
      </c>
      <c r="BO14" s="14">
        <v>0.17824134649246101</v>
      </c>
      <c r="BP14" s="14">
        <v>0.23845681899867399</v>
      </c>
      <c r="BQ14" s="14">
        <v>0.163230682078571</v>
      </c>
      <c r="BR14" s="14">
        <v>0.230701169651816</v>
      </c>
      <c r="BS14" s="14">
        <v>0.24941769433237099</v>
      </c>
      <c r="BT14" s="14">
        <v>0.21090349188794999</v>
      </c>
      <c r="BU14" s="14"/>
      <c r="BV14" s="14">
        <v>0.202944555005904</v>
      </c>
      <c r="BW14" s="14">
        <v>0.21788657982811499</v>
      </c>
      <c r="BX14" s="14"/>
      <c r="BY14" s="14">
        <v>0.225780082659093</v>
      </c>
      <c r="BZ14" s="14"/>
      <c r="CA14" s="14">
        <v>0.21652833332958701</v>
      </c>
      <c r="CB14" s="14">
        <v>0.22569494377914401</v>
      </c>
      <c r="CC14" s="14">
        <v>0.22265112315228899</v>
      </c>
      <c r="CD14" s="14">
        <v>0.26522957291976101</v>
      </c>
      <c r="CE14" s="14">
        <v>0.16531472593963301</v>
      </c>
    </row>
    <row r="15" spans="2:83" ht="28.8" x14ac:dyDescent="0.3">
      <c r="B15" s="15" t="s">
        <v>346</v>
      </c>
      <c r="C15" s="14">
        <v>0.214543927085622</v>
      </c>
      <c r="D15" s="14">
        <v>0.20052884964145301</v>
      </c>
      <c r="E15" s="14">
        <v>0.228649516176578</v>
      </c>
      <c r="F15" s="14"/>
      <c r="G15" s="14">
        <v>0.217138675073065</v>
      </c>
      <c r="H15" s="14">
        <v>0.20415314165093701</v>
      </c>
      <c r="I15" s="14">
        <v>0.21541399887422399</v>
      </c>
      <c r="J15" s="14">
        <v>0.24116557975651001</v>
      </c>
      <c r="K15" s="14">
        <v>0.22020414029933999</v>
      </c>
      <c r="L15" s="14">
        <v>0.195145162541075</v>
      </c>
      <c r="M15" s="14"/>
      <c r="N15" s="14">
        <v>0.219178138041415</v>
      </c>
      <c r="O15" s="14">
        <v>0.20359172835491399</v>
      </c>
      <c r="P15" s="14">
        <v>0.24407274076899799</v>
      </c>
      <c r="Q15" s="14">
        <v>0.19579815910609899</v>
      </c>
      <c r="R15" s="14"/>
      <c r="S15" s="14">
        <v>0.17774542052435799</v>
      </c>
      <c r="T15" s="14">
        <v>0.179486894509643</v>
      </c>
      <c r="U15" s="14">
        <v>0.19457113317121499</v>
      </c>
      <c r="V15" s="14">
        <v>0.25236362714660798</v>
      </c>
      <c r="W15" s="14">
        <v>0.19143562421600899</v>
      </c>
      <c r="X15" s="14">
        <v>0.20982480372628501</v>
      </c>
      <c r="Y15" s="14">
        <v>0.20939768908918799</v>
      </c>
      <c r="Z15" s="14">
        <v>0.21330890621106599</v>
      </c>
      <c r="AA15" s="14">
        <v>0.216470434818612</v>
      </c>
      <c r="AB15" s="14">
        <v>0.32723659516280701</v>
      </c>
      <c r="AC15" s="14">
        <v>0.17771946848277001</v>
      </c>
      <c r="AD15" s="14">
        <v>0.27671642928769302</v>
      </c>
      <c r="AE15" s="14"/>
      <c r="AF15" s="14">
        <v>0.20314134858670399</v>
      </c>
      <c r="AG15" s="14">
        <v>0.207698152324827</v>
      </c>
      <c r="AH15" s="14">
        <v>0.19293624935037201</v>
      </c>
      <c r="AI15" s="14">
        <v>0.25784840301039502</v>
      </c>
      <c r="AJ15" s="14">
        <v>0.21053754819519799</v>
      </c>
      <c r="AK15" s="14"/>
      <c r="AL15" s="14">
        <v>0.212341335002319</v>
      </c>
      <c r="AM15" s="14">
        <v>0.209442304738507</v>
      </c>
      <c r="AN15" s="14">
        <v>0.17725776817762601</v>
      </c>
      <c r="AO15" s="14">
        <v>0.24533815694830299</v>
      </c>
      <c r="AP15" s="14">
        <v>0.23771588810092401</v>
      </c>
      <c r="AQ15" s="14"/>
      <c r="AR15" s="14">
        <v>0.18754109003737801</v>
      </c>
      <c r="AS15" s="14">
        <v>0.21329091464670599</v>
      </c>
      <c r="AT15" s="14">
        <v>0.21661265844501501</v>
      </c>
      <c r="AU15" s="14">
        <v>0.22271128803837201</v>
      </c>
      <c r="AV15" s="14">
        <v>0.20598491657204901</v>
      </c>
      <c r="AW15" s="14">
        <v>0.252701915672505</v>
      </c>
      <c r="AX15" s="14"/>
      <c r="AY15" s="14">
        <v>0.222444780917296</v>
      </c>
      <c r="AZ15" s="14">
        <v>0.19641874389584199</v>
      </c>
      <c r="BA15" s="14">
        <v>0.19918993596360199</v>
      </c>
      <c r="BB15" s="14">
        <v>0.277201484197936</v>
      </c>
      <c r="BC15" s="14">
        <v>0.17015389374828899</v>
      </c>
      <c r="BD15" s="14"/>
      <c r="BE15" s="14">
        <v>0.197159837075399</v>
      </c>
      <c r="BF15" s="14">
        <v>0.22208262321611699</v>
      </c>
      <c r="BG15" s="14">
        <v>0.24482064732464501</v>
      </c>
      <c r="BH15" s="14">
        <v>0.20005498878327299</v>
      </c>
      <c r="BI15" s="14">
        <v>0.171060833357007</v>
      </c>
      <c r="BJ15" s="14">
        <v>0.233936163624544</v>
      </c>
      <c r="BK15" s="14">
        <v>0.19396849368017999</v>
      </c>
      <c r="BL15" s="14">
        <v>0.23942343718383599</v>
      </c>
      <c r="BM15" s="14">
        <v>0.231596931045011</v>
      </c>
      <c r="BN15" s="14">
        <v>0.216907568214391</v>
      </c>
      <c r="BO15" s="14">
        <v>0.187121463913757</v>
      </c>
      <c r="BP15" s="14">
        <v>0.27583652348161303</v>
      </c>
      <c r="BQ15" s="14">
        <v>0.27348117157208401</v>
      </c>
      <c r="BR15" s="14">
        <v>0.188824766313889</v>
      </c>
      <c r="BS15" s="14">
        <v>0.155583180283351</v>
      </c>
      <c r="BT15" s="14">
        <v>0.18346677599678299</v>
      </c>
      <c r="BU15" s="14"/>
      <c r="BV15" s="14">
        <v>0.19115089338699601</v>
      </c>
      <c r="BW15" s="14">
        <v>0.236609440752195</v>
      </c>
      <c r="BX15" s="14"/>
      <c r="BY15" s="14">
        <v>0.19305138645578299</v>
      </c>
      <c r="BZ15" s="14"/>
      <c r="CA15" s="14">
        <v>0.21766100882410999</v>
      </c>
      <c r="CB15" s="14">
        <v>0.19361078459177899</v>
      </c>
      <c r="CC15" s="14">
        <v>0.22685886327917601</v>
      </c>
      <c r="CD15" s="14">
        <v>0.202488649456564</v>
      </c>
      <c r="CE15" s="14">
        <v>0.17817863407207499</v>
      </c>
    </row>
    <row r="16" spans="2:83" ht="57.6" x14ac:dyDescent="0.3">
      <c r="B16" s="15" t="s">
        <v>347</v>
      </c>
      <c r="C16" s="14">
        <v>0.151023399668545</v>
      </c>
      <c r="D16" s="14">
        <v>0.16363328089322601</v>
      </c>
      <c r="E16" s="14">
        <v>0.13900670371842599</v>
      </c>
      <c r="F16" s="14"/>
      <c r="G16" s="14">
        <v>0.150470904163203</v>
      </c>
      <c r="H16" s="14">
        <v>0.17285994806480801</v>
      </c>
      <c r="I16" s="14">
        <v>0.117925937765485</v>
      </c>
      <c r="J16" s="14">
        <v>0.10868403695407799</v>
      </c>
      <c r="K16" s="14">
        <v>0.13934122362590901</v>
      </c>
      <c r="L16" s="14">
        <v>0.20268291152010501</v>
      </c>
      <c r="M16" s="14"/>
      <c r="N16" s="14">
        <v>0.138142590719915</v>
      </c>
      <c r="O16" s="14">
        <v>0.14365685811752901</v>
      </c>
      <c r="P16" s="14">
        <v>0.16941455480067399</v>
      </c>
      <c r="Q16" s="14">
        <v>0.15384102738557201</v>
      </c>
      <c r="R16" s="14"/>
      <c r="S16" s="14">
        <v>0.17671698247989001</v>
      </c>
      <c r="T16" s="14">
        <v>0.12409311634935399</v>
      </c>
      <c r="U16" s="14">
        <v>0.185522177884302</v>
      </c>
      <c r="V16" s="14">
        <v>0.16190690307292399</v>
      </c>
      <c r="W16" s="14">
        <v>0.100955281581559</v>
      </c>
      <c r="X16" s="14">
        <v>0.16629398703693701</v>
      </c>
      <c r="Y16" s="14">
        <v>0.18173919591368701</v>
      </c>
      <c r="Z16" s="14">
        <v>0.11289042190010699</v>
      </c>
      <c r="AA16" s="14">
        <v>0.14681262501164599</v>
      </c>
      <c r="AB16" s="14">
        <v>0.17258081265394201</v>
      </c>
      <c r="AC16" s="14">
        <v>0.104846597073564</v>
      </c>
      <c r="AD16" s="14">
        <v>9.1618646270325205E-2</v>
      </c>
      <c r="AE16" s="14"/>
      <c r="AF16" s="14">
        <v>0.16807565065735999</v>
      </c>
      <c r="AG16" s="14">
        <v>0.16546519129624501</v>
      </c>
      <c r="AH16" s="14">
        <v>0.13325941808494199</v>
      </c>
      <c r="AI16" s="14">
        <v>0.26781567858141297</v>
      </c>
      <c r="AJ16" s="14">
        <v>0.123693151557002</v>
      </c>
      <c r="AK16" s="14"/>
      <c r="AL16" s="14">
        <v>0.17777438287539199</v>
      </c>
      <c r="AM16" s="14">
        <v>0.152939667079318</v>
      </c>
      <c r="AN16" s="14">
        <v>0.15257947805034799</v>
      </c>
      <c r="AO16" s="14">
        <v>0.14558593840624601</v>
      </c>
      <c r="AP16" s="14">
        <v>0.123324215414728</v>
      </c>
      <c r="AQ16" s="14"/>
      <c r="AR16" s="14">
        <v>0.16520232800840401</v>
      </c>
      <c r="AS16" s="14">
        <v>0.17457336982486099</v>
      </c>
      <c r="AT16" s="14">
        <v>0.178336040000216</v>
      </c>
      <c r="AU16" s="14">
        <v>0.15884631278794101</v>
      </c>
      <c r="AV16" s="14">
        <v>0.113755990501101</v>
      </c>
      <c r="AW16" s="14">
        <v>0.11181330387911199</v>
      </c>
      <c r="AX16" s="14"/>
      <c r="AY16" s="14">
        <v>0.170067345105303</v>
      </c>
      <c r="AZ16" s="14">
        <v>0.147312199792274</v>
      </c>
      <c r="BA16" s="14">
        <v>0.14885799205689201</v>
      </c>
      <c r="BB16" s="14">
        <v>0.114427636248501</v>
      </c>
      <c r="BC16" s="14">
        <v>0.18817639205400899</v>
      </c>
      <c r="BD16" s="14"/>
      <c r="BE16" s="14">
        <v>0.220823833928117</v>
      </c>
      <c r="BF16" s="14">
        <v>9.9776357263076099E-2</v>
      </c>
      <c r="BG16" s="14">
        <v>0.17407478310170199</v>
      </c>
      <c r="BH16" s="14">
        <v>0.148789150448809</v>
      </c>
      <c r="BI16" s="14">
        <v>0.164718156021816</v>
      </c>
      <c r="BJ16" s="14">
        <v>0.17090382670051299</v>
      </c>
      <c r="BK16" s="14">
        <v>0.141935817973315</v>
      </c>
      <c r="BL16" s="14">
        <v>0.13189578215252301</v>
      </c>
      <c r="BM16" s="14">
        <v>0.17501523519009701</v>
      </c>
      <c r="BN16" s="14">
        <v>0.169805660691287</v>
      </c>
      <c r="BO16" s="14">
        <v>0.14137482849983901</v>
      </c>
      <c r="BP16" s="14">
        <v>9.8345410148091797E-2</v>
      </c>
      <c r="BQ16" s="14">
        <v>0.13907885537762599</v>
      </c>
      <c r="BR16" s="14">
        <v>0.157980217796207</v>
      </c>
      <c r="BS16" s="14">
        <v>9.9697092566136195E-2</v>
      </c>
      <c r="BT16" s="14">
        <v>0.171364508216138</v>
      </c>
      <c r="BU16" s="14"/>
      <c r="BV16" s="14">
        <v>0.163904012823399</v>
      </c>
      <c r="BW16" s="14">
        <v>0.13665498207572399</v>
      </c>
      <c r="BX16" s="14"/>
      <c r="BY16" s="14">
        <v>0.156302352752686</v>
      </c>
      <c r="BZ16" s="14"/>
      <c r="CA16" s="14">
        <v>0.14797913400250101</v>
      </c>
      <c r="CB16" s="14">
        <v>0.132952373399054</v>
      </c>
      <c r="CC16" s="14">
        <v>0.16205422464290201</v>
      </c>
      <c r="CD16" s="14">
        <v>0.14969322806997301</v>
      </c>
      <c r="CE16" s="14">
        <v>0.27038025914456298</v>
      </c>
    </row>
    <row r="17" spans="2:83" ht="28.8" x14ac:dyDescent="0.3">
      <c r="B17" s="15" t="s">
        <v>348</v>
      </c>
      <c r="C17" s="14">
        <v>0.14181473341129799</v>
      </c>
      <c r="D17" s="14">
        <v>0.15962860283520899</v>
      </c>
      <c r="E17" s="14">
        <v>0.124698587233984</v>
      </c>
      <c r="F17" s="14"/>
      <c r="G17" s="14">
        <v>0.229424604472901</v>
      </c>
      <c r="H17" s="14">
        <v>0.212540402921789</v>
      </c>
      <c r="I17" s="14">
        <v>0.198338586980218</v>
      </c>
      <c r="J17" s="14">
        <v>9.2445022616166897E-2</v>
      </c>
      <c r="K17" s="14">
        <v>7.0406832648761394E-2</v>
      </c>
      <c r="L17" s="14">
        <v>6.8624023385934499E-2</v>
      </c>
      <c r="M17" s="14"/>
      <c r="N17" s="14">
        <v>0.188923847578024</v>
      </c>
      <c r="O17" s="14">
        <v>0.12519572890279401</v>
      </c>
      <c r="P17" s="14">
        <v>0.1374865892745</v>
      </c>
      <c r="Q17" s="14">
        <v>0.113377577418355</v>
      </c>
      <c r="R17" s="14"/>
      <c r="S17" s="14">
        <v>0.19798994111892701</v>
      </c>
      <c r="T17" s="14">
        <v>0.10881639411800099</v>
      </c>
      <c r="U17" s="14">
        <v>0.142229302187873</v>
      </c>
      <c r="V17" s="14">
        <v>0.12984514908966499</v>
      </c>
      <c r="W17" s="14">
        <v>9.6460772872926301E-2</v>
      </c>
      <c r="X17" s="14">
        <v>0.16905133118650001</v>
      </c>
      <c r="Y17" s="14">
        <v>9.4955797579501594E-2</v>
      </c>
      <c r="Z17" s="14">
        <v>0.23289076688121399</v>
      </c>
      <c r="AA17" s="14">
        <v>0.154815406931789</v>
      </c>
      <c r="AB17" s="14">
        <v>0.10138431458067</v>
      </c>
      <c r="AC17" s="14">
        <v>0.13748771783171601</v>
      </c>
      <c r="AD17" s="14">
        <v>0.164939179058505</v>
      </c>
      <c r="AE17" s="14"/>
      <c r="AF17" s="14">
        <v>0.13701492546566599</v>
      </c>
      <c r="AG17" s="14">
        <v>0.17733817681775599</v>
      </c>
      <c r="AH17" s="14">
        <v>0.109288137184489</v>
      </c>
      <c r="AI17" s="14">
        <v>0.157936485850353</v>
      </c>
      <c r="AJ17" s="14">
        <v>0.14489839736256599</v>
      </c>
      <c r="AK17" s="14"/>
      <c r="AL17" s="14">
        <v>0.14220541879393001</v>
      </c>
      <c r="AM17" s="14">
        <v>0.17042086394904199</v>
      </c>
      <c r="AN17" s="14">
        <v>0.116309817925243</v>
      </c>
      <c r="AO17" s="14">
        <v>0.142046256115583</v>
      </c>
      <c r="AP17" s="14">
        <v>0.103582439467026</v>
      </c>
      <c r="AQ17" s="14"/>
      <c r="AR17" s="14">
        <v>0.18373380800130601</v>
      </c>
      <c r="AS17" s="14">
        <v>0.141510819645528</v>
      </c>
      <c r="AT17" s="14">
        <v>0.115616016384135</v>
      </c>
      <c r="AU17" s="14">
        <v>0.14749419565556199</v>
      </c>
      <c r="AV17" s="14">
        <v>0.13130618577838599</v>
      </c>
      <c r="AW17" s="14">
        <v>9.66266470879249E-2</v>
      </c>
      <c r="AX17" s="14"/>
      <c r="AY17" s="14">
        <v>0.109991461554939</v>
      </c>
      <c r="AZ17" s="14">
        <v>0.127313690836826</v>
      </c>
      <c r="BA17" s="14">
        <v>0.14711086482706001</v>
      </c>
      <c r="BB17" s="14">
        <v>0.20780515933333199</v>
      </c>
      <c r="BC17" s="14">
        <v>0.26490241935569803</v>
      </c>
      <c r="BD17" s="14"/>
      <c r="BE17" s="14">
        <v>0.13294226670277601</v>
      </c>
      <c r="BF17" s="14">
        <v>0.15179843243983801</v>
      </c>
      <c r="BG17" s="14">
        <v>0.141680745155113</v>
      </c>
      <c r="BH17" s="14">
        <v>0.17216240769670099</v>
      </c>
      <c r="BI17" s="14">
        <v>0.12297266337914201</v>
      </c>
      <c r="BJ17" s="14">
        <v>0.10922960231989599</v>
      </c>
      <c r="BK17" s="14">
        <v>0.115411289125501</v>
      </c>
      <c r="BL17" s="14">
        <v>0.13436503369646699</v>
      </c>
      <c r="BM17" s="14">
        <v>0.12722964842423901</v>
      </c>
      <c r="BN17" s="14">
        <v>0.14004027764157001</v>
      </c>
      <c r="BO17" s="14">
        <v>0.159648071786097</v>
      </c>
      <c r="BP17" s="14">
        <v>0.13965453465713301</v>
      </c>
      <c r="BQ17" s="14">
        <v>0.142769775588447</v>
      </c>
      <c r="BR17" s="14">
        <v>0.194091671083574</v>
      </c>
      <c r="BS17" s="14">
        <v>7.4399061302150807E-2</v>
      </c>
      <c r="BT17" s="14">
        <v>0.28945664735994803</v>
      </c>
      <c r="BU17" s="14"/>
      <c r="BV17" s="14">
        <v>0.190702515647276</v>
      </c>
      <c r="BW17" s="14">
        <v>0.14029774333907299</v>
      </c>
      <c r="BX17" s="14"/>
      <c r="BY17" s="14">
        <v>0.26096726632115003</v>
      </c>
      <c r="BZ17" s="14"/>
      <c r="CA17" s="14">
        <v>0.11017760621226701</v>
      </c>
      <c r="CB17" s="14">
        <v>0.108405784214286</v>
      </c>
      <c r="CC17" s="14">
        <v>0.146759116118031</v>
      </c>
      <c r="CD17" s="14">
        <v>0.26858252649652797</v>
      </c>
      <c r="CE17" s="14">
        <v>0.39144620126020702</v>
      </c>
    </row>
    <row r="18" spans="2:83" x14ac:dyDescent="0.3">
      <c r="B18" s="15" t="s">
        <v>349</v>
      </c>
      <c r="C18" s="14">
        <v>0.12849162882965601</v>
      </c>
      <c r="D18" s="14">
        <v>0.11918373580743701</v>
      </c>
      <c r="E18" s="14">
        <v>0.13783219379274</v>
      </c>
      <c r="F18" s="14"/>
      <c r="G18" s="14">
        <v>0.17077338486588001</v>
      </c>
      <c r="H18" s="14">
        <v>0.20816020886553299</v>
      </c>
      <c r="I18" s="14">
        <v>0.179317617711899</v>
      </c>
      <c r="J18" s="14">
        <v>8.3035445906169E-2</v>
      </c>
      <c r="K18" s="14">
        <v>7.4340934245368806E-2</v>
      </c>
      <c r="L18" s="14">
        <v>6.7814548461707994E-2</v>
      </c>
      <c r="M18" s="14"/>
      <c r="N18" s="14">
        <v>0.15132832920051001</v>
      </c>
      <c r="O18" s="14">
        <v>0.112666238513626</v>
      </c>
      <c r="P18" s="14">
        <v>0.10034536851801799</v>
      </c>
      <c r="Q18" s="14">
        <v>0.145759454000153</v>
      </c>
      <c r="R18" s="14"/>
      <c r="S18" s="14">
        <v>0.16749029424847101</v>
      </c>
      <c r="T18" s="14">
        <v>0.11272069234202001</v>
      </c>
      <c r="U18" s="14">
        <v>0.11631189518074</v>
      </c>
      <c r="V18" s="14">
        <v>9.8965098883529404E-2</v>
      </c>
      <c r="W18" s="14">
        <v>0.16019842684565799</v>
      </c>
      <c r="X18" s="14">
        <v>0.133645659977147</v>
      </c>
      <c r="Y18" s="14">
        <v>9.9705659135566005E-2</v>
      </c>
      <c r="Z18" s="14">
        <v>0.16811737552838399</v>
      </c>
      <c r="AA18" s="14">
        <v>0.12415317580249401</v>
      </c>
      <c r="AB18" s="14">
        <v>9.4098162166130705E-2</v>
      </c>
      <c r="AC18" s="14">
        <v>0.14707824855228799</v>
      </c>
      <c r="AD18" s="14">
        <v>0.15815760069788601</v>
      </c>
      <c r="AE18" s="14"/>
      <c r="AF18" s="14">
        <v>0.11332513314182199</v>
      </c>
      <c r="AG18" s="14">
        <v>0.16106954789852301</v>
      </c>
      <c r="AH18" s="14">
        <v>0.12992835756509799</v>
      </c>
      <c r="AI18" s="14">
        <v>0.15912710936944899</v>
      </c>
      <c r="AJ18" s="14">
        <v>0.133240154492726</v>
      </c>
      <c r="AK18" s="14"/>
      <c r="AL18" s="14">
        <v>0.113316124062888</v>
      </c>
      <c r="AM18" s="14">
        <v>0.161261436799537</v>
      </c>
      <c r="AN18" s="14">
        <v>0.119966020705242</v>
      </c>
      <c r="AO18" s="14">
        <v>9.8661605120840407E-2</v>
      </c>
      <c r="AP18" s="14">
        <v>0.13114813778860801</v>
      </c>
      <c r="AQ18" s="14"/>
      <c r="AR18" s="14">
        <v>0.162155848896196</v>
      </c>
      <c r="AS18" s="14">
        <v>0.15350029244230301</v>
      </c>
      <c r="AT18" s="14">
        <v>0.12095197390259201</v>
      </c>
      <c r="AU18" s="14">
        <v>0.10643902186340801</v>
      </c>
      <c r="AV18" s="14">
        <v>0.16123800615977801</v>
      </c>
      <c r="AW18" s="14">
        <v>7.6448120205443504E-2</v>
      </c>
      <c r="AX18" s="14"/>
      <c r="AY18" s="14">
        <v>0.113250064682895</v>
      </c>
      <c r="AZ18" s="14">
        <v>9.3666968671382106E-2</v>
      </c>
      <c r="BA18" s="14">
        <v>0.15094223414013899</v>
      </c>
      <c r="BB18" s="14">
        <v>0.18571742082183901</v>
      </c>
      <c r="BC18" s="14">
        <v>0.241813794212179</v>
      </c>
      <c r="BD18" s="14"/>
      <c r="BE18" s="14">
        <v>0.17500016213390099</v>
      </c>
      <c r="BF18" s="14">
        <v>0.164678485772626</v>
      </c>
      <c r="BG18" s="14">
        <v>0.12669782548331299</v>
      </c>
      <c r="BH18" s="14">
        <v>8.7332527802138099E-2</v>
      </c>
      <c r="BI18" s="14">
        <v>0.15533705917783699</v>
      </c>
      <c r="BJ18" s="14">
        <v>0.114885875049833</v>
      </c>
      <c r="BK18" s="14">
        <v>0.11469651341004999</v>
      </c>
      <c r="BL18" s="14">
        <v>9.7432040118548599E-2</v>
      </c>
      <c r="BM18" s="14">
        <v>0.106791701364713</v>
      </c>
      <c r="BN18" s="14">
        <v>0.143632668901127</v>
      </c>
      <c r="BO18" s="14">
        <v>0.11442897725331901</v>
      </c>
      <c r="BP18" s="14">
        <v>0.122359954264931</v>
      </c>
      <c r="BQ18" s="14">
        <v>0.111703502716724</v>
      </c>
      <c r="BR18" s="14">
        <v>0.203380053667477</v>
      </c>
      <c r="BS18" s="14">
        <v>0.13361866369450801</v>
      </c>
      <c r="BT18" s="14">
        <v>0.21417748156887101</v>
      </c>
      <c r="BU18" s="14"/>
      <c r="BV18" s="14">
        <v>0.16880512197346501</v>
      </c>
      <c r="BW18" s="14">
        <v>0.150057253741919</v>
      </c>
      <c r="BX18" s="14"/>
      <c r="BY18" s="14">
        <v>0.24997234984664099</v>
      </c>
      <c r="BZ18" s="14"/>
      <c r="CA18" s="14">
        <v>0.10032357569863</v>
      </c>
      <c r="CB18" s="14">
        <v>0.108658072139346</v>
      </c>
      <c r="CC18" s="14">
        <v>0.13094005964152799</v>
      </c>
      <c r="CD18" s="14">
        <v>0.22936677709936201</v>
      </c>
      <c r="CE18" s="14">
        <v>0.36211004332580599</v>
      </c>
    </row>
    <row r="19" spans="2:83" x14ac:dyDescent="0.3">
      <c r="B19" s="15" t="s">
        <v>350</v>
      </c>
      <c r="C19" s="14">
        <v>2.7949610200238201E-2</v>
      </c>
      <c r="D19" s="14">
        <v>2.54858570468256E-2</v>
      </c>
      <c r="E19" s="14">
        <v>3.0410126160793499E-2</v>
      </c>
      <c r="F19" s="14"/>
      <c r="G19" s="14">
        <v>2.1898563835449001E-2</v>
      </c>
      <c r="H19" s="14">
        <v>2.69264018250122E-2</v>
      </c>
      <c r="I19" s="14">
        <v>1.6790842582787902E-2</v>
      </c>
      <c r="J19" s="14">
        <v>2.5462309275314399E-2</v>
      </c>
      <c r="K19" s="14">
        <v>6.3946241993022304E-2</v>
      </c>
      <c r="L19" s="14">
        <v>1.9612997811603899E-2</v>
      </c>
      <c r="M19" s="14"/>
      <c r="N19" s="14">
        <v>1.9211087877244501E-2</v>
      </c>
      <c r="O19" s="14">
        <v>3.5586412844195399E-2</v>
      </c>
      <c r="P19" s="14">
        <v>2.30665646635363E-2</v>
      </c>
      <c r="Q19" s="14">
        <v>3.2502962225058898E-2</v>
      </c>
      <c r="R19" s="14"/>
      <c r="S19" s="14">
        <v>1.7022776117300801E-2</v>
      </c>
      <c r="T19" s="14">
        <v>1.90544016587526E-2</v>
      </c>
      <c r="U19" s="14">
        <v>2.1351238579151499E-2</v>
      </c>
      <c r="V19" s="14">
        <v>4.0524708322490499E-2</v>
      </c>
      <c r="W19" s="14">
        <v>0</v>
      </c>
      <c r="X19" s="14">
        <v>4.5634204211124997E-2</v>
      </c>
      <c r="Y19" s="14">
        <v>1.76213192626576E-2</v>
      </c>
      <c r="Z19" s="14">
        <v>1.0774504445148001E-2</v>
      </c>
      <c r="AA19" s="14">
        <v>3.1325743687829498E-2</v>
      </c>
      <c r="AB19" s="14">
        <v>5.2744468378162303E-2</v>
      </c>
      <c r="AC19" s="14">
        <v>5.2976352703743602E-2</v>
      </c>
      <c r="AD19" s="14">
        <v>3.1101701982375999E-2</v>
      </c>
      <c r="AE19" s="14"/>
      <c r="AF19" s="14">
        <v>2.2647906316428702E-2</v>
      </c>
      <c r="AG19" s="14">
        <v>2.1752631243194799E-2</v>
      </c>
      <c r="AH19" s="14">
        <v>3.3334340867572997E-2</v>
      </c>
      <c r="AI19" s="14">
        <v>5.1148493589775301E-2</v>
      </c>
      <c r="AJ19" s="14">
        <v>2.9984583474697599E-2</v>
      </c>
      <c r="AK19" s="14"/>
      <c r="AL19" s="14">
        <v>2.2755459793581002E-2</v>
      </c>
      <c r="AM19" s="14">
        <v>1.3516592402817501E-2</v>
      </c>
      <c r="AN19" s="14">
        <v>3.0178096253316501E-2</v>
      </c>
      <c r="AO19" s="14">
        <v>2.7927951914571598E-2</v>
      </c>
      <c r="AP19" s="14">
        <v>7.1092036711303305E-2</v>
      </c>
      <c r="AQ19" s="14"/>
      <c r="AR19" s="14">
        <v>9.6601144980198207E-3</v>
      </c>
      <c r="AS19" s="14">
        <v>1.8381913558564299E-2</v>
      </c>
      <c r="AT19" s="14">
        <v>3.9181033230420499E-2</v>
      </c>
      <c r="AU19" s="14">
        <v>2.3154594528513602E-2</v>
      </c>
      <c r="AV19" s="14">
        <v>5.1879172458662699E-2</v>
      </c>
      <c r="AW19" s="14">
        <v>3.7822216142780599E-2</v>
      </c>
      <c r="AX19" s="14"/>
      <c r="AY19" s="14">
        <v>2.03980867243445E-2</v>
      </c>
      <c r="AZ19" s="14">
        <v>2.2789281146888801E-2</v>
      </c>
      <c r="BA19" s="14">
        <v>2.9455369887250199E-2</v>
      </c>
      <c r="BB19" s="14">
        <v>3.53782144523795E-2</v>
      </c>
      <c r="BC19" s="14">
        <v>2.0712273420546799E-2</v>
      </c>
      <c r="BD19" s="14"/>
      <c r="BE19" s="14">
        <v>6.4356111593135798E-2</v>
      </c>
      <c r="BF19" s="14">
        <v>3.57943417186464E-2</v>
      </c>
      <c r="BG19" s="14">
        <v>1.9671041158054101E-2</v>
      </c>
      <c r="BH19" s="14">
        <v>3.0570613391029101E-2</v>
      </c>
      <c r="BI19" s="14">
        <v>3.6146087358833602E-2</v>
      </c>
      <c r="BJ19" s="14">
        <v>2.83730808850963E-2</v>
      </c>
      <c r="BK19" s="14">
        <v>2.2048957936435399E-2</v>
      </c>
      <c r="BL19" s="14">
        <v>2.1844680638825002E-2</v>
      </c>
      <c r="BM19" s="14">
        <v>5.4330144620660797E-2</v>
      </c>
      <c r="BN19" s="14">
        <v>1.8086344449730101E-2</v>
      </c>
      <c r="BO19" s="14">
        <v>4.3092142231350002E-2</v>
      </c>
      <c r="BP19" s="14">
        <v>2.89102838406568E-2</v>
      </c>
      <c r="BQ19" s="14">
        <v>2.9258494841231299E-2</v>
      </c>
      <c r="BR19" s="14">
        <v>1.7508322271297099E-2</v>
      </c>
      <c r="BS19" s="14">
        <v>4.51372935569418E-2</v>
      </c>
      <c r="BT19" s="14">
        <v>8.1125371981473505E-3</v>
      </c>
      <c r="BU19" s="14"/>
      <c r="BV19" s="14">
        <v>1.0855233629299001E-2</v>
      </c>
      <c r="BW19" s="14">
        <v>1.7469348939312099E-2</v>
      </c>
      <c r="BX19" s="14"/>
      <c r="BY19" s="14">
        <v>1.31518978963284E-2</v>
      </c>
      <c r="BZ19" s="14"/>
      <c r="CA19" s="14">
        <v>3.6523772175681299E-2</v>
      </c>
      <c r="CB19" s="14">
        <v>3.2173614192176403E-2</v>
      </c>
      <c r="CC19" s="14">
        <v>1.80062052591724E-2</v>
      </c>
      <c r="CD19" s="14">
        <v>2.6500942437764099E-2</v>
      </c>
      <c r="CE19" s="14">
        <v>0</v>
      </c>
    </row>
    <row r="20" spans="2:83" x14ac:dyDescent="0.3">
      <c r="B20" s="15" t="s">
        <v>53</v>
      </c>
      <c r="C20" s="20">
        <v>5.24676504823023E-2</v>
      </c>
      <c r="D20" s="20">
        <v>3.3512995055103002E-2</v>
      </c>
      <c r="E20" s="20">
        <v>7.00495742863637E-2</v>
      </c>
      <c r="F20" s="20"/>
      <c r="G20" s="20">
        <v>5.5426117188413698E-2</v>
      </c>
      <c r="H20" s="20">
        <v>4.8481853763802998E-2</v>
      </c>
      <c r="I20" s="20">
        <v>5.6779369798620402E-2</v>
      </c>
      <c r="J20" s="20">
        <v>5.9220005897899101E-2</v>
      </c>
      <c r="K20" s="20">
        <v>3.7386550730757299E-2</v>
      </c>
      <c r="L20" s="20">
        <v>5.4931755037846697E-2</v>
      </c>
      <c r="M20" s="20"/>
      <c r="N20" s="20">
        <v>2.6928743250084899E-2</v>
      </c>
      <c r="O20" s="20">
        <v>4.4638738673660701E-2</v>
      </c>
      <c r="P20" s="20">
        <v>5.8174112339999397E-2</v>
      </c>
      <c r="Q20" s="20">
        <v>8.0037721579245602E-2</v>
      </c>
      <c r="R20" s="20"/>
      <c r="S20" s="20">
        <v>3.1846078861502397E-2</v>
      </c>
      <c r="T20" s="20">
        <v>8.2655390683305796E-2</v>
      </c>
      <c r="U20" s="20">
        <v>6.4742822774926198E-2</v>
      </c>
      <c r="V20" s="20">
        <v>4.6150842455847003E-2</v>
      </c>
      <c r="W20" s="20">
        <v>4.1778103573620301E-2</v>
      </c>
      <c r="X20" s="20">
        <v>7.2913733374968107E-2</v>
      </c>
      <c r="Y20" s="20">
        <v>5.9818414032070701E-2</v>
      </c>
      <c r="Z20" s="20">
        <v>3.3816881393795697E-2</v>
      </c>
      <c r="AA20" s="20">
        <v>6.0438897437852801E-2</v>
      </c>
      <c r="AB20" s="20">
        <v>3.6103859288706699E-2</v>
      </c>
      <c r="AC20" s="20">
        <v>3.8865824805116002E-2</v>
      </c>
      <c r="AD20" s="20">
        <v>1.5823329804479501E-2</v>
      </c>
      <c r="AE20" s="20"/>
      <c r="AF20" s="20">
        <v>3.5303705501859697E-2</v>
      </c>
      <c r="AG20" s="20">
        <v>3.66237017780634E-2</v>
      </c>
      <c r="AH20" s="20">
        <v>4.1899439232136397E-2</v>
      </c>
      <c r="AI20" s="20">
        <v>5.4041651519815097E-2</v>
      </c>
      <c r="AJ20" s="20">
        <v>0.108780284162129</v>
      </c>
      <c r="AK20" s="20"/>
      <c r="AL20" s="20">
        <v>4.22528193935389E-2</v>
      </c>
      <c r="AM20" s="20">
        <v>3.3291368644126899E-2</v>
      </c>
      <c r="AN20" s="20">
        <v>4.5899149901094297E-2</v>
      </c>
      <c r="AO20" s="20">
        <v>5.1520959063755201E-2</v>
      </c>
      <c r="AP20" s="20">
        <v>3.8973874123415297E-2</v>
      </c>
      <c r="AQ20" s="20"/>
      <c r="AR20" s="20">
        <v>2.6287955674348201E-2</v>
      </c>
      <c r="AS20" s="20">
        <v>3.5153214948669603E-2</v>
      </c>
      <c r="AT20" s="20">
        <v>2.54758621494416E-2</v>
      </c>
      <c r="AU20" s="20">
        <v>3.2705648014050001E-2</v>
      </c>
      <c r="AV20" s="20">
        <v>5.6090918719298E-2</v>
      </c>
      <c r="AW20" s="20">
        <v>0.156627241365561</v>
      </c>
      <c r="AX20" s="20"/>
      <c r="AY20" s="20">
        <v>5.4089635784106901E-2</v>
      </c>
      <c r="AZ20" s="20">
        <v>6.3338951211825797E-2</v>
      </c>
      <c r="BA20" s="20">
        <v>4.8781355230409801E-2</v>
      </c>
      <c r="BB20" s="20">
        <v>2.4397052311032699E-2</v>
      </c>
      <c r="BC20" s="20">
        <v>0</v>
      </c>
      <c r="BD20" s="20"/>
      <c r="BE20" s="20">
        <v>6.5633321850478196E-2</v>
      </c>
      <c r="BF20" s="20">
        <v>0.119120735758615</v>
      </c>
      <c r="BG20" s="20">
        <v>4.7366720782745099E-2</v>
      </c>
      <c r="BH20" s="20">
        <v>6.6322846644632602E-2</v>
      </c>
      <c r="BI20" s="20">
        <v>4.4720753178865598E-2</v>
      </c>
      <c r="BJ20" s="20">
        <v>5.2312461576951401E-2</v>
      </c>
      <c r="BK20" s="20">
        <v>7.2007359458711007E-2</v>
      </c>
      <c r="BL20" s="20">
        <v>5.2062655005474599E-2</v>
      </c>
      <c r="BM20" s="20">
        <v>2.45298833982493E-2</v>
      </c>
      <c r="BN20" s="20">
        <v>2.4530760464509901E-2</v>
      </c>
      <c r="BO20" s="20">
        <v>3.8154574565067198E-2</v>
      </c>
      <c r="BP20" s="20">
        <v>2.87616956804626E-2</v>
      </c>
      <c r="BQ20" s="20">
        <v>2.89524341443071E-2</v>
      </c>
      <c r="BR20" s="20">
        <v>1.7434379677040701E-2</v>
      </c>
      <c r="BS20" s="20">
        <v>0.104621350807468</v>
      </c>
      <c r="BT20" s="20">
        <v>0</v>
      </c>
      <c r="BU20" s="20"/>
      <c r="BV20" s="20">
        <v>2.5148450908852999E-2</v>
      </c>
      <c r="BW20" s="20">
        <v>4.5385555878299601E-2</v>
      </c>
      <c r="BX20" s="20"/>
      <c r="BY20" s="20">
        <v>1.66014356597852E-2</v>
      </c>
      <c r="BZ20" s="20"/>
      <c r="CA20" s="20">
        <v>6.9225748952140703E-2</v>
      </c>
      <c r="CB20" s="20">
        <v>4.6791171921984002E-2</v>
      </c>
      <c r="CC20" s="20">
        <v>4.3021357842446199E-2</v>
      </c>
      <c r="CD20" s="20">
        <v>7.4105589593938996E-3</v>
      </c>
      <c r="CE20" s="20">
        <v>0</v>
      </c>
    </row>
    <row r="21" spans="2:83" x14ac:dyDescent="0.3">
      <c r="B21" s="16"/>
    </row>
    <row r="22" spans="2:83" x14ac:dyDescent="0.3">
      <c r="B22" t="s">
        <v>112</v>
      </c>
    </row>
    <row r="23" spans="2:83" x14ac:dyDescent="0.3">
      <c r="B23" t="s">
        <v>113</v>
      </c>
    </row>
    <row r="25" spans="2:83" x14ac:dyDescent="0.3">
      <c r="B25"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E25"/>
  <sheetViews>
    <sheetView showGridLines="0" topLeftCell="A13" workbookViewId="0">
      <pane xSplit="2" topLeftCell="F1" activePane="topRight" state="frozen"/>
      <selection pane="topRight" activeCell="B25" sqref="B2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28.8" x14ac:dyDescent="0.3">
      <c r="B9" s="15" t="s">
        <v>352</v>
      </c>
      <c r="C9" s="14">
        <v>0.36921207455249599</v>
      </c>
      <c r="D9" s="14">
        <v>0.35492874806802699</v>
      </c>
      <c r="E9" s="14">
        <v>0.38388286485088402</v>
      </c>
      <c r="F9" s="14"/>
      <c r="G9" s="14">
        <v>0.35117216440792498</v>
      </c>
      <c r="H9" s="14">
        <v>0.31580438451576698</v>
      </c>
      <c r="I9" s="14">
        <v>0.323717021204872</v>
      </c>
      <c r="J9" s="14">
        <v>0.38572497769267899</v>
      </c>
      <c r="K9" s="14">
        <v>0.38910341984274299</v>
      </c>
      <c r="L9" s="14">
        <v>0.43471988512555299</v>
      </c>
      <c r="M9" s="14"/>
      <c r="N9" s="14">
        <v>0.35377897041126799</v>
      </c>
      <c r="O9" s="14">
        <v>0.36549230971805702</v>
      </c>
      <c r="P9" s="14">
        <v>0.35228792961080901</v>
      </c>
      <c r="Q9" s="14">
        <v>0.402767685463162</v>
      </c>
      <c r="R9" s="14"/>
      <c r="S9" s="14">
        <v>0.31916593018238898</v>
      </c>
      <c r="T9" s="14">
        <v>0.39346334939044098</v>
      </c>
      <c r="U9" s="14">
        <v>0.38258685190599601</v>
      </c>
      <c r="V9" s="14">
        <v>0.36546071106816802</v>
      </c>
      <c r="W9" s="14">
        <v>0.36821302612333801</v>
      </c>
      <c r="X9" s="14">
        <v>0.32281686588496</v>
      </c>
      <c r="Y9" s="14">
        <v>0.35778463364073598</v>
      </c>
      <c r="Z9" s="14">
        <v>0.36925500124335098</v>
      </c>
      <c r="AA9" s="14">
        <v>0.39235895915320201</v>
      </c>
      <c r="AB9" s="14">
        <v>0.37981998309871401</v>
      </c>
      <c r="AC9" s="14">
        <v>0.38131094928440401</v>
      </c>
      <c r="AD9" s="14">
        <v>0.50760324542935198</v>
      </c>
      <c r="AE9" s="14"/>
      <c r="AF9" s="14">
        <v>0.36824042104316101</v>
      </c>
      <c r="AG9" s="14">
        <v>0.37367871188654</v>
      </c>
      <c r="AH9" s="14">
        <v>0.44273270336123799</v>
      </c>
      <c r="AI9" s="14">
        <v>0.33217040193271802</v>
      </c>
      <c r="AJ9" s="14">
        <v>0.29574460240501099</v>
      </c>
      <c r="AK9" s="14"/>
      <c r="AL9" s="14">
        <v>0.38572852829336401</v>
      </c>
      <c r="AM9" s="14">
        <v>0.388643155078222</v>
      </c>
      <c r="AN9" s="14">
        <v>0.43736916878702498</v>
      </c>
      <c r="AO9" s="14">
        <v>0.24565879260361301</v>
      </c>
      <c r="AP9" s="14">
        <v>0.39963004113516498</v>
      </c>
      <c r="AQ9" s="14"/>
      <c r="AR9" s="14">
        <v>0.37133230898846997</v>
      </c>
      <c r="AS9" s="14">
        <v>0.41196206452991302</v>
      </c>
      <c r="AT9" s="14">
        <v>0.43684341980675601</v>
      </c>
      <c r="AU9" s="14">
        <v>0.28939406145865898</v>
      </c>
      <c r="AV9" s="14">
        <v>0.37290772400640598</v>
      </c>
      <c r="AW9" s="14">
        <v>0.34568912861154499</v>
      </c>
      <c r="AX9" s="14"/>
      <c r="AY9" s="14">
        <v>0.40299139681659701</v>
      </c>
      <c r="AZ9" s="14">
        <v>0.36639410524238297</v>
      </c>
      <c r="BA9" s="14">
        <v>0.33761815561931702</v>
      </c>
      <c r="BB9" s="14">
        <v>0.35245536968413899</v>
      </c>
      <c r="BC9" s="14">
        <v>0.30582476857562302</v>
      </c>
      <c r="BD9" s="14"/>
      <c r="BE9" s="14">
        <v>0.34722051582910901</v>
      </c>
      <c r="BF9" s="14">
        <v>0.25204559233174101</v>
      </c>
      <c r="BG9" s="14">
        <v>0.39146768535336501</v>
      </c>
      <c r="BH9" s="14">
        <v>0.32439109288919199</v>
      </c>
      <c r="BI9" s="14">
        <v>0.417391263761205</v>
      </c>
      <c r="BJ9" s="14">
        <v>0.38453335198428201</v>
      </c>
      <c r="BK9" s="14">
        <v>0.40995708394103703</v>
      </c>
      <c r="BL9" s="14">
        <v>0.35049936692708</v>
      </c>
      <c r="BM9" s="14">
        <v>0.40255794216143098</v>
      </c>
      <c r="BN9" s="14">
        <v>0.32675530581216899</v>
      </c>
      <c r="BO9" s="14">
        <v>0.406717321643012</v>
      </c>
      <c r="BP9" s="14">
        <v>0.370159904738042</v>
      </c>
      <c r="BQ9" s="14">
        <v>0.26834529283378</v>
      </c>
      <c r="BR9" s="14">
        <v>0.36252058324436298</v>
      </c>
      <c r="BS9" s="14">
        <v>0.46537928826965802</v>
      </c>
      <c r="BT9" s="14">
        <v>0.32652914013341799</v>
      </c>
      <c r="BU9" s="14"/>
      <c r="BV9" s="14">
        <v>0.37129990186175399</v>
      </c>
      <c r="BW9" s="14">
        <v>0.41440204869212</v>
      </c>
      <c r="BX9" s="14"/>
      <c r="BY9" s="14">
        <v>0.30954418680050499</v>
      </c>
      <c r="BZ9" s="14"/>
      <c r="CA9" s="14">
        <v>0.38996765227407898</v>
      </c>
      <c r="CB9" s="14">
        <v>0.38287093354509699</v>
      </c>
      <c r="CC9" s="14">
        <v>0.37871420439107201</v>
      </c>
      <c r="CD9" s="14">
        <v>0.26772527399040902</v>
      </c>
      <c r="CE9" s="14">
        <v>0.37346424135344503</v>
      </c>
    </row>
    <row r="10" spans="2:83" x14ac:dyDescent="0.3">
      <c r="B10" s="15" t="s">
        <v>353</v>
      </c>
      <c r="C10" s="14">
        <v>0.32010861522840101</v>
      </c>
      <c r="D10" s="14">
        <v>0.31280915458067099</v>
      </c>
      <c r="E10" s="14">
        <v>0.32786378231512497</v>
      </c>
      <c r="F10" s="14"/>
      <c r="G10" s="14">
        <v>0.24879420071300101</v>
      </c>
      <c r="H10" s="14">
        <v>0.31226083165688501</v>
      </c>
      <c r="I10" s="14">
        <v>0.29513335847496303</v>
      </c>
      <c r="J10" s="14">
        <v>0.36697015645094</v>
      </c>
      <c r="K10" s="14">
        <v>0.37276431982403202</v>
      </c>
      <c r="L10" s="14">
        <v>0.32037949662286502</v>
      </c>
      <c r="M10" s="14"/>
      <c r="N10" s="14">
        <v>0.38025466774330302</v>
      </c>
      <c r="O10" s="14">
        <v>0.33362745555526802</v>
      </c>
      <c r="P10" s="14">
        <v>0.24468382264108199</v>
      </c>
      <c r="Q10" s="14">
        <v>0.30654705050049802</v>
      </c>
      <c r="R10" s="14"/>
      <c r="S10" s="14">
        <v>0.309565592757925</v>
      </c>
      <c r="T10" s="14">
        <v>0.303191360259704</v>
      </c>
      <c r="U10" s="14">
        <v>0.33056974986211601</v>
      </c>
      <c r="V10" s="14">
        <v>0.36757738670815998</v>
      </c>
      <c r="W10" s="14">
        <v>0.36447120991748999</v>
      </c>
      <c r="X10" s="14">
        <v>0.31933900409060201</v>
      </c>
      <c r="Y10" s="14">
        <v>0.26888014635975799</v>
      </c>
      <c r="Z10" s="14">
        <v>0.30501196101425199</v>
      </c>
      <c r="AA10" s="14">
        <v>0.29550900716123202</v>
      </c>
      <c r="AB10" s="14">
        <v>0.34358010112691101</v>
      </c>
      <c r="AC10" s="14">
        <v>0.29176840019098899</v>
      </c>
      <c r="AD10" s="14">
        <v>0.394126871178969</v>
      </c>
      <c r="AE10" s="14"/>
      <c r="AF10" s="14">
        <v>0.326125924766139</v>
      </c>
      <c r="AG10" s="14">
        <v>0.33955899681059698</v>
      </c>
      <c r="AH10" s="14">
        <v>0.38777277025103202</v>
      </c>
      <c r="AI10" s="14">
        <v>0.22655102570063701</v>
      </c>
      <c r="AJ10" s="14">
        <v>0.21957419129639899</v>
      </c>
      <c r="AK10" s="14"/>
      <c r="AL10" s="14">
        <v>0.33094698144597201</v>
      </c>
      <c r="AM10" s="14">
        <v>0.316554745548491</v>
      </c>
      <c r="AN10" s="14">
        <v>0.42088059458285998</v>
      </c>
      <c r="AO10" s="14">
        <v>0.24082684924161801</v>
      </c>
      <c r="AP10" s="14">
        <v>0.39977758184329898</v>
      </c>
      <c r="AQ10" s="14"/>
      <c r="AR10" s="14">
        <v>0.34158070192504902</v>
      </c>
      <c r="AS10" s="14">
        <v>0.329238624988335</v>
      </c>
      <c r="AT10" s="14">
        <v>0.41666176536178601</v>
      </c>
      <c r="AU10" s="14">
        <v>0.240875317955104</v>
      </c>
      <c r="AV10" s="14">
        <v>0.33599861835377198</v>
      </c>
      <c r="AW10" s="14">
        <v>0.27200590002562602</v>
      </c>
      <c r="AX10" s="14"/>
      <c r="AY10" s="14">
        <v>0.28531261730091201</v>
      </c>
      <c r="AZ10" s="14">
        <v>0.333787219960541</v>
      </c>
      <c r="BA10" s="14">
        <v>0.33659729908840702</v>
      </c>
      <c r="BB10" s="14">
        <v>0.40535335639880399</v>
      </c>
      <c r="BC10" s="14">
        <v>0.30886102745378102</v>
      </c>
      <c r="BD10" s="14"/>
      <c r="BE10" s="14">
        <v>0.25782130435577899</v>
      </c>
      <c r="BF10" s="14">
        <v>0.23648600756699001</v>
      </c>
      <c r="BG10" s="14">
        <v>0.343304745716352</v>
      </c>
      <c r="BH10" s="14">
        <v>0.35868718330926902</v>
      </c>
      <c r="BI10" s="14">
        <v>0.27420576292479598</v>
      </c>
      <c r="BJ10" s="14">
        <v>0.29417888077781301</v>
      </c>
      <c r="BK10" s="14">
        <v>0.27266491966440098</v>
      </c>
      <c r="BL10" s="14">
        <v>0.29871479791407701</v>
      </c>
      <c r="BM10" s="14">
        <v>0.356859044202187</v>
      </c>
      <c r="BN10" s="14">
        <v>0.35542608904126</v>
      </c>
      <c r="BO10" s="14">
        <v>0.32526198413603602</v>
      </c>
      <c r="BP10" s="14">
        <v>0.35872624186616803</v>
      </c>
      <c r="BQ10" s="14">
        <v>0.35280696327434102</v>
      </c>
      <c r="BR10" s="14">
        <v>0.31963626600920297</v>
      </c>
      <c r="BS10" s="14">
        <v>0.42790424194344501</v>
      </c>
      <c r="BT10" s="14">
        <v>0.33239218334009102</v>
      </c>
      <c r="BU10" s="14"/>
      <c r="BV10" s="14">
        <v>0.34108484812598699</v>
      </c>
      <c r="BW10" s="14">
        <v>0.28012165570397901</v>
      </c>
      <c r="BX10" s="14"/>
      <c r="BY10" s="14">
        <v>0.249691140108807</v>
      </c>
      <c r="BZ10" s="14"/>
      <c r="CA10" s="14">
        <v>0.28173669441167198</v>
      </c>
      <c r="CB10" s="14">
        <v>0.35611947922357201</v>
      </c>
      <c r="CC10" s="14">
        <v>0.33710352522054798</v>
      </c>
      <c r="CD10" s="14">
        <v>0.37212215077856903</v>
      </c>
      <c r="CE10" s="14">
        <v>0.23602350875880401</v>
      </c>
    </row>
    <row r="11" spans="2:83" ht="28.8" x14ac:dyDescent="0.3">
      <c r="B11" s="15" t="s">
        <v>354</v>
      </c>
      <c r="C11" s="14">
        <v>0.26601662167880002</v>
      </c>
      <c r="D11" s="14">
        <v>0.26545309985253301</v>
      </c>
      <c r="E11" s="14">
        <v>0.26615676278681499</v>
      </c>
      <c r="F11" s="14"/>
      <c r="G11" s="14">
        <v>0.29738944665650802</v>
      </c>
      <c r="H11" s="14">
        <v>0.27314031027270103</v>
      </c>
      <c r="I11" s="14">
        <v>0.22828814088445701</v>
      </c>
      <c r="J11" s="14">
        <v>0.20165277853233499</v>
      </c>
      <c r="K11" s="14">
        <v>0.26708679886539599</v>
      </c>
      <c r="L11" s="14">
        <v>0.32161276627746899</v>
      </c>
      <c r="M11" s="14"/>
      <c r="N11" s="14">
        <v>0.27465374796084902</v>
      </c>
      <c r="O11" s="14">
        <v>0.25302332642176401</v>
      </c>
      <c r="P11" s="14">
        <v>0.25916828934432001</v>
      </c>
      <c r="Q11" s="14">
        <v>0.28018966247353699</v>
      </c>
      <c r="R11" s="14"/>
      <c r="S11" s="14">
        <v>0.26398973041996898</v>
      </c>
      <c r="T11" s="14">
        <v>0.27834600767904299</v>
      </c>
      <c r="U11" s="14">
        <v>0.20130946062019101</v>
      </c>
      <c r="V11" s="14">
        <v>0.267025355799339</v>
      </c>
      <c r="W11" s="14">
        <v>0.31177351505031597</v>
      </c>
      <c r="X11" s="14">
        <v>0.25164708889647702</v>
      </c>
      <c r="Y11" s="14">
        <v>0.35375556902490202</v>
      </c>
      <c r="Z11" s="14">
        <v>0.270388908454748</v>
      </c>
      <c r="AA11" s="14">
        <v>0.24404653414386299</v>
      </c>
      <c r="AB11" s="14">
        <v>0.24400309895234101</v>
      </c>
      <c r="AC11" s="14">
        <v>0.28518133844169602</v>
      </c>
      <c r="AD11" s="14">
        <v>0.20366082055142701</v>
      </c>
      <c r="AE11" s="14"/>
      <c r="AF11" s="14">
        <v>0.25304482992750699</v>
      </c>
      <c r="AG11" s="14">
        <v>0.26841355977193099</v>
      </c>
      <c r="AH11" s="14">
        <v>0.294794272478268</v>
      </c>
      <c r="AI11" s="14">
        <v>0.31340742817085898</v>
      </c>
      <c r="AJ11" s="14">
        <v>0.24820364722403901</v>
      </c>
      <c r="AK11" s="14"/>
      <c r="AL11" s="14">
        <v>0.27722083398499803</v>
      </c>
      <c r="AM11" s="14">
        <v>0.27319962667172498</v>
      </c>
      <c r="AN11" s="14">
        <v>0.28356666033523698</v>
      </c>
      <c r="AO11" s="14">
        <v>0.189738207307006</v>
      </c>
      <c r="AP11" s="14">
        <v>0.31414485042054102</v>
      </c>
      <c r="AQ11" s="14"/>
      <c r="AR11" s="14">
        <v>0.287180294731115</v>
      </c>
      <c r="AS11" s="14">
        <v>0.27111051828882798</v>
      </c>
      <c r="AT11" s="14">
        <v>0.312924756695868</v>
      </c>
      <c r="AU11" s="14">
        <v>0.21683032427006099</v>
      </c>
      <c r="AV11" s="14">
        <v>0.26831697619815698</v>
      </c>
      <c r="AW11" s="14">
        <v>0.253349279573922</v>
      </c>
      <c r="AX11" s="14"/>
      <c r="AY11" s="14">
        <v>0.25871853291515201</v>
      </c>
      <c r="AZ11" s="14">
        <v>0.23433744031519299</v>
      </c>
      <c r="BA11" s="14">
        <v>0.27781405905600398</v>
      </c>
      <c r="BB11" s="14">
        <v>0.24117637959035601</v>
      </c>
      <c r="BC11" s="14">
        <v>0.36256187382198202</v>
      </c>
      <c r="BD11" s="14"/>
      <c r="BE11" s="14">
        <v>0.49951739823633601</v>
      </c>
      <c r="BF11" s="14">
        <v>0.222211653947717</v>
      </c>
      <c r="BG11" s="14">
        <v>0.26559670478374697</v>
      </c>
      <c r="BH11" s="14">
        <v>0.28582292106754298</v>
      </c>
      <c r="BI11" s="14">
        <v>0.24818742068633901</v>
      </c>
      <c r="BJ11" s="14">
        <v>0.26974560394640501</v>
      </c>
      <c r="BK11" s="14">
        <v>0.26947782320708902</v>
      </c>
      <c r="BL11" s="14">
        <v>0.28222328340935698</v>
      </c>
      <c r="BM11" s="14">
        <v>0.29231321651576297</v>
      </c>
      <c r="BN11" s="14">
        <v>0.32374858053396599</v>
      </c>
      <c r="BO11" s="14">
        <v>0.22768813260982201</v>
      </c>
      <c r="BP11" s="14">
        <v>0.29427664412807603</v>
      </c>
      <c r="BQ11" s="14">
        <v>0.29504204687336999</v>
      </c>
      <c r="BR11" s="14">
        <v>0.26369252268207699</v>
      </c>
      <c r="BS11" s="14">
        <v>0.161684290223469</v>
      </c>
      <c r="BT11" s="14">
        <v>0.24632769950691599</v>
      </c>
      <c r="BU11" s="14"/>
      <c r="BV11" s="14">
        <v>0.28309913533977299</v>
      </c>
      <c r="BW11" s="14">
        <v>0.25849648029962802</v>
      </c>
      <c r="BX11" s="14"/>
      <c r="BY11" s="14">
        <v>0.244135035489395</v>
      </c>
      <c r="BZ11" s="14"/>
      <c r="CA11" s="14">
        <v>0.265141532777734</v>
      </c>
      <c r="CB11" s="14">
        <v>0.29691182893295598</v>
      </c>
      <c r="CC11" s="14">
        <v>0.26073449356562101</v>
      </c>
      <c r="CD11" s="14">
        <v>0.25589101892231703</v>
      </c>
      <c r="CE11" s="14">
        <v>0.26570279461711599</v>
      </c>
    </row>
    <row r="12" spans="2:83" ht="43.2" x14ac:dyDescent="0.3">
      <c r="B12" s="15" t="s">
        <v>355</v>
      </c>
      <c r="C12" s="14">
        <v>0.25391021409058401</v>
      </c>
      <c r="D12" s="14">
        <v>0.26237853236826097</v>
      </c>
      <c r="E12" s="14">
        <v>0.24613925448287899</v>
      </c>
      <c r="F12" s="14"/>
      <c r="G12" s="14">
        <v>0.266972512546093</v>
      </c>
      <c r="H12" s="14">
        <v>0.25966074686691398</v>
      </c>
      <c r="I12" s="14">
        <v>0.21431358247698801</v>
      </c>
      <c r="J12" s="14">
        <v>0.21826962796681201</v>
      </c>
      <c r="K12" s="14">
        <v>0.26417035793305899</v>
      </c>
      <c r="L12" s="14">
        <v>0.29472160966384697</v>
      </c>
      <c r="M12" s="14"/>
      <c r="N12" s="14">
        <v>0.26033591549699697</v>
      </c>
      <c r="O12" s="14">
        <v>0.24737490052338801</v>
      </c>
      <c r="P12" s="14">
        <v>0.27121623261213801</v>
      </c>
      <c r="Q12" s="14">
        <v>0.23623869675884099</v>
      </c>
      <c r="R12" s="14"/>
      <c r="S12" s="14">
        <v>0.30069561656542099</v>
      </c>
      <c r="T12" s="14">
        <v>0.23444341293239901</v>
      </c>
      <c r="U12" s="14">
        <v>0.271855009535175</v>
      </c>
      <c r="V12" s="14">
        <v>0.242208976057007</v>
      </c>
      <c r="W12" s="14">
        <v>0.31068163048647801</v>
      </c>
      <c r="X12" s="14">
        <v>0.19678842066423299</v>
      </c>
      <c r="Y12" s="14">
        <v>0.27855986933238902</v>
      </c>
      <c r="Z12" s="14">
        <v>0.25171852359066599</v>
      </c>
      <c r="AA12" s="14">
        <v>0.21809739804724601</v>
      </c>
      <c r="AB12" s="14">
        <v>0.24518766155136701</v>
      </c>
      <c r="AC12" s="14">
        <v>0.27834652934501902</v>
      </c>
      <c r="AD12" s="14">
        <v>0.20129096815247699</v>
      </c>
      <c r="AE12" s="14"/>
      <c r="AF12" s="14">
        <v>0.27051516425005001</v>
      </c>
      <c r="AG12" s="14">
        <v>0.26077968749766001</v>
      </c>
      <c r="AH12" s="14">
        <v>0.24174875479334901</v>
      </c>
      <c r="AI12" s="14">
        <v>0.33684746386730502</v>
      </c>
      <c r="AJ12" s="14">
        <v>0.2191579311629</v>
      </c>
      <c r="AK12" s="14"/>
      <c r="AL12" s="14">
        <v>0.27767528457009999</v>
      </c>
      <c r="AM12" s="14">
        <v>0.25589816109731101</v>
      </c>
      <c r="AN12" s="14">
        <v>0.29669441641328298</v>
      </c>
      <c r="AO12" s="14">
        <v>0.232962975498439</v>
      </c>
      <c r="AP12" s="14">
        <v>0.26592519692678301</v>
      </c>
      <c r="AQ12" s="14"/>
      <c r="AR12" s="14">
        <v>0.26586110111358002</v>
      </c>
      <c r="AS12" s="14">
        <v>0.28020797538952502</v>
      </c>
      <c r="AT12" s="14">
        <v>0.26075854095870399</v>
      </c>
      <c r="AU12" s="14">
        <v>0.27025954410292702</v>
      </c>
      <c r="AV12" s="14">
        <v>0.21490326461266501</v>
      </c>
      <c r="AW12" s="14">
        <v>0.23771479804697199</v>
      </c>
      <c r="AX12" s="14"/>
      <c r="AY12" s="14">
        <v>0.265069300750085</v>
      </c>
      <c r="AZ12" s="14">
        <v>0.24809023408369399</v>
      </c>
      <c r="BA12" s="14">
        <v>0.23189532982511499</v>
      </c>
      <c r="BB12" s="14">
        <v>0.28321269958929302</v>
      </c>
      <c r="BC12" s="14">
        <v>0.33030743006589203</v>
      </c>
      <c r="BD12" s="14"/>
      <c r="BE12" s="14">
        <v>0.26206998817607602</v>
      </c>
      <c r="BF12" s="14">
        <v>0.25277857840755402</v>
      </c>
      <c r="BG12" s="14">
        <v>0.26892000996139598</v>
      </c>
      <c r="BH12" s="14">
        <v>0.301282946019721</v>
      </c>
      <c r="BI12" s="14">
        <v>0.27200138560913301</v>
      </c>
      <c r="BJ12" s="14">
        <v>0.24282264717217</v>
      </c>
      <c r="BK12" s="14">
        <v>0.22492380506392301</v>
      </c>
      <c r="BL12" s="14">
        <v>0.24755918399822299</v>
      </c>
      <c r="BM12" s="14">
        <v>0.21211651434423001</v>
      </c>
      <c r="BN12" s="14">
        <v>0.22934836349809601</v>
      </c>
      <c r="BO12" s="14">
        <v>0.24459878570145899</v>
      </c>
      <c r="BP12" s="14">
        <v>0.23102298430148699</v>
      </c>
      <c r="BQ12" s="14">
        <v>0.26427572339993999</v>
      </c>
      <c r="BR12" s="14">
        <v>0.31177633256269099</v>
      </c>
      <c r="BS12" s="14">
        <v>0.22615732753082099</v>
      </c>
      <c r="BT12" s="14">
        <v>0.32754378936676098</v>
      </c>
      <c r="BU12" s="14"/>
      <c r="BV12" s="14">
        <v>0.26202130924682698</v>
      </c>
      <c r="BW12" s="14">
        <v>0.246803816466759</v>
      </c>
      <c r="BX12" s="14"/>
      <c r="BY12" s="14">
        <v>0.274656035035865</v>
      </c>
      <c r="BZ12" s="14"/>
      <c r="CA12" s="14">
        <v>0.25784014155482898</v>
      </c>
      <c r="CB12" s="14">
        <v>0.21723093256179599</v>
      </c>
      <c r="CC12" s="14">
        <v>0.26731866417084299</v>
      </c>
      <c r="CD12" s="14">
        <v>0.264239267388299</v>
      </c>
      <c r="CE12" s="14">
        <v>0.419603056839158</v>
      </c>
    </row>
    <row r="13" spans="2:83" ht="57.6" x14ac:dyDescent="0.3">
      <c r="B13" s="15" t="s">
        <v>356</v>
      </c>
      <c r="C13" s="14">
        <v>0.237994311081659</v>
      </c>
      <c r="D13" s="14">
        <v>0.23369457185095499</v>
      </c>
      <c r="E13" s="14">
        <v>0.241727706922167</v>
      </c>
      <c r="F13" s="14"/>
      <c r="G13" s="14">
        <v>0.22466462004113599</v>
      </c>
      <c r="H13" s="14">
        <v>0.27739291516268499</v>
      </c>
      <c r="I13" s="14">
        <v>0.22052381285672901</v>
      </c>
      <c r="J13" s="14">
        <v>0.24350338121387999</v>
      </c>
      <c r="K13" s="14">
        <v>0.227277359881804</v>
      </c>
      <c r="L13" s="14">
        <v>0.23159756045999699</v>
      </c>
      <c r="M13" s="14"/>
      <c r="N13" s="14">
        <v>0.30476214241966398</v>
      </c>
      <c r="O13" s="14">
        <v>0.24859533316384899</v>
      </c>
      <c r="P13" s="14">
        <v>0.206232280474901</v>
      </c>
      <c r="Q13" s="14">
        <v>0.18430924165019599</v>
      </c>
      <c r="R13" s="14"/>
      <c r="S13" s="14">
        <v>0.256317342688265</v>
      </c>
      <c r="T13" s="14">
        <v>0.28308451711584798</v>
      </c>
      <c r="U13" s="14">
        <v>0.23163117703370101</v>
      </c>
      <c r="V13" s="14">
        <v>0.232221628505035</v>
      </c>
      <c r="W13" s="14">
        <v>0.24467820247121499</v>
      </c>
      <c r="X13" s="14">
        <v>0.168659686558156</v>
      </c>
      <c r="Y13" s="14">
        <v>0.193142272655351</v>
      </c>
      <c r="Z13" s="14">
        <v>0.17873238074942799</v>
      </c>
      <c r="AA13" s="14">
        <v>0.22863437884641399</v>
      </c>
      <c r="AB13" s="14">
        <v>0.26571448227365002</v>
      </c>
      <c r="AC13" s="14">
        <v>0.28921434753380199</v>
      </c>
      <c r="AD13" s="14">
        <v>0.247635227667547</v>
      </c>
      <c r="AE13" s="14"/>
      <c r="AF13" s="14">
        <v>0.217385972643826</v>
      </c>
      <c r="AG13" s="14">
        <v>0.27534081029958901</v>
      </c>
      <c r="AH13" s="14">
        <v>0.25801953004720002</v>
      </c>
      <c r="AI13" s="14">
        <v>0.226855013885568</v>
      </c>
      <c r="AJ13" s="14">
        <v>0.21922598230360599</v>
      </c>
      <c r="AK13" s="14"/>
      <c r="AL13" s="14">
        <v>0.18032008364758501</v>
      </c>
      <c r="AM13" s="14">
        <v>0.26593512453699403</v>
      </c>
      <c r="AN13" s="14">
        <v>0.304551504168596</v>
      </c>
      <c r="AO13" s="14">
        <v>0.21824332937660201</v>
      </c>
      <c r="AP13" s="14">
        <v>0.28374970851034798</v>
      </c>
      <c r="AQ13" s="14"/>
      <c r="AR13" s="14">
        <v>0.24573111449753801</v>
      </c>
      <c r="AS13" s="14">
        <v>0.21198273160735201</v>
      </c>
      <c r="AT13" s="14">
        <v>0.28198467337098798</v>
      </c>
      <c r="AU13" s="14">
        <v>0.237973784133371</v>
      </c>
      <c r="AV13" s="14">
        <v>0.27533660311163699</v>
      </c>
      <c r="AW13" s="14">
        <v>0.21796060882503701</v>
      </c>
      <c r="AX13" s="14"/>
      <c r="AY13" s="14">
        <v>0.214506915898447</v>
      </c>
      <c r="AZ13" s="14">
        <v>0.21025530182830199</v>
      </c>
      <c r="BA13" s="14">
        <v>0.26354050566972798</v>
      </c>
      <c r="BB13" s="14">
        <v>0.27405530127646799</v>
      </c>
      <c r="BC13" s="14">
        <v>0.26960069813158399</v>
      </c>
      <c r="BD13" s="14"/>
      <c r="BE13" s="14">
        <v>0.15044432634643701</v>
      </c>
      <c r="BF13" s="14">
        <v>0.13422661886750201</v>
      </c>
      <c r="BG13" s="14">
        <v>0.23578236952259499</v>
      </c>
      <c r="BH13" s="14">
        <v>0.16855731912154001</v>
      </c>
      <c r="BI13" s="14">
        <v>0.25879549266222301</v>
      </c>
      <c r="BJ13" s="14">
        <v>0.20247747563193699</v>
      </c>
      <c r="BK13" s="14">
        <v>0.18762870954037</v>
      </c>
      <c r="BL13" s="14">
        <v>0.28710331551858098</v>
      </c>
      <c r="BM13" s="14">
        <v>0.16399935476465799</v>
      </c>
      <c r="BN13" s="14">
        <v>0.25320777774388897</v>
      </c>
      <c r="BO13" s="14">
        <v>0.34104804420016599</v>
      </c>
      <c r="BP13" s="14">
        <v>0.21794876863787399</v>
      </c>
      <c r="BQ13" s="14">
        <v>0.27159434374067198</v>
      </c>
      <c r="BR13" s="14">
        <v>0.30719588377997198</v>
      </c>
      <c r="BS13" s="14">
        <v>0.29372978324334498</v>
      </c>
      <c r="BT13" s="14">
        <v>0.294780043151182</v>
      </c>
      <c r="BU13" s="14"/>
      <c r="BV13" s="14">
        <v>0.248150825783538</v>
      </c>
      <c r="BW13" s="14">
        <v>0.29234907662950299</v>
      </c>
      <c r="BX13" s="14"/>
      <c r="BY13" s="14">
        <v>0.25061948188993299</v>
      </c>
      <c r="BZ13" s="14"/>
      <c r="CA13" s="14">
        <v>0.25408414517480599</v>
      </c>
      <c r="CB13" s="14">
        <v>0.20336914580697801</v>
      </c>
      <c r="CC13" s="14">
        <v>0.25329209799707297</v>
      </c>
      <c r="CD13" s="14">
        <v>0.23032892615754499</v>
      </c>
      <c r="CE13" s="14">
        <v>0.23273832396892</v>
      </c>
    </row>
    <row r="14" spans="2:83" ht="28.8" x14ac:dyDescent="0.3">
      <c r="B14" s="15" t="s">
        <v>357</v>
      </c>
      <c r="C14" s="14">
        <v>0.20728932362536001</v>
      </c>
      <c r="D14" s="14">
        <v>0.207837009387081</v>
      </c>
      <c r="E14" s="14">
        <v>0.20622928288377501</v>
      </c>
      <c r="F14" s="14"/>
      <c r="G14" s="14">
        <v>0.29245928169047802</v>
      </c>
      <c r="H14" s="14">
        <v>0.227950482347788</v>
      </c>
      <c r="I14" s="14">
        <v>0.14921870338850299</v>
      </c>
      <c r="J14" s="14">
        <v>0.18945269845030299</v>
      </c>
      <c r="K14" s="14">
        <v>0.209206069172235</v>
      </c>
      <c r="L14" s="14">
        <v>0.19436740374960501</v>
      </c>
      <c r="M14" s="14"/>
      <c r="N14" s="14">
        <v>0.19763722259462099</v>
      </c>
      <c r="O14" s="14">
        <v>0.22134148424612601</v>
      </c>
      <c r="P14" s="14">
        <v>0.217216107207758</v>
      </c>
      <c r="Q14" s="14">
        <v>0.19891706742472301</v>
      </c>
      <c r="R14" s="14"/>
      <c r="S14" s="14">
        <v>0.26341502426531599</v>
      </c>
      <c r="T14" s="14">
        <v>0.20483460282810001</v>
      </c>
      <c r="U14" s="14">
        <v>0.24029967403758301</v>
      </c>
      <c r="V14" s="14">
        <v>0.172041347798324</v>
      </c>
      <c r="W14" s="14">
        <v>0.14372862208951301</v>
      </c>
      <c r="X14" s="14">
        <v>0.166126936706008</v>
      </c>
      <c r="Y14" s="14">
        <v>0.17529554887829299</v>
      </c>
      <c r="Z14" s="14">
        <v>0.17300167286077001</v>
      </c>
      <c r="AA14" s="14">
        <v>0.204595108043434</v>
      </c>
      <c r="AB14" s="14">
        <v>0.27534180588472401</v>
      </c>
      <c r="AC14" s="14">
        <v>0.24286045707711501</v>
      </c>
      <c r="AD14" s="14">
        <v>0.12313311145400201</v>
      </c>
      <c r="AE14" s="14"/>
      <c r="AF14" s="14">
        <v>0.17063923090178301</v>
      </c>
      <c r="AG14" s="14">
        <v>0.24038973518809501</v>
      </c>
      <c r="AH14" s="14">
        <v>0.26271857928584802</v>
      </c>
      <c r="AI14" s="14">
        <v>0.235032492957575</v>
      </c>
      <c r="AJ14" s="14">
        <v>0.16261079678268001</v>
      </c>
      <c r="AK14" s="14"/>
      <c r="AL14" s="14">
        <v>0.177834267991164</v>
      </c>
      <c r="AM14" s="14">
        <v>0.244407721419929</v>
      </c>
      <c r="AN14" s="14">
        <v>0.28163459620704201</v>
      </c>
      <c r="AO14" s="14">
        <v>0.15082173292658499</v>
      </c>
      <c r="AP14" s="14">
        <v>0.224455773806224</v>
      </c>
      <c r="AQ14" s="14"/>
      <c r="AR14" s="14">
        <v>0.24719277686062099</v>
      </c>
      <c r="AS14" s="14">
        <v>0.18924980521735399</v>
      </c>
      <c r="AT14" s="14">
        <v>0.254496027534797</v>
      </c>
      <c r="AU14" s="14">
        <v>0.147244879180323</v>
      </c>
      <c r="AV14" s="14">
        <v>0.26979773150401298</v>
      </c>
      <c r="AW14" s="14">
        <v>0.20548425406302401</v>
      </c>
      <c r="AX14" s="14"/>
      <c r="AY14" s="14">
        <v>0.144272018460358</v>
      </c>
      <c r="AZ14" s="14">
        <v>0.20735700042083799</v>
      </c>
      <c r="BA14" s="14">
        <v>0.23164931345585901</v>
      </c>
      <c r="BB14" s="14">
        <v>0.25194504089712499</v>
      </c>
      <c r="BC14" s="14">
        <v>0.17583144697709599</v>
      </c>
      <c r="BD14" s="14"/>
      <c r="BE14" s="14">
        <v>0.27646192704503098</v>
      </c>
      <c r="BF14" s="14">
        <v>0.16964658169425101</v>
      </c>
      <c r="BG14" s="14">
        <v>0.196470867148129</v>
      </c>
      <c r="BH14" s="14">
        <v>0.18960696603734301</v>
      </c>
      <c r="BI14" s="14">
        <v>0.164772454549896</v>
      </c>
      <c r="BJ14" s="14">
        <v>0.24894432456667001</v>
      </c>
      <c r="BK14" s="14">
        <v>0.222455199253772</v>
      </c>
      <c r="BL14" s="14">
        <v>0.18676537804528701</v>
      </c>
      <c r="BM14" s="14">
        <v>0.19681825191424299</v>
      </c>
      <c r="BN14" s="14">
        <v>0.281333934980464</v>
      </c>
      <c r="BO14" s="14">
        <v>0.19026820515880899</v>
      </c>
      <c r="BP14" s="14">
        <v>0.225161207598671</v>
      </c>
      <c r="BQ14" s="14">
        <v>0.21350640454169301</v>
      </c>
      <c r="BR14" s="14">
        <v>0.20885970751181199</v>
      </c>
      <c r="BS14" s="14">
        <v>0.22844598453611001</v>
      </c>
      <c r="BT14" s="14">
        <v>0.16302915041091201</v>
      </c>
      <c r="BU14" s="14"/>
      <c r="BV14" s="14">
        <v>0.25614456282211201</v>
      </c>
      <c r="BW14" s="14">
        <v>0.22697569495588801</v>
      </c>
      <c r="BX14" s="14"/>
      <c r="BY14" s="14">
        <v>0.20130738973862999</v>
      </c>
      <c r="BZ14" s="14"/>
      <c r="CA14" s="14">
        <v>0.180904090222098</v>
      </c>
      <c r="CB14" s="14">
        <v>0.25102451803234499</v>
      </c>
      <c r="CC14" s="14">
        <v>0.206218598120536</v>
      </c>
      <c r="CD14" s="14">
        <v>0.22143507288711101</v>
      </c>
      <c r="CE14" s="14">
        <v>0.25179753752932599</v>
      </c>
    </row>
    <row r="15" spans="2:83" ht="28.8" x14ac:dyDescent="0.3">
      <c r="B15" s="15" t="s">
        <v>358</v>
      </c>
      <c r="C15" s="14">
        <v>0.17179609581782701</v>
      </c>
      <c r="D15" s="14">
        <v>0.16785631327945</v>
      </c>
      <c r="E15" s="14">
        <v>0.175979921762181</v>
      </c>
      <c r="F15" s="14"/>
      <c r="G15" s="14">
        <v>0.224221696739592</v>
      </c>
      <c r="H15" s="14">
        <v>0.16390155544639201</v>
      </c>
      <c r="I15" s="14">
        <v>0.20537911606315401</v>
      </c>
      <c r="J15" s="14">
        <v>0.15312093519779199</v>
      </c>
      <c r="K15" s="14">
        <v>0.13682605294782901</v>
      </c>
      <c r="L15" s="14">
        <v>0.15506155732174301</v>
      </c>
      <c r="M15" s="14"/>
      <c r="N15" s="14">
        <v>0.168371815068003</v>
      </c>
      <c r="O15" s="14">
        <v>0.190393984205666</v>
      </c>
      <c r="P15" s="14">
        <v>0.169875998978263</v>
      </c>
      <c r="Q15" s="14">
        <v>0.15771205906126401</v>
      </c>
      <c r="R15" s="14"/>
      <c r="S15" s="14">
        <v>0.14879487352218099</v>
      </c>
      <c r="T15" s="14">
        <v>0.18251215505025201</v>
      </c>
      <c r="U15" s="14">
        <v>0.110451979983384</v>
      </c>
      <c r="V15" s="14">
        <v>0.20599615522613099</v>
      </c>
      <c r="W15" s="14">
        <v>0.13742180647344299</v>
      </c>
      <c r="X15" s="14">
        <v>0.1992329328926</v>
      </c>
      <c r="Y15" s="14">
        <v>0.12615017711687801</v>
      </c>
      <c r="Z15" s="14">
        <v>0.241959594540617</v>
      </c>
      <c r="AA15" s="14">
        <v>0.204483100797233</v>
      </c>
      <c r="AB15" s="14">
        <v>0.18862788087245</v>
      </c>
      <c r="AC15" s="14">
        <v>0.154231114641739</v>
      </c>
      <c r="AD15" s="14">
        <v>0.176990584954277</v>
      </c>
      <c r="AE15" s="14"/>
      <c r="AF15" s="14">
        <v>0.15923588594154001</v>
      </c>
      <c r="AG15" s="14">
        <v>0.170828639926807</v>
      </c>
      <c r="AH15" s="14">
        <v>0.17424386470679501</v>
      </c>
      <c r="AI15" s="14">
        <v>0.231180549579902</v>
      </c>
      <c r="AJ15" s="14">
        <v>0.17262182285111699</v>
      </c>
      <c r="AK15" s="14"/>
      <c r="AL15" s="14">
        <v>0.159193435977218</v>
      </c>
      <c r="AM15" s="14">
        <v>0.15481740642804701</v>
      </c>
      <c r="AN15" s="14">
        <v>0.18098843574239001</v>
      </c>
      <c r="AO15" s="14">
        <v>0.20787247324178301</v>
      </c>
      <c r="AP15" s="14">
        <v>0.21346472392686899</v>
      </c>
      <c r="AQ15" s="14"/>
      <c r="AR15" s="14">
        <v>0.169674357056049</v>
      </c>
      <c r="AS15" s="14">
        <v>0.17017174243601299</v>
      </c>
      <c r="AT15" s="14">
        <v>0.17048081122564299</v>
      </c>
      <c r="AU15" s="14">
        <v>0.182641340735961</v>
      </c>
      <c r="AV15" s="14">
        <v>0.17500706710883401</v>
      </c>
      <c r="AW15" s="14">
        <v>0.15686912305901099</v>
      </c>
      <c r="AX15" s="14"/>
      <c r="AY15" s="14">
        <v>0.200408695368329</v>
      </c>
      <c r="AZ15" s="14">
        <v>0.15150518859287501</v>
      </c>
      <c r="BA15" s="14">
        <v>0.14932134199422401</v>
      </c>
      <c r="BB15" s="14">
        <v>0.21427934986741801</v>
      </c>
      <c r="BC15" s="14">
        <v>0.15100586048450401</v>
      </c>
      <c r="BD15" s="14"/>
      <c r="BE15" s="14">
        <v>0.14700573681307599</v>
      </c>
      <c r="BF15" s="14">
        <v>0.14502525611079101</v>
      </c>
      <c r="BG15" s="14">
        <v>0.16181010097606299</v>
      </c>
      <c r="BH15" s="14">
        <v>0.20214079485316</v>
      </c>
      <c r="BI15" s="14">
        <v>0.16363374159660701</v>
      </c>
      <c r="BJ15" s="14">
        <v>0.203586352512203</v>
      </c>
      <c r="BK15" s="14">
        <v>0.15242120702893899</v>
      </c>
      <c r="BL15" s="14">
        <v>0.144801055238404</v>
      </c>
      <c r="BM15" s="14">
        <v>0.219561867113859</v>
      </c>
      <c r="BN15" s="14">
        <v>0.212228272582209</v>
      </c>
      <c r="BO15" s="14">
        <v>0.20483942981699799</v>
      </c>
      <c r="BP15" s="14">
        <v>9.67571506118549E-2</v>
      </c>
      <c r="BQ15" s="14">
        <v>0.17838399293184201</v>
      </c>
      <c r="BR15" s="14">
        <v>0.192032547191749</v>
      </c>
      <c r="BS15" s="14">
        <v>7.3897947513200002E-2</v>
      </c>
      <c r="BT15" s="14">
        <v>0.19011206456288601</v>
      </c>
      <c r="BU15" s="14"/>
      <c r="BV15" s="14">
        <v>0.163159210613226</v>
      </c>
      <c r="BW15" s="14">
        <v>0.142427825080647</v>
      </c>
      <c r="BX15" s="14"/>
      <c r="BY15" s="14">
        <v>0.20252828493049399</v>
      </c>
      <c r="BZ15" s="14"/>
      <c r="CA15" s="14">
        <v>0.17139651417055499</v>
      </c>
      <c r="CB15" s="14">
        <v>0.17032376014533199</v>
      </c>
      <c r="CC15" s="14">
        <v>0.162705914071816</v>
      </c>
      <c r="CD15" s="14">
        <v>0.24676970141474699</v>
      </c>
      <c r="CE15" s="14">
        <v>0.12856138908003401</v>
      </c>
    </row>
    <row r="16" spans="2:83" ht="28.8" x14ac:dyDescent="0.3">
      <c r="B16" s="15" t="s">
        <v>359</v>
      </c>
      <c r="C16" s="14">
        <v>0.169810730013886</v>
      </c>
      <c r="D16" s="14">
        <v>0.18800533831380301</v>
      </c>
      <c r="E16" s="14">
        <v>0.152377708534601</v>
      </c>
      <c r="F16" s="14"/>
      <c r="G16" s="14">
        <v>0.14973653341189899</v>
      </c>
      <c r="H16" s="14">
        <v>0.173433877496174</v>
      </c>
      <c r="I16" s="14">
        <v>0.19076295385070799</v>
      </c>
      <c r="J16" s="14">
        <v>0.20551362914233401</v>
      </c>
      <c r="K16" s="14">
        <v>0.153835089511453</v>
      </c>
      <c r="L16" s="14">
        <v>0.14490240887411199</v>
      </c>
      <c r="M16" s="14"/>
      <c r="N16" s="14">
        <v>0.17370342060475999</v>
      </c>
      <c r="O16" s="14">
        <v>0.167734728702567</v>
      </c>
      <c r="P16" s="14">
        <v>0.180708540895096</v>
      </c>
      <c r="Q16" s="14">
        <v>0.161907986484884</v>
      </c>
      <c r="R16" s="14"/>
      <c r="S16" s="14">
        <v>0.196079069412706</v>
      </c>
      <c r="T16" s="14">
        <v>0.128664546155971</v>
      </c>
      <c r="U16" s="14">
        <v>0.15300133696617399</v>
      </c>
      <c r="V16" s="14">
        <v>0.19162322124221701</v>
      </c>
      <c r="W16" s="14">
        <v>0.121264543422912</v>
      </c>
      <c r="X16" s="14">
        <v>0.201305208408772</v>
      </c>
      <c r="Y16" s="14">
        <v>0.15053958220949401</v>
      </c>
      <c r="Z16" s="14">
        <v>0.18543067756085299</v>
      </c>
      <c r="AA16" s="14">
        <v>0.19403535790429799</v>
      </c>
      <c r="AB16" s="14">
        <v>0.17576677897823001</v>
      </c>
      <c r="AC16" s="14">
        <v>0.149312878346992</v>
      </c>
      <c r="AD16" s="14">
        <v>0.18104936650071299</v>
      </c>
      <c r="AE16" s="14"/>
      <c r="AF16" s="14">
        <v>0.17220881361113399</v>
      </c>
      <c r="AG16" s="14">
        <v>0.18000878688268701</v>
      </c>
      <c r="AH16" s="14">
        <v>0.20812425086129199</v>
      </c>
      <c r="AI16" s="14">
        <v>0.17697383515501999</v>
      </c>
      <c r="AJ16" s="14">
        <v>0.15215857737286501</v>
      </c>
      <c r="AK16" s="14"/>
      <c r="AL16" s="14">
        <v>0.20354303970527399</v>
      </c>
      <c r="AM16" s="14">
        <v>0.18420847188730899</v>
      </c>
      <c r="AN16" s="14">
        <v>0.183425633011772</v>
      </c>
      <c r="AO16" s="14">
        <v>0.14051034462416001</v>
      </c>
      <c r="AP16" s="14">
        <v>0.182219954785826</v>
      </c>
      <c r="AQ16" s="14"/>
      <c r="AR16" s="14">
        <v>0.17463990172044699</v>
      </c>
      <c r="AS16" s="14">
        <v>0.20100299746102299</v>
      </c>
      <c r="AT16" s="14">
        <v>0.189198937157733</v>
      </c>
      <c r="AU16" s="14">
        <v>0.14533222101290799</v>
      </c>
      <c r="AV16" s="14">
        <v>0.188102598755579</v>
      </c>
      <c r="AW16" s="14">
        <v>0.1718399353242</v>
      </c>
      <c r="AX16" s="14"/>
      <c r="AY16" s="14">
        <v>0.16807943607921999</v>
      </c>
      <c r="AZ16" s="14">
        <v>0.13410441448246899</v>
      </c>
      <c r="BA16" s="14">
        <v>0.19164779858741701</v>
      </c>
      <c r="BB16" s="14">
        <v>0.18709494925502801</v>
      </c>
      <c r="BC16" s="14">
        <v>6.3165200564645294E-2</v>
      </c>
      <c r="BD16" s="14"/>
      <c r="BE16" s="14">
        <v>0</v>
      </c>
      <c r="BF16" s="14">
        <v>0.147659088554908</v>
      </c>
      <c r="BG16" s="14">
        <v>0.148179867760032</v>
      </c>
      <c r="BH16" s="14">
        <v>0.108700492218213</v>
      </c>
      <c r="BI16" s="14">
        <v>0.159906956988148</v>
      </c>
      <c r="BJ16" s="14">
        <v>0.21347603466467299</v>
      </c>
      <c r="BK16" s="14">
        <v>0.188616924708538</v>
      </c>
      <c r="BL16" s="14">
        <v>0.188263683494519</v>
      </c>
      <c r="BM16" s="14">
        <v>0.209098587537458</v>
      </c>
      <c r="BN16" s="14">
        <v>0.178865182236361</v>
      </c>
      <c r="BO16" s="14">
        <v>0.14567456379805699</v>
      </c>
      <c r="BP16" s="14">
        <v>0.17975241537894199</v>
      </c>
      <c r="BQ16" s="14">
        <v>0.174048913710283</v>
      </c>
      <c r="BR16" s="14">
        <v>0.154837465541522</v>
      </c>
      <c r="BS16" s="14">
        <v>8.5268252886459506E-2</v>
      </c>
      <c r="BT16" s="14">
        <v>0.16842386250819599</v>
      </c>
      <c r="BU16" s="14"/>
      <c r="BV16" s="14">
        <v>0.17538847533844801</v>
      </c>
      <c r="BW16" s="14">
        <v>0.19730828366664099</v>
      </c>
      <c r="BX16" s="14"/>
      <c r="BY16" s="14">
        <v>0.148336110572521</v>
      </c>
      <c r="BZ16" s="14"/>
      <c r="CA16" s="14">
        <v>0.152248822581183</v>
      </c>
      <c r="CB16" s="14">
        <v>0.184920984525626</v>
      </c>
      <c r="CC16" s="14">
        <v>0.184543575867257</v>
      </c>
      <c r="CD16" s="14">
        <v>0.17432743696783701</v>
      </c>
      <c r="CE16" s="14">
        <v>0.11034131343388399</v>
      </c>
    </row>
    <row r="17" spans="2:83" ht="28.8" x14ac:dyDescent="0.3">
      <c r="B17" s="15" t="s">
        <v>360</v>
      </c>
      <c r="C17" s="14">
        <v>0.12355450478935499</v>
      </c>
      <c r="D17" s="14">
        <v>0.14773465471636099</v>
      </c>
      <c r="E17" s="14">
        <v>0.100186248866213</v>
      </c>
      <c r="F17" s="14"/>
      <c r="G17" s="14">
        <v>0.146099876997136</v>
      </c>
      <c r="H17" s="14">
        <v>0.14264683964133701</v>
      </c>
      <c r="I17" s="14">
        <v>0.15086071351556901</v>
      </c>
      <c r="J17" s="14">
        <v>0.108833967426088</v>
      </c>
      <c r="K17" s="14">
        <v>8.9977324720770899E-2</v>
      </c>
      <c r="L17" s="14">
        <v>0.105526736995034</v>
      </c>
      <c r="M17" s="14"/>
      <c r="N17" s="14">
        <v>0.12938784308253201</v>
      </c>
      <c r="O17" s="14">
        <v>0.135189165647982</v>
      </c>
      <c r="P17" s="14">
        <v>0.121457457283457</v>
      </c>
      <c r="Q17" s="14">
        <v>0.107796132953944</v>
      </c>
      <c r="R17" s="14"/>
      <c r="S17" s="14">
        <v>0.134350252680356</v>
      </c>
      <c r="T17" s="14">
        <v>8.9146072355805794E-2</v>
      </c>
      <c r="U17" s="14">
        <v>0.121771745220856</v>
      </c>
      <c r="V17" s="14">
        <v>0.11572729624574001</v>
      </c>
      <c r="W17" s="14">
        <v>0.15211832072571399</v>
      </c>
      <c r="X17" s="14">
        <v>0.17380894628003199</v>
      </c>
      <c r="Y17" s="14">
        <v>0.155464562098929</v>
      </c>
      <c r="Z17" s="14">
        <v>9.8622036676646097E-2</v>
      </c>
      <c r="AA17" s="14">
        <v>0.12320410344080999</v>
      </c>
      <c r="AB17" s="14">
        <v>7.92859081331201E-2</v>
      </c>
      <c r="AC17" s="14">
        <v>0.12967050119103099</v>
      </c>
      <c r="AD17" s="14">
        <v>0.10605191141041199</v>
      </c>
      <c r="AE17" s="14"/>
      <c r="AF17" s="14">
        <v>0.137885939015994</v>
      </c>
      <c r="AG17" s="14">
        <v>0.13425591036849599</v>
      </c>
      <c r="AH17" s="14">
        <v>9.2010745618691298E-2</v>
      </c>
      <c r="AI17" s="14">
        <v>0.17023828730872101</v>
      </c>
      <c r="AJ17" s="14">
        <v>9.4597335931012605E-2</v>
      </c>
      <c r="AK17" s="14"/>
      <c r="AL17" s="14">
        <v>0.148174297418385</v>
      </c>
      <c r="AM17" s="14">
        <v>0.12864674970298801</v>
      </c>
      <c r="AN17" s="14">
        <v>6.1622362982916401E-2</v>
      </c>
      <c r="AO17" s="14">
        <v>0.13280080544491901</v>
      </c>
      <c r="AP17" s="14">
        <v>0.118236766133288</v>
      </c>
      <c r="AQ17" s="14"/>
      <c r="AR17" s="14">
        <v>0.12712192666254399</v>
      </c>
      <c r="AS17" s="14">
        <v>0.146686468997932</v>
      </c>
      <c r="AT17" s="14">
        <v>9.6248733018309093E-2</v>
      </c>
      <c r="AU17" s="14">
        <v>0.14075905360541499</v>
      </c>
      <c r="AV17" s="14">
        <v>0.15015702563752401</v>
      </c>
      <c r="AW17" s="14">
        <v>8.6090914392183193E-2</v>
      </c>
      <c r="AX17" s="14"/>
      <c r="AY17" s="14">
        <v>0.114830726217694</v>
      </c>
      <c r="AZ17" s="14">
        <v>0.137433651715865</v>
      </c>
      <c r="BA17" s="14">
        <v>0.11507018333526201</v>
      </c>
      <c r="BB17" s="14">
        <v>0.131612192667665</v>
      </c>
      <c r="BC17" s="14">
        <v>0.14696184042867799</v>
      </c>
      <c r="BD17" s="14"/>
      <c r="BE17" s="14">
        <v>0.23643500363015399</v>
      </c>
      <c r="BF17" s="14">
        <v>0.112272209866151</v>
      </c>
      <c r="BG17" s="14">
        <v>0.12750000503919701</v>
      </c>
      <c r="BH17" s="14">
        <v>0.121804522629924</v>
      </c>
      <c r="BI17" s="14">
        <v>0.13202916460087599</v>
      </c>
      <c r="BJ17" s="14">
        <v>0.14236358932196999</v>
      </c>
      <c r="BK17" s="14">
        <v>8.1320064849180501E-2</v>
      </c>
      <c r="BL17" s="14">
        <v>0.121870470789508</v>
      </c>
      <c r="BM17" s="14">
        <v>0.15093040406359801</v>
      </c>
      <c r="BN17" s="14">
        <v>6.9999924353853396E-2</v>
      </c>
      <c r="BO17" s="14">
        <v>9.1028886166115694E-2</v>
      </c>
      <c r="BP17" s="14">
        <v>0.145015333793762</v>
      </c>
      <c r="BQ17" s="14">
        <v>0.181301570098162</v>
      </c>
      <c r="BR17" s="14">
        <v>0.17396767945809</v>
      </c>
      <c r="BS17" s="14">
        <v>4.57439284693575E-2</v>
      </c>
      <c r="BT17" s="14">
        <v>0.167871712310981</v>
      </c>
      <c r="BU17" s="14"/>
      <c r="BV17" s="14">
        <v>0.12688355101127399</v>
      </c>
      <c r="BW17" s="14">
        <v>0.13126552294888</v>
      </c>
      <c r="BX17" s="14"/>
      <c r="BY17" s="14">
        <v>0.18840899879565701</v>
      </c>
      <c r="BZ17" s="14"/>
      <c r="CA17" s="14">
        <v>0.12531810497002399</v>
      </c>
      <c r="CB17" s="14">
        <v>0.117585523630585</v>
      </c>
      <c r="CC17" s="14">
        <v>0.115326939947058</v>
      </c>
      <c r="CD17" s="14">
        <v>0.16494208053317899</v>
      </c>
      <c r="CE17" s="14">
        <v>0.21536259446501499</v>
      </c>
    </row>
    <row r="18" spans="2:83" ht="28.8" x14ac:dyDescent="0.3">
      <c r="B18" s="15" t="s">
        <v>361</v>
      </c>
      <c r="C18" s="14">
        <v>9.7596660539426394E-2</v>
      </c>
      <c r="D18" s="14">
        <v>0.111287379883169</v>
      </c>
      <c r="E18" s="14">
        <v>8.4419830046925895E-2</v>
      </c>
      <c r="F18" s="14"/>
      <c r="G18" s="14">
        <v>0.112527283565685</v>
      </c>
      <c r="H18" s="14">
        <v>0.11120115332529699</v>
      </c>
      <c r="I18" s="14">
        <v>0.121131686857959</v>
      </c>
      <c r="J18" s="14">
        <v>9.7622500056248201E-2</v>
      </c>
      <c r="K18" s="14">
        <v>5.50385175132019E-2</v>
      </c>
      <c r="L18" s="14">
        <v>8.6196725893468801E-2</v>
      </c>
      <c r="M18" s="14"/>
      <c r="N18" s="14">
        <v>9.2673833058136798E-2</v>
      </c>
      <c r="O18" s="14">
        <v>0.105238102820601</v>
      </c>
      <c r="P18" s="14">
        <v>0.10686123927937401</v>
      </c>
      <c r="Q18" s="14">
        <v>8.8964372441936404E-2</v>
      </c>
      <c r="R18" s="14"/>
      <c r="S18" s="14">
        <v>9.0572192291847098E-2</v>
      </c>
      <c r="T18" s="14">
        <v>8.2216635521647499E-2</v>
      </c>
      <c r="U18" s="14">
        <v>9.9432749740120105E-2</v>
      </c>
      <c r="V18" s="14">
        <v>0.13824566847490799</v>
      </c>
      <c r="W18" s="14">
        <v>0.12225163907780701</v>
      </c>
      <c r="X18" s="14">
        <v>0.10216151053819</v>
      </c>
      <c r="Y18" s="14">
        <v>0.114261680884892</v>
      </c>
      <c r="Z18" s="14">
        <v>0.10595128029189201</v>
      </c>
      <c r="AA18" s="14">
        <v>6.6249330326252603E-2</v>
      </c>
      <c r="AB18" s="14">
        <v>0.105268569925818</v>
      </c>
      <c r="AC18" s="14">
        <v>5.6883735144743201E-2</v>
      </c>
      <c r="AD18" s="14">
        <v>0.103261964731813</v>
      </c>
      <c r="AE18" s="14"/>
      <c r="AF18" s="14">
        <v>0.10736176135924801</v>
      </c>
      <c r="AG18" s="14">
        <v>0.104011557303265</v>
      </c>
      <c r="AH18" s="14">
        <v>9.4960346662047904E-2</v>
      </c>
      <c r="AI18" s="14">
        <v>0.14920719770639601</v>
      </c>
      <c r="AJ18" s="14">
        <v>9.0618712183041197E-2</v>
      </c>
      <c r="AK18" s="14"/>
      <c r="AL18" s="14">
        <v>9.8515097973216406E-2</v>
      </c>
      <c r="AM18" s="14">
        <v>0.100370571172598</v>
      </c>
      <c r="AN18" s="14">
        <v>6.1151068186651697E-2</v>
      </c>
      <c r="AO18" s="14">
        <v>0.12222919003568</v>
      </c>
      <c r="AP18" s="14">
        <v>7.9295199924351301E-2</v>
      </c>
      <c r="AQ18" s="14"/>
      <c r="AR18" s="14">
        <v>0.11612067066265</v>
      </c>
      <c r="AS18" s="14">
        <v>0.10606899921001101</v>
      </c>
      <c r="AT18" s="14">
        <v>5.6195906495456097E-2</v>
      </c>
      <c r="AU18" s="14">
        <v>0.116192617664233</v>
      </c>
      <c r="AV18" s="14">
        <v>8.2215528148138803E-2</v>
      </c>
      <c r="AW18" s="14">
        <v>7.7166276298197695E-2</v>
      </c>
      <c r="AX18" s="14"/>
      <c r="AY18" s="14">
        <v>8.5120597061441594E-2</v>
      </c>
      <c r="AZ18" s="14">
        <v>0.10796293905752501</v>
      </c>
      <c r="BA18" s="14">
        <v>8.7907471025613498E-2</v>
      </c>
      <c r="BB18" s="14">
        <v>0.110556905739017</v>
      </c>
      <c r="BC18" s="14">
        <v>0.100667583264895</v>
      </c>
      <c r="BD18" s="14"/>
      <c r="BE18" s="14">
        <v>6.14348414962528E-2</v>
      </c>
      <c r="BF18" s="14">
        <v>0.102860830451768</v>
      </c>
      <c r="BG18" s="14">
        <v>0.15964731350081801</v>
      </c>
      <c r="BH18" s="14">
        <v>0.119567359528667</v>
      </c>
      <c r="BI18" s="14">
        <v>0.10863814018724401</v>
      </c>
      <c r="BJ18" s="14">
        <v>0.132715663889205</v>
      </c>
      <c r="BK18" s="14">
        <v>6.5815772039011303E-2</v>
      </c>
      <c r="BL18" s="14">
        <v>6.9635160043978406E-2</v>
      </c>
      <c r="BM18" s="14">
        <v>0.105082613174174</v>
      </c>
      <c r="BN18" s="14">
        <v>0.117769519045977</v>
      </c>
      <c r="BO18" s="14">
        <v>9.2424052343770796E-2</v>
      </c>
      <c r="BP18" s="14">
        <v>9.1040731244824105E-2</v>
      </c>
      <c r="BQ18" s="14">
        <v>8.1017027868418703E-2</v>
      </c>
      <c r="BR18" s="14">
        <v>0.16367409132771699</v>
      </c>
      <c r="BS18" s="14">
        <v>7.5556637844497204E-2</v>
      </c>
      <c r="BT18" s="14">
        <v>4.4707796831355603E-2</v>
      </c>
      <c r="BU18" s="14"/>
      <c r="BV18" s="14">
        <v>0.10279324246080999</v>
      </c>
      <c r="BW18" s="14">
        <v>9.6772322839625599E-2</v>
      </c>
      <c r="BX18" s="14"/>
      <c r="BY18" s="14">
        <v>0.1178533720632</v>
      </c>
      <c r="BZ18" s="14"/>
      <c r="CA18" s="14">
        <v>9.5552113348807893E-2</v>
      </c>
      <c r="CB18" s="14">
        <v>9.0137799669704505E-2</v>
      </c>
      <c r="CC18" s="14">
        <v>9.8258956213551102E-2</v>
      </c>
      <c r="CD18" s="14">
        <v>0.122481289900532</v>
      </c>
      <c r="CE18" s="14">
        <v>0.122145557694009</v>
      </c>
    </row>
    <row r="19" spans="2:83" x14ac:dyDescent="0.3">
      <c r="B19" s="15" t="s">
        <v>110</v>
      </c>
      <c r="C19" s="14">
        <v>8.2229839916483902E-2</v>
      </c>
      <c r="D19" s="14">
        <v>6.2687978410129006E-2</v>
      </c>
      <c r="E19" s="14">
        <v>0.10044349390539301</v>
      </c>
      <c r="F19" s="14"/>
      <c r="G19" s="14">
        <v>0.10116078310068</v>
      </c>
      <c r="H19" s="14">
        <v>6.7852921270249597E-2</v>
      </c>
      <c r="I19" s="14">
        <v>0.105522157401694</v>
      </c>
      <c r="J19" s="14">
        <v>7.2965791049373299E-2</v>
      </c>
      <c r="K19" s="14">
        <v>7.1515052051135397E-2</v>
      </c>
      <c r="L19" s="14">
        <v>7.7293958341491595E-2</v>
      </c>
      <c r="M19" s="14"/>
      <c r="N19" s="14">
        <v>5.41881866121319E-2</v>
      </c>
      <c r="O19" s="14">
        <v>6.3957239267055196E-2</v>
      </c>
      <c r="P19" s="14">
        <v>0.100159858241424</v>
      </c>
      <c r="Q19" s="14">
        <v>0.111222443894054</v>
      </c>
      <c r="R19" s="14"/>
      <c r="S19" s="14">
        <v>7.2679982102814705E-2</v>
      </c>
      <c r="T19" s="14">
        <v>0.101507205041917</v>
      </c>
      <c r="U19" s="14">
        <v>8.3659676350232401E-2</v>
      </c>
      <c r="V19" s="14">
        <v>6.5353156494726894E-2</v>
      </c>
      <c r="W19" s="14">
        <v>7.8242496046911206E-2</v>
      </c>
      <c r="X19" s="14">
        <v>0.10071609008098401</v>
      </c>
      <c r="Y19" s="14">
        <v>0.118159770649912</v>
      </c>
      <c r="Z19" s="14">
        <v>5.8727170931497201E-2</v>
      </c>
      <c r="AA19" s="14">
        <v>0.100003316060871</v>
      </c>
      <c r="AB19" s="14">
        <v>4.7072817666186401E-2</v>
      </c>
      <c r="AC19" s="14">
        <v>2.7522979022201199E-2</v>
      </c>
      <c r="AD19" s="14">
        <v>0.111226558981073</v>
      </c>
      <c r="AE19" s="14"/>
      <c r="AF19" s="14">
        <v>6.7919919838489301E-2</v>
      </c>
      <c r="AG19" s="14">
        <v>5.4932341884196101E-2</v>
      </c>
      <c r="AH19" s="14">
        <v>4.8583816854052803E-2</v>
      </c>
      <c r="AI19" s="14">
        <v>5.4191302716652699E-2</v>
      </c>
      <c r="AJ19" s="14">
        <v>0.16285011863799201</v>
      </c>
      <c r="AK19" s="14"/>
      <c r="AL19" s="14">
        <v>7.2245742304325705E-2</v>
      </c>
      <c r="AM19" s="14">
        <v>5.6211895014958699E-2</v>
      </c>
      <c r="AN19" s="14">
        <v>5.8715378450866502E-2</v>
      </c>
      <c r="AO19" s="14">
        <v>0.110742389765702</v>
      </c>
      <c r="AP19" s="14">
        <v>6.5098671748008E-2</v>
      </c>
      <c r="AQ19" s="14"/>
      <c r="AR19" s="14">
        <v>4.1395762882977E-2</v>
      </c>
      <c r="AS19" s="14">
        <v>5.7201193922922701E-2</v>
      </c>
      <c r="AT19" s="14">
        <v>5.62247996116014E-2</v>
      </c>
      <c r="AU19" s="14">
        <v>9.9902270387962705E-2</v>
      </c>
      <c r="AV19" s="14">
        <v>9.6451726308478605E-2</v>
      </c>
      <c r="AW19" s="14">
        <v>0.16665387284838201</v>
      </c>
      <c r="AX19" s="14"/>
      <c r="AY19" s="14">
        <v>9.3658349884205502E-2</v>
      </c>
      <c r="AZ19" s="14">
        <v>0.104351327884575</v>
      </c>
      <c r="BA19" s="14">
        <v>7.8726164544908703E-2</v>
      </c>
      <c r="BB19" s="14">
        <v>4.2567806305952097E-2</v>
      </c>
      <c r="BC19" s="14">
        <v>8.0730957423369096E-2</v>
      </c>
      <c r="BD19" s="14"/>
      <c r="BE19" s="14">
        <v>0.12946116559995499</v>
      </c>
      <c r="BF19" s="14">
        <v>0.14826019344196301</v>
      </c>
      <c r="BG19" s="14">
        <v>7.86977522658939E-2</v>
      </c>
      <c r="BH19" s="14">
        <v>9.3052141821135706E-2</v>
      </c>
      <c r="BI19" s="14">
        <v>7.5181291743015993E-2</v>
      </c>
      <c r="BJ19" s="14">
        <v>0.107192452021786</v>
      </c>
      <c r="BK19" s="14">
        <v>0.118854300599862</v>
      </c>
      <c r="BL19" s="14">
        <v>9.9172484044845105E-2</v>
      </c>
      <c r="BM19" s="14">
        <v>4.0146416591673798E-2</v>
      </c>
      <c r="BN19" s="14">
        <v>1.5721977010300599E-2</v>
      </c>
      <c r="BO19" s="14">
        <v>7.0316458207218893E-2</v>
      </c>
      <c r="BP19" s="14">
        <v>7.0176663595767894E-2</v>
      </c>
      <c r="BQ19" s="14">
        <v>4.47678031442416E-2</v>
      </c>
      <c r="BR19" s="14">
        <v>7.0246985050667801E-2</v>
      </c>
      <c r="BS19" s="14">
        <v>0.109824884404208</v>
      </c>
      <c r="BT19" s="14">
        <v>8.3042518717345807E-3</v>
      </c>
      <c r="BU19" s="14"/>
      <c r="BV19" s="14">
        <v>4.1874977407887003E-2</v>
      </c>
      <c r="BW19" s="14">
        <v>7.7505658692530496E-2</v>
      </c>
      <c r="BX19" s="14"/>
      <c r="BY19" s="14">
        <v>5.7556123444681799E-2</v>
      </c>
      <c r="BZ19" s="14"/>
      <c r="CA19" s="14">
        <v>9.5391668233027804E-2</v>
      </c>
      <c r="CB19" s="14">
        <v>5.8884555076414498E-2</v>
      </c>
      <c r="CC19" s="14">
        <v>7.2679117609126806E-2</v>
      </c>
      <c r="CD19" s="14">
        <v>5.4593139214637702E-2</v>
      </c>
      <c r="CE19" s="14">
        <v>4.86579666373343E-2</v>
      </c>
    </row>
    <row r="20" spans="2:83" x14ac:dyDescent="0.3">
      <c r="B20" s="15" t="s">
        <v>350</v>
      </c>
      <c r="C20" s="20">
        <v>5.5868468263258503E-2</v>
      </c>
      <c r="D20" s="20">
        <v>6.8956875347304603E-2</v>
      </c>
      <c r="E20" s="20">
        <v>4.3197940757568297E-2</v>
      </c>
      <c r="F20" s="20"/>
      <c r="G20" s="20">
        <v>2.3159972494633401E-2</v>
      </c>
      <c r="H20" s="20">
        <v>6.0599380404422698E-2</v>
      </c>
      <c r="I20" s="20">
        <v>5.0938478320801298E-2</v>
      </c>
      <c r="J20" s="20">
        <v>6.2326144319426402E-2</v>
      </c>
      <c r="K20" s="20">
        <v>7.9580017126709396E-2</v>
      </c>
      <c r="L20" s="20">
        <v>5.6431574121648502E-2</v>
      </c>
      <c r="M20" s="20"/>
      <c r="N20" s="20">
        <v>6.0242611761187198E-2</v>
      </c>
      <c r="O20" s="20">
        <v>4.9245856864984602E-2</v>
      </c>
      <c r="P20" s="20">
        <v>4.3326319904928502E-2</v>
      </c>
      <c r="Q20" s="20">
        <v>6.8428744855598203E-2</v>
      </c>
      <c r="R20" s="20"/>
      <c r="S20" s="20">
        <v>5.3378406036699903E-2</v>
      </c>
      <c r="T20" s="20">
        <v>6.1695187129774502E-2</v>
      </c>
      <c r="U20" s="20">
        <v>7.4940728904572707E-2</v>
      </c>
      <c r="V20" s="20">
        <v>3.2491159434877501E-2</v>
      </c>
      <c r="W20" s="20">
        <v>4.0188863691239002E-2</v>
      </c>
      <c r="X20" s="20">
        <v>6.2826535422642701E-2</v>
      </c>
      <c r="Y20" s="20">
        <v>4.3542228894435799E-2</v>
      </c>
      <c r="Z20" s="20">
        <v>8.0002305851913896E-2</v>
      </c>
      <c r="AA20" s="20">
        <v>3.5491159918501401E-2</v>
      </c>
      <c r="AB20" s="20">
        <v>0.100651853538636</v>
      </c>
      <c r="AC20" s="20">
        <v>5.76785745353698E-2</v>
      </c>
      <c r="AD20" s="20">
        <v>1.5219395330102701E-2</v>
      </c>
      <c r="AE20" s="20"/>
      <c r="AF20" s="20">
        <v>8.0082166945942307E-2</v>
      </c>
      <c r="AG20" s="20">
        <v>4.4000384132063801E-2</v>
      </c>
      <c r="AH20" s="20">
        <v>1.17020787646072E-2</v>
      </c>
      <c r="AI20" s="20">
        <v>5.7846025517329501E-2</v>
      </c>
      <c r="AJ20" s="20">
        <v>8.5754587521805606E-2</v>
      </c>
      <c r="AK20" s="20"/>
      <c r="AL20" s="20">
        <v>5.6579812092887698E-2</v>
      </c>
      <c r="AM20" s="20">
        <v>5.23373032528602E-2</v>
      </c>
      <c r="AN20" s="20">
        <v>1.0781772509383499E-2</v>
      </c>
      <c r="AO20" s="20">
        <v>0.113936805175853</v>
      </c>
      <c r="AP20" s="20">
        <v>3.1181639443807901E-2</v>
      </c>
      <c r="AQ20" s="20"/>
      <c r="AR20" s="20">
        <v>4.9463217087510503E-2</v>
      </c>
      <c r="AS20" s="20">
        <v>5.7760791942988103E-2</v>
      </c>
      <c r="AT20" s="20">
        <v>8.8907545207638008E-3</v>
      </c>
      <c r="AU20" s="20">
        <v>0.103951481451988</v>
      </c>
      <c r="AV20" s="20">
        <v>1.5692041257207499E-2</v>
      </c>
      <c r="AW20" s="20">
        <v>5.1043682306140897E-2</v>
      </c>
      <c r="AX20" s="20"/>
      <c r="AY20" s="20">
        <v>7.7158360876155602E-2</v>
      </c>
      <c r="AZ20" s="20">
        <v>4.2316288090299498E-2</v>
      </c>
      <c r="BA20" s="20">
        <v>5.9950795585397301E-2</v>
      </c>
      <c r="BB20" s="20">
        <v>3.8608845486116997E-2</v>
      </c>
      <c r="BC20" s="20">
        <v>0.10351606206012801</v>
      </c>
      <c r="BD20" s="20"/>
      <c r="BE20" s="20">
        <v>0</v>
      </c>
      <c r="BF20" s="20">
        <v>0.13261364221248001</v>
      </c>
      <c r="BG20" s="20">
        <v>4.1632960120346403E-2</v>
      </c>
      <c r="BH20" s="20">
        <v>5.60899740432362E-2</v>
      </c>
      <c r="BI20" s="20">
        <v>5.38626262748199E-2</v>
      </c>
      <c r="BJ20" s="20">
        <v>3.8748549429624302E-2</v>
      </c>
      <c r="BK20" s="20">
        <v>4.58155091382405E-2</v>
      </c>
      <c r="BL20" s="20">
        <v>4.6173286785185598E-2</v>
      </c>
      <c r="BM20" s="20">
        <v>5.9840637907514101E-2</v>
      </c>
      <c r="BN20" s="20">
        <v>0.102120975526484</v>
      </c>
      <c r="BO20" s="20">
        <v>6.0951973186159997E-2</v>
      </c>
      <c r="BP20" s="20">
        <v>3.7668961022960502E-2</v>
      </c>
      <c r="BQ20" s="20">
        <v>3.9028231371260103E-2</v>
      </c>
      <c r="BR20" s="20">
        <v>1.6819639856574298E-2</v>
      </c>
      <c r="BS20" s="20">
        <v>7.3317155217086094E-2</v>
      </c>
      <c r="BT20" s="20">
        <v>0.113334596973169</v>
      </c>
      <c r="BU20" s="20"/>
      <c r="BV20" s="20">
        <v>5.3289569687874398E-2</v>
      </c>
      <c r="BW20" s="20">
        <v>5.0922959041572097E-2</v>
      </c>
      <c r="BX20" s="20"/>
      <c r="BY20" s="20">
        <v>0.104378961273686</v>
      </c>
      <c r="BZ20" s="20"/>
      <c r="CA20" s="20">
        <v>5.9540512277042101E-2</v>
      </c>
      <c r="CB20" s="20">
        <v>4.5547871436102401E-2</v>
      </c>
      <c r="CC20" s="20">
        <v>5.0879753735269498E-2</v>
      </c>
      <c r="CD20" s="20">
        <v>7.8974028632674304E-2</v>
      </c>
      <c r="CE20" s="20">
        <v>5.4870855016298299E-2</v>
      </c>
    </row>
    <row r="21" spans="2:83" x14ac:dyDescent="0.3">
      <c r="B21" s="16"/>
    </row>
    <row r="22" spans="2:83" x14ac:dyDescent="0.3">
      <c r="B22" t="s">
        <v>112</v>
      </c>
    </row>
    <row r="23" spans="2:83" x14ac:dyDescent="0.3">
      <c r="B23" t="s">
        <v>113</v>
      </c>
    </row>
    <row r="25" spans="2:83" x14ac:dyDescent="0.3">
      <c r="B25"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E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28.8" x14ac:dyDescent="0.3">
      <c r="B9" s="15" t="s">
        <v>363</v>
      </c>
      <c r="C9" s="14">
        <v>0.65003913877910902</v>
      </c>
      <c r="D9" s="14">
        <v>0.72255943733018102</v>
      </c>
      <c r="E9" s="14">
        <v>0.58050184400527005</v>
      </c>
      <c r="F9" s="14"/>
      <c r="G9" s="14">
        <v>0.62777864773431902</v>
      </c>
      <c r="H9" s="14">
        <v>0.69805112256479696</v>
      </c>
      <c r="I9" s="14">
        <v>0.63436803514207496</v>
      </c>
      <c r="J9" s="14">
        <v>0.62890396283426497</v>
      </c>
      <c r="K9" s="14">
        <v>0.68434447751227101</v>
      </c>
      <c r="L9" s="14">
        <v>0.63241291965174096</v>
      </c>
      <c r="M9" s="14"/>
      <c r="N9" s="14">
        <v>0.71884187018210599</v>
      </c>
      <c r="O9" s="14">
        <v>0.66157930766691997</v>
      </c>
      <c r="P9" s="14">
        <v>0.62576167737866994</v>
      </c>
      <c r="Q9" s="14">
        <v>0.58779001596458302</v>
      </c>
      <c r="R9" s="14"/>
      <c r="S9" s="14">
        <v>0.68389984205298904</v>
      </c>
      <c r="T9" s="14">
        <v>0.64204886522389704</v>
      </c>
      <c r="U9" s="14">
        <v>0.58696770445861701</v>
      </c>
      <c r="V9" s="14">
        <v>0.614016987905456</v>
      </c>
      <c r="W9" s="14">
        <v>0.69294529513667302</v>
      </c>
      <c r="X9" s="14">
        <v>0.58095270409766497</v>
      </c>
      <c r="Y9" s="14">
        <v>0.67502864727800105</v>
      </c>
      <c r="Z9" s="14">
        <v>0.728100922497114</v>
      </c>
      <c r="AA9" s="14">
        <v>0.66183327170618</v>
      </c>
      <c r="AB9" s="14">
        <v>0.65565770455184602</v>
      </c>
      <c r="AC9" s="14">
        <v>0.67565585881874102</v>
      </c>
      <c r="AD9" s="14">
        <v>0.636599525170222</v>
      </c>
      <c r="AE9" s="14"/>
      <c r="AF9" s="14">
        <v>0.712182259643797</v>
      </c>
      <c r="AG9" s="14">
        <v>0.65899840975211299</v>
      </c>
      <c r="AH9" s="14">
        <v>0.65402513292886699</v>
      </c>
      <c r="AI9" s="14">
        <v>0.70538345664497104</v>
      </c>
      <c r="AJ9" s="14">
        <v>0.57377483537208596</v>
      </c>
      <c r="AK9" s="14"/>
      <c r="AL9" s="14">
        <v>0.72182675012907704</v>
      </c>
      <c r="AM9" s="14">
        <v>0.67173798729571199</v>
      </c>
      <c r="AN9" s="14">
        <v>0.59507274172737301</v>
      </c>
      <c r="AO9" s="14">
        <v>0.72290679262270097</v>
      </c>
      <c r="AP9" s="14">
        <v>0.54975323534130605</v>
      </c>
      <c r="AQ9" s="14"/>
      <c r="AR9" s="14">
        <v>0.68809345937426902</v>
      </c>
      <c r="AS9" s="14">
        <v>0.72114258415329902</v>
      </c>
      <c r="AT9" s="14">
        <v>0.683324965746399</v>
      </c>
      <c r="AU9" s="14">
        <v>0.73168476730489296</v>
      </c>
      <c r="AV9" s="14">
        <v>0.538708891155804</v>
      </c>
      <c r="AW9" s="14">
        <v>0.48526085408319802</v>
      </c>
      <c r="AX9" s="14"/>
      <c r="AY9" s="14">
        <v>0.63472180574491299</v>
      </c>
      <c r="AZ9" s="14">
        <v>0.61491700335700505</v>
      </c>
      <c r="BA9" s="14">
        <v>0.658776385954563</v>
      </c>
      <c r="BB9" s="14">
        <v>0.73012169248525804</v>
      </c>
      <c r="BC9" s="14">
        <v>0.76589126261732399</v>
      </c>
      <c r="BD9" s="14"/>
      <c r="BE9" s="14">
        <v>0.371268160274554</v>
      </c>
      <c r="BF9" s="14">
        <v>0.55238274403757903</v>
      </c>
      <c r="BG9" s="14">
        <v>0.58446298319212198</v>
      </c>
      <c r="BH9" s="14">
        <v>0.60505274568079903</v>
      </c>
      <c r="BI9" s="14">
        <v>0.63819791984512197</v>
      </c>
      <c r="BJ9" s="14">
        <v>0.67350114957413099</v>
      </c>
      <c r="BK9" s="14">
        <v>0.59539235692077097</v>
      </c>
      <c r="BL9" s="14">
        <v>0.59340719227479899</v>
      </c>
      <c r="BM9" s="14">
        <v>0.65769082029397397</v>
      </c>
      <c r="BN9" s="14">
        <v>0.64762587057996801</v>
      </c>
      <c r="BO9" s="14">
        <v>0.74381809880680905</v>
      </c>
      <c r="BP9" s="14">
        <v>0.66269638351570703</v>
      </c>
      <c r="BQ9" s="14">
        <v>0.73529731816633703</v>
      </c>
      <c r="BR9" s="14">
        <v>0.73168104604450301</v>
      </c>
      <c r="BS9" s="14">
        <v>0.78582542123736099</v>
      </c>
      <c r="BT9" s="14">
        <v>0.79698920775305804</v>
      </c>
      <c r="BU9" s="14"/>
      <c r="BV9" s="14">
        <v>0.69939973148948598</v>
      </c>
      <c r="BW9" s="14">
        <v>0.63065365801972195</v>
      </c>
      <c r="BX9" s="14"/>
      <c r="BY9" s="14">
        <v>0.74339720662509601</v>
      </c>
      <c r="BZ9" s="14"/>
      <c r="CA9" s="14">
        <v>0.61782643335271903</v>
      </c>
      <c r="CB9" s="14">
        <v>0.61001236032202599</v>
      </c>
      <c r="CC9" s="14">
        <v>0.68969154426455703</v>
      </c>
      <c r="CD9" s="14">
        <v>0.77764185094310101</v>
      </c>
      <c r="CE9" s="14">
        <v>0.69503223054818197</v>
      </c>
    </row>
    <row r="10" spans="2:83" ht="43.2" x14ac:dyDescent="0.3">
      <c r="B10" s="15" t="s">
        <v>364</v>
      </c>
      <c r="C10" s="14">
        <v>0.193315569489972</v>
      </c>
      <c r="D10" s="14">
        <v>0.16454061809331499</v>
      </c>
      <c r="E10" s="14">
        <v>0.22179169889480099</v>
      </c>
      <c r="F10" s="14"/>
      <c r="G10" s="14">
        <v>0.24420883821664299</v>
      </c>
      <c r="H10" s="14">
        <v>0.20580161480974399</v>
      </c>
      <c r="I10" s="14">
        <v>0.18373201073305501</v>
      </c>
      <c r="J10" s="14">
        <v>0.16742913171207899</v>
      </c>
      <c r="K10" s="14">
        <v>0.172481844745006</v>
      </c>
      <c r="L10" s="14">
        <v>0.19230318454217499</v>
      </c>
      <c r="M10" s="14"/>
      <c r="N10" s="14">
        <v>0.17822336896295399</v>
      </c>
      <c r="O10" s="14">
        <v>0.18391152731271901</v>
      </c>
      <c r="P10" s="14">
        <v>0.20622602227207201</v>
      </c>
      <c r="Q10" s="14">
        <v>0.20822760679447</v>
      </c>
      <c r="R10" s="14"/>
      <c r="S10" s="14">
        <v>0.20515904944445901</v>
      </c>
      <c r="T10" s="14">
        <v>0.19596304144464399</v>
      </c>
      <c r="U10" s="14">
        <v>0.24445340623713499</v>
      </c>
      <c r="V10" s="14">
        <v>0.25391468302558601</v>
      </c>
      <c r="W10" s="14">
        <v>0.131611338394896</v>
      </c>
      <c r="X10" s="14">
        <v>0.21823285993396799</v>
      </c>
      <c r="Y10" s="14">
        <v>0.186777561901289</v>
      </c>
      <c r="Z10" s="14">
        <v>0.151912296243876</v>
      </c>
      <c r="AA10" s="14">
        <v>0.17266455201498801</v>
      </c>
      <c r="AB10" s="14">
        <v>0.18848650022100499</v>
      </c>
      <c r="AC10" s="14">
        <v>0.130242440759125</v>
      </c>
      <c r="AD10" s="14">
        <v>0.14568710915466199</v>
      </c>
      <c r="AE10" s="14"/>
      <c r="AF10" s="14">
        <v>0.16746572449042499</v>
      </c>
      <c r="AG10" s="14">
        <v>0.204405888799253</v>
      </c>
      <c r="AH10" s="14">
        <v>0.19462875424304299</v>
      </c>
      <c r="AI10" s="14">
        <v>0.18572163673887601</v>
      </c>
      <c r="AJ10" s="14">
        <v>0.19648539995846201</v>
      </c>
      <c r="AK10" s="14"/>
      <c r="AL10" s="14">
        <v>0.15874331926999399</v>
      </c>
      <c r="AM10" s="14">
        <v>0.208628393656656</v>
      </c>
      <c r="AN10" s="14">
        <v>0.21002229808751699</v>
      </c>
      <c r="AO10" s="14">
        <v>0.157669120686734</v>
      </c>
      <c r="AP10" s="14">
        <v>0.24475765026865401</v>
      </c>
      <c r="AQ10" s="14"/>
      <c r="AR10" s="14">
        <v>0.196611708456774</v>
      </c>
      <c r="AS10" s="14">
        <v>0.18482412176527199</v>
      </c>
      <c r="AT10" s="14">
        <v>0.17951858565395101</v>
      </c>
      <c r="AU10" s="14">
        <v>0.160980626934767</v>
      </c>
      <c r="AV10" s="14">
        <v>0.28003505051724997</v>
      </c>
      <c r="AW10" s="14">
        <v>0.165663315435396</v>
      </c>
      <c r="AX10" s="14"/>
      <c r="AY10" s="14">
        <v>0.20844210651293801</v>
      </c>
      <c r="AZ10" s="14">
        <v>0.17896781518270199</v>
      </c>
      <c r="BA10" s="14">
        <v>0.20984193060761799</v>
      </c>
      <c r="BB10" s="14">
        <v>0.164432205624745</v>
      </c>
      <c r="BC10" s="14">
        <v>0.16804396653432099</v>
      </c>
      <c r="BD10" s="14"/>
      <c r="BE10" s="14">
        <v>0.36461895897276703</v>
      </c>
      <c r="BF10" s="14">
        <v>0.20311646896086299</v>
      </c>
      <c r="BG10" s="14">
        <v>0.192761468973426</v>
      </c>
      <c r="BH10" s="14">
        <v>0.25171414823095301</v>
      </c>
      <c r="BI10" s="14">
        <v>0.17061044041819001</v>
      </c>
      <c r="BJ10" s="14">
        <v>0.189139513631878</v>
      </c>
      <c r="BK10" s="14">
        <v>0.20831681979189001</v>
      </c>
      <c r="BL10" s="14">
        <v>0.196115490371122</v>
      </c>
      <c r="BM10" s="14">
        <v>0.197957172666857</v>
      </c>
      <c r="BN10" s="14">
        <v>0.197920872738931</v>
      </c>
      <c r="BO10" s="14">
        <v>0.17328839980609101</v>
      </c>
      <c r="BP10" s="14">
        <v>0.24172265285653599</v>
      </c>
      <c r="BQ10" s="14">
        <v>0.19358862756363299</v>
      </c>
      <c r="BR10" s="14">
        <v>0.17958684588908599</v>
      </c>
      <c r="BS10" s="14">
        <v>0.103470989142774</v>
      </c>
      <c r="BT10" s="14">
        <v>0.15322256812854401</v>
      </c>
      <c r="BU10" s="14"/>
      <c r="BV10" s="14">
        <v>0.195956112325334</v>
      </c>
      <c r="BW10" s="14">
        <v>0.22744977293219801</v>
      </c>
      <c r="BX10" s="14"/>
      <c r="BY10" s="14">
        <v>0.168280744995711</v>
      </c>
      <c r="BZ10" s="14"/>
      <c r="CA10" s="14">
        <v>0.20388915011419101</v>
      </c>
      <c r="CB10" s="14">
        <v>0.20342839684126901</v>
      </c>
      <c r="CC10" s="14">
        <v>0.18654363484842801</v>
      </c>
      <c r="CD10" s="14">
        <v>0.15572340509839</v>
      </c>
      <c r="CE10" s="14">
        <v>0.24447229306898</v>
      </c>
    </row>
    <row r="11" spans="2:83" x14ac:dyDescent="0.3">
      <c r="B11" s="15" t="s">
        <v>110</v>
      </c>
      <c r="C11" s="20">
        <v>0.15664529173091901</v>
      </c>
      <c r="D11" s="20">
        <v>0.112899944576505</v>
      </c>
      <c r="E11" s="20">
        <v>0.19770645709992901</v>
      </c>
      <c r="F11" s="20"/>
      <c r="G11" s="20">
        <v>0.12801251404903799</v>
      </c>
      <c r="H11" s="20">
        <v>9.6147262625458793E-2</v>
      </c>
      <c r="I11" s="20">
        <v>0.18189995412487001</v>
      </c>
      <c r="J11" s="20">
        <v>0.20366690545365601</v>
      </c>
      <c r="K11" s="20">
        <v>0.14317367774272299</v>
      </c>
      <c r="L11" s="20">
        <v>0.175283895806084</v>
      </c>
      <c r="M11" s="20"/>
      <c r="N11" s="20">
        <v>0.10293476085493999</v>
      </c>
      <c r="O11" s="20">
        <v>0.15450916502036099</v>
      </c>
      <c r="P11" s="20">
        <v>0.16801230034925899</v>
      </c>
      <c r="Q11" s="20">
        <v>0.203982377240947</v>
      </c>
      <c r="R11" s="20"/>
      <c r="S11" s="20">
        <v>0.110941108502552</v>
      </c>
      <c r="T11" s="20">
        <v>0.161988093331459</v>
      </c>
      <c r="U11" s="20">
        <v>0.168578889304248</v>
      </c>
      <c r="V11" s="20">
        <v>0.13206832906895799</v>
      </c>
      <c r="W11" s="20">
        <v>0.17544336646843101</v>
      </c>
      <c r="X11" s="20">
        <v>0.20081443596836801</v>
      </c>
      <c r="Y11" s="20">
        <v>0.13819379082071001</v>
      </c>
      <c r="Z11" s="20">
        <v>0.119986781259009</v>
      </c>
      <c r="AA11" s="20">
        <v>0.16550217627883199</v>
      </c>
      <c r="AB11" s="20">
        <v>0.15585579522714901</v>
      </c>
      <c r="AC11" s="20">
        <v>0.19410170042213401</v>
      </c>
      <c r="AD11" s="20">
        <v>0.21771336567511501</v>
      </c>
      <c r="AE11" s="20"/>
      <c r="AF11" s="20">
        <v>0.120352015865777</v>
      </c>
      <c r="AG11" s="20">
        <v>0.136595701448634</v>
      </c>
      <c r="AH11" s="20">
        <v>0.15134611282808899</v>
      </c>
      <c r="AI11" s="20">
        <v>0.108894906616152</v>
      </c>
      <c r="AJ11" s="20">
        <v>0.22973976466945101</v>
      </c>
      <c r="AK11" s="20"/>
      <c r="AL11" s="20">
        <v>0.119429930600929</v>
      </c>
      <c r="AM11" s="20">
        <v>0.11963361904763201</v>
      </c>
      <c r="AN11" s="20">
        <v>0.19490496018511</v>
      </c>
      <c r="AO11" s="20">
        <v>0.11942408669056501</v>
      </c>
      <c r="AP11" s="20">
        <v>0.20548911439004</v>
      </c>
      <c r="AQ11" s="20"/>
      <c r="AR11" s="20">
        <v>0.115294832168958</v>
      </c>
      <c r="AS11" s="20">
        <v>9.40332940814287E-2</v>
      </c>
      <c r="AT11" s="20">
        <v>0.13715644859965001</v>
      </c>
      <c r="AU11" s="20">
        <v>0.107334605760341</v>
      </c>
      <c r="AV11" s="20">
        <v>0.181256058326946</v>
      </c>
      <c r="AW11" s="20">
        <v>0.349075830481406</v>
      </c>
      <c r="AX11" s="20"/>
      <c r="AY11" s="20">
        <v>0.15683608774214899</v>
      </c>
      <c r="AZ11" s="20">
        <v>0.20611518146029301</v>
      </c>
      <c r="BA11" s="20">
        <v>0.131381683437819</v>
      </c>
      <c r="BB11" s="20">
        <v>0.10544610188999699</v>
      </c>
      <c r="BC11" s="20">
        <v>6.6064770848355797E-2</v>
      </c>
      <c r="BD11" s="20"/>
      <c r="BE11" s="20">
        <v>0.26411288075268002</v>
      </c>
      <c r="BF11" s="20">
        <v>0.244500787001558</v>
      </c>
      <c r="BG11" s="20">
        <v>0.222775547834452</v>
      </c>
      <c r="BH11" s="20">
        <v>0.14323310608824899</v>
      </c>
      <c r="BI11" s="20">
        <v>0.19119163973668901</v>
      </c>
      <c r="BJ11" s="20">
        <v>0.13735933679399101</v>
      </c>
      <c r="BK11" s="20">
        <v>0.19629082328733899</v>
      </c>
      <c r="BL11" s="20">
        <v>0.21047731735407901</v>
      </c>
      <c r="BM11" s="20">
        <v>0.14435200703916801</v>
      </c>
      <c r="BN11" s="20">
        <v>0.15445325668110199</v>
      </c>
      <c r="BO11" s="20">
        <v>8.2893501387100499E-2</v>
      </c>
      <c r="BP11" s="20">
        <v>9.5580963627756504E-2</v>
      </c>
      <c r="BQ11" s="20">
        <v>7.1114054270030203E-2</v>
      </c>
      <c r="BR11" s="20">
        <v>8.87321080664112E-2</v>
      </c>
      <c r="BS11" s="20">
        <v>0.110703589619865</v>
      </c>
      <c r="BT11" s="20">
        <v>4.97882241183977E-2</v>
      </c>
      <c r="BU11" s="20"/>
      <c r="BV11" s="20">
        <v>0.10464415618518</v>
      </c>
      <c r="BW11" s="20">
        <v>0.14189656904808001</v>
      </c>
      <c r="BX11" s="20"/>
      <c r="BY11" s="20">
        <v>8.8322048379192206E-2</v>
      </c>
      <c r="BZ11" s="20"/>
      <c r="CA11" s="20">
        <v>0.17828441653308999</v>
      </c>
      <c r="CB11" s="20">
        <v>0.186559242836705</v>
      </c>
      <c r="CC11" s="20">
        <v>0.123764820887015</v>
      </c>
      <c r="CD11" s="20">
        <v>6.6634743958509102E-2</v>
      </c>
      <c r="CE11" s="20">
        <v>6.0495476382838601E-2</v>
      </c>
    </row>
    <row r="12" spans="2:83" x14ac:dyDescent="0.3">
      <c r="B12" s="16"/>
    </row>
    <row r="13" spans="2:83" x14ac:dyDescent="0.3">
      <c r="B13" t="s">
        <v>112</v>
      </c>
    </row>
    <row r="14" spans="2:83" x14ac:dyDescent="0.3">
      <c r="B14" t="s">
        <v>113</v>
      </c>
    </row>
    <row r="16" spans="2:83" x14ac:dyDescent="0.3">
      <c r="B16"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E23"/>
  <sheetViews>
    <sheetView showGridLines="0" workbookViewId="0">
      <pane xSplit="2" topLeftCell="C1" activePane="topRight" state="frozen"/>
      <selection pane="topRight" activeCell="AM20" sqref="AM20"/>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28.8" x14ac:dyDescent="0.3">
      <c r="B9" s="15" t="s">
        <v>365</v>
      </c>
      <c r="C9" s="14">
        <v>0.64299035006803695</v>
      </c>
      <c r="D9" s="14">
        <v>0.62947478454387096</v>
      </c>
      <c r="E9" s="14">
        <v>0.65651657966677701</v>
      </c>
      <c r="F9" s="14"/>
      <c r="G9" s="14">
        <v>0.44693419066590301</v>
      </c>
      <c r="H9" s="14">
        <v>0.65265227778420498</v>
      </c>
      <c r="I9" s="14">
        <v>0.54547887022062003</v>
      </c>
      <c r="J9" s="14">
        <v>0.65508520512716595</v>
      </c>
      <c r="K9" s="14">
        <v>0.72670653457076595</v>
      </c>
      <c r="L9" s="14">
        <v>0.77762046163618403</v>
      </c>
      <c r="M9" s="14"/>
      <c r="N9" s="14">
        <v>0.67067800533628796</v>
      </c>
      <c r="O9" s="14">
        <v>0.67849467569223099</v>
      </c>
      <c r="P9" s="14">
        <v>0.58999272473877495</v>
      </c>
      <c r="Q9" s="14">
        <v>0.62706208929408402</v>
      </c>
      <c r="R9" s="14"/>
      <c r="S9" s="14">
        <v>0.634549464240863</v>
      </c>
      <c r="T9" s="14">
        <v>0.64881455329392801</v>
      </c>
      <c r="U9" s="14">
        <v>0.65393917601892204</v>
      </c>
      <c r="V9" s="14">
        <v>0.646111021365257</v>
      </c>
      <c r="W9" s="14">
        <v>0.63051661191422004</v>
      </c>
      <c r="X9" s="14">
        <v>0.566343777468992</v>
      </c>
      <c r="Y9" s="14">
        <v>0.644016811149979</v>
      </c>
      <c r="Z9" s="14">
        <v>0.61050841312384996</v>
      </c>
      <c r="AA9" s="14">
        <v>0.64914526064934197</v>
      </c>
      <c r="AB9" s="14">
        <v>0.670084611841405</v>
      </c>
      <c r="AC9" s="14">
        <v>0.67304248971587999</v>
      </c>
      <c r="AD9" s="14">
        <v>0.76375403026328503</v>
      </c>
      <c r="AE9" s="14"/>
      <c r="AF9" s="14">
        <v>0.68181005417256002</v>
      </c>
      <c r="AG9" s="14">
        <v>0.64156164502050805</v>
      </c>
      <c r="AH9" s="14">
        <v>0.822447530184372</v>
      </c>
      <c r="AI9" s="14">
        <v>0.46259799961298997</v>
      </c>
      <c r="AJ9" s="14">
        <v>0.53778476797669295</v>
      </c>
      <c r="AK9" s="14"/>
      <c r="AL9" s="14">
        <v>0.65534554398241396</v>
      </c>
      <c r="AM9" s="14">
        <v>0.67046528322284105</v>
      </c>
      <c r="AN9" s="14">
        <v>0.80770038166963898</v>
      </c>
      <c r="AO9" s="14">
        <v>0.49442281484358702</v>
      </c>
      <c r="AP9" s="14">
        <v>0.674131056460469</v>
      </c>
      <c r="AQ9" s="14"/>
      <c r="AR9" s="14">
        <v>0.67528397590455602</v>
      </c>
      <c r="AS9" s="14">
        <v>0.67110600227225803</v>
      </c>
      <c r="AT9" s="14">
        <v>0.77744851022189698</v>
      </c>
      <c r="AU9" s="14">
        <v>0.52162583759659398</v>
      </c>
      <c r="AV9" s="14">
        <v>0.66440087645349499</v>
      </c>
      <c r="AW9" s="14">
        <v>0.63302350457811196</v>
      </c>
      <c r="AX9" s="14"/>
      <c r="AY9" s="14">
        <v>0.65231665144832196</v>
      </c>
      <c r="AZ9" s="14">
        <v>0.59838132570663305</v>
      </c>
      <c r="BA9" s="14">
        <v>0.65047466701828605</v>
      </c>
      <c r="BB9" s="14">
        <v>0.64258167607542904</v>
      </c>
      <c r="BC9" s="14">
        <v>0.48589332124937701</v>
      </c>
      <c r="BD9" s="14"/>
      <c r="BE9" s="14">
        <v>0.45418968744803401</v>
      </c>
      <c r="BF9" s="14">
        <v>0.43784502605280101</v>
      </c>
      <c r="BG9" s="14">
        <v>0.64027292574720196</v>
      </c>
      <c r="BH9" s="14">
        <v>0.656510621738574</v>
      </c>
      <c r="BI9" s="14">
        <v>0.640247512015234</v>
      </c>
      <c r="BJ9" s="14">
        <v>0.63166988503991095</v>
      </c>
      <c r="BK9" s="14">
        <v>0.57322214644131297</v>
      </c>
      <c r="BL9" s="14">
        <v>0.69919196972672204</v>
      </c>
      <c r="BM9" s="14">
        <v>0.70501932541229195</v>
      </c>
      <c r="BN9" s="14">
        <v>0.64680101149547498</v>
      </c>
      <c r="BO9" s="14">
        <v>0.66821501227693703</v>
      </c>
      <c r="BP9" s="14">
        <v>0.62505625449496705</v>
      </c>
      <c r="BQ9" s="14">
        <v>0.75353127100407402</v>
      </c>
      <c r="BR9" s="14">
        <v>0.66823079011040998</v>
      </c>
      <c r="BS9" s="14">
        <v>0.55616964033657501</v>
      </c>
      <c r="BT9" s="14">
        <v>0.622596922937391</v>
      </c>
      <c r="BU9" s="14"/>
      <c r="BV9" s="14">
        <v>0.67649127141621901</v>
      </c>
      <c r="BW9" s="14">
        <v>0.66151524444670096</v>
      </c>
      <c r="BX9" s="14"/>
      <c r="BY9" s="14">
        <v>0.52934554451340399</v>
      </c>
      <c r="BZ9" s="14"/>
      <c r="CA9" s="14">
        <v>0.65306798732670202</v>
      </c>
      <c r="CB9" s="14">
        <v>0.68997787777641795</v>
      </c>
      <c r="CC9" s="14">
        <v>0.65302167097265895</v>
      </c>
      <c r="CD9" s="14">
        <v>0.54572597712785897</v>
      </c>
      <c r="CE9" s="14">
        <v>0.48119116376127402</v>
      </c>
    </row>
    <row r="10" spans="2:83" ht="28.8" x14ac:dyDescent="0.3">
      <c r="B10" s="15" t="s">
        <v>366</v>
      </c>
      <c r="C10" s="14">
        <v>0.43212330501691598</v>
      </c>
      <c r="D10" s="14">
        <v>0.40760405539554101</v>
      </c>
      <c r="E10" s="14">
        <v>0.45598053109229503</v>
      </c>
      <c r="F10" s="14"/>
      <c r="G10" s="14">
        <v>0.36481870052911802</v>
      </c>
      <c r="H10" s="14">
        <v>0.433155173757517</v>
      </c>
      <c r="I10" s="14">
        <v>0.40981351464774801</v>
      </c>
      <c r="J10" s="14">
        <v>0.45012516353672999</v>
      </c>
      <c r="K10" s="14">
        <v>0.44422078359734501</v>
      </c>
      <c r="L10" s="14">
        <v>0.47110581978746202</v>
      </c>
      <c r="M10" s="14"/>
      <c r="N10" s="14">
        <v>0.44897907834178102</v>
      </c>
      <c r="O10" s="14">
        <v>0.43573702316441898</v>
      </c>
      <c r="P10" s="14">
        <v>0.41191186872289798</v>
      </c>
      <c r="Q10" s="14">
        <v>0.425627559760275</v>
      </c>
      <c r="R10" s="14"/>
      <c r="S10" s="14">
        <v>0.43754114585745302</v>
      </c>
      <c r="T10" s="14">
        <v>0.42978737665873701</v>
      </c>
      <c r="U10" s="14">
        <v>0.46189165122452203</v>
      </c>
      <c r="V10" s="14">
        <v>0.41868690294412397</v>
      </c>
      <c r="W10" s="14">
        <v>0.45138760001693401</v>
      </c>
      <c r="X10" s="14">
        <v>0.40940644982796298</v>
      </c>
      <c r="Y10" s="14">
        <v>0.39222506593225598</v>
      </c>
      <c r="Z10" s="14">
        <v>0.444008256627138</v>
      </c>
      <c r="AA10" s="14">
        <v>0.419475150754338</v>
      </c>
      <c r="AB10" s="14">
        <v>0.409700554496648</v>
      </c>
      <c r="AC10" s="14">
        <v>0.42318471267126401</v>
      </c>
      <c r="AD10" s="14">
        <v>0.61907650293399896</v>
      </c>
      <c r="AE10" s="14"/>
      <c r="AF10" s="14">
        <v>0.43502903481870497</v>
      </c>
      <c r="AG10" s="14">
        <v>0.44282176126115702</v>
      </c>
      <c r="AH10" s="14">
        <v>0.51073408312214397</v>
      </c>
      <c r="AI10" s="14">
        <v>0.39045138351813902</v>
      </c>
      <c r="AJ10" s="14">
        <v>0.391340051448064</v>
      </c>
      <c r="AK10" s="14"/>
      <c r="AL10" s="14">
        <v>0.42415997785930698</v>
      </c>
      <c r="AM10" s="14">
        <v>0.46789198278145899</v>
      </c>
      <c r="AN10" s="14">
        <v>0.55749438560356002</v>
      </c>
      <c r="AO10" s="14">
        <v>0.33105930480453799</v>
      </c>
      <c r="AP10" s="14">
        <v>0.43097208779513002</v>
      </c>
      <c r="AQ10" s="14"/>
      <c r="AR10" s="14">
        <v>0.459675189340229</v>
      </c>
      <c r="AS10" s="14">
        <v>0.46096068722051398</v>
      </c>
      <c r="AT10" s="14">
        <v>0.49771282120362997</v>
      </c>
      <c r="AU10" s="14">
        <v>0.33411383175770398</v>
      </c>
      <c r="AV10" s="14">
        <v>0.48485971677696299</v>
      </c>
      <c r="AW10" s="14">
        <v>0.423905319544023</v>
      </c>
      <c r="AX10" s="14"/>
      <c r="AY10" s="14">
        <v>0.41560962527791101</v>
      </c>
      <c r="AZ10" s="14">
        <v>0.40356542514722599</v>
      </c>
      <c r="BA10" s="14">
        <v>0.45357608596586302</v>
      </c>
      <c r="BB10" s="14">
        <v>0.44696664919245799</v>
      </c>
      <c r="BC10" s="14">
        <v>0.59442949538366296</v>
      </c>
      <c r="BD10" s="14"/>
      <c r="BE10" s="14">
        <v>0.41123408475012602</v>
      </c>
      <c r="BF10" s="14">
        <v>0.31287842384747</v>
      </c>
      <c r="BG10" s="14">
        <v>0.42320959472000502</v>
      </c>
      <c r="BH10" s="14">
        <v>0.44035293178787899</v>
      </c>
      <c r="BI10" s="14">
        <v>0.366964983627729</v>
      </c>
      <c r="BJ10" s="14">
        <v>0.47781501382895702</v>
      </c>
      <c r="BK10" s="14">
        <v>0.36567110343536802</v>
      </c>
      <c r="BL10" s="14">
        <v>0.45759166339470703</v>
      </c>
      <c r="BM10" s="14">
        <v>0.51501444542865904</v>
      </c>
      <c r="BN10" s="14">
        <v>0.34363671412278302</v>
      </c>
      <c r="BO10" s="14">
        <v>0.473709237962948</v>
      </c>
      <c r="BP10" s="14">
        <v>0.49574219078215198</v>
      </c>
      <c r="BQ10" s="14">
        <v>0.40642727412143997</v>
      </c>
      <c r="BR10" s="14">
        <v>0.498966217290011</v>
      </c>
      <c r="BS10" s="14">
        <v>0.44222524071883601</v>
      </c>
      <c r="BT10" s="14">
        <v>0.44248191742557202</v>
      </c>
      <c r="BU10" s="14"/>
      <c r="BV10" s="14">
        <v>0.46835278850683898</v>
      </c>
      <c r="BW10" s="14">
        <v>0.467207575680404</v>
      </c>
      <c r="BX10" s="14"/>
      <c r="BY10" s="14">
        <v>0.35523428296800702</v>
      </c>
      <c r="BZ10" s="14"/>
      <c r="CA10" s="14">
        <v>0.42248851614933502</v>
      </c>
      <c r="CB10" s="14">
        <v>0.49638609225972402</v>
      </c>
      <c r="CC10" s="14">
        <v>0.42457903578668899</v>
      </c>
      <c r="CD10" s="14">
        <v>0.37177791401552301</v>
      </c>
      <c r="CE10" s="14">
        <v>0.39498570213207401</v>
      </c>
    </row>
    <row r="11" spans="2:83" ht="28.8" x14ac:dyDescent="0.3">
      <c r="B11" s="15" t="s">
        <v>367</v>
      </c>
      <c r="C11" s="14">
        <v>0.31670197771342401</v>
      </c>
      <c r="D11" s="14">
        <v>0.33678034511551502</v>
      </c>
      <c r="E11" s="14">
        <v>0.29771759689960098</v>
      </c>
      <c r="F11" s="14"/>
      <c r="G11" s="14">
        <v>0.27545290253219201</v>
      </c>
      <c r="H11" s="14">
        <v>0.31816011256240601</v>
      </c>
      <c r="I11" s="14">
        <v>0.24584726552479599</v>
      </c>
      <c r="J11" s="14">
        <v>0.29926509585836802</v>
      </c>
      <c r="K11" s="14">
        <v>0.40795445801554697</v>
      </c>
      <c r="L11" s="14">
        <v>0.35294064875570802</v>
      </c>
      <c r="M11" s="14"/>
      <c r="N11" s="14">
        <v>0.34253929223164897</v>
      </c>
      <c r="O11" s="14">
        <v>0.30590363456200498</v>
      </c>
      <c r="P11" s="14">
        <v>0.316802753413367</v>
      </c>
      <c r="Q11" s="14">
        <v>0.30091941506794401</v>
      </c>
      <c r="R11" s="14"/>
      <c r="S11" s="14">
        <v>0.35743401423179799</v>
      </c>
      <c r="T11" s="14">
        <v>0.230417080395279</v>
      </c>
      <c r="U11" s="14">
        <v>0.26920582073285199</v>
      </c>
      <c r="V11" s="14">
        <v>0.35455301223291802</v>
      </c>
      <c r="W11" s="14">
        <v>0.32767234400595502</v>
      </c>
      <c r="X11" s="14">
        <v>0.26209128999032799</v>
      </c>
      <c r="Y11" s="14">
        <v>0.35055907439196599</v>
      </c>
      <c r="Z11" s="14">
        <v>0.324338910234033</v>
      </c>
      <c r="AA11" s="14">
        <v>0.29651189989343402</v>
      </c>
      <c r="AB11" s="14">
        <v>0.369728512584306</v>
      </c>
      <c r="AC11" s="14">
        <v>0.39861693324261299</v>
      </c>
      <c r="AD11" s="14">
        <v>0.32992235251756302</v>
      </c>
      <c r="AE11" s="14"/>
      <c r="AF11" s="14">
        <v>0.33066976658906599</v>
      </c>
      <c r="AG11" s="14">
        <v>0.33154564208843801</v>
      </c>
      <c r="AH11" s="14">
        <v>0.34063140186295998</v>
      </c>
      <c r="AI11" s="14">
        <v>0.39903993295036799</v>
      </c>
      <c r="AJ11" s="14">
        <v>0.248971909393714</v>
      </c>
      <c r="AK11" s="14"/>
      <c r="AL11" s="14">
        <v>0.327802704057716</v>
      </c>
      <c r="AM11" s="14">
        <v>0.30978659405516101</v>
      </c>
      <c r="AN11" s="14">
        <v>0.36274669214996802</v>
      </c>
      <c r="AO11" s="14">
        <v>0.33015469700500699</v>
      </c>
      <c r="AP11" s="14">
        <v>0.39617359506215299</v>
      </c>
      <c r="AQ11" s="14"/>
      <c r="AR11" s="14">
        <v>0.32844297529856398</v>
      </c>
      <c r="AS11" s="14">
        <v>0.30088200329409898</v>
      </c>
      <c r="AT11" s="14">
        <v>0.33426729659570698</v>
      </c>
      <c r="AU11" s="14">
        <v>0.36460087810407998</v>
      </c>
      <c r="AV11" s="14">
        <v>0.29375843049185901</v>
      </c>
      <c r="AW11" s="14">
        <v>0.27362437500592202</v>
      </c>
      <c r="AX11" s="14"/>
      <c r="AY11" s="14">
        <v>0.301526147513626</v>
      </c>
      <c r="AZ11" s="14">
        <v>0.30874028395060499</v>
      </c>
      <c r="BA11" s="14">
        <v>0.31386293361103601</v>
      </c>
      <c r="BB11" s="14">
        <v>0.36042486117383699</v>
      </c>
      <c r="BC11" s="14">
        <v>0.267952078722271</v>
      </c>
      <c r="BD11" s="14"/>
      <c r="BE11" s="14">
        <v>0.29976073506803103</v>
      </c>
      <c r="BF11" s="14">
        <v>0.25052383534262201</v>
      </c>
      <c r="BG11" s="14">
        <v>0.33573338299917599</v>
      </c>
      <c r="BH11" s="14">
        <v>0.328691308791417</v>
      </c>
      <c r="BI11" s="14">
        <v>0.29487218775915203</v>
      </c>
      <c r="BJ11" s="14">
        <v>0.30567778243043497</v>
      </c>
      <c r="BK11" s="14">
        <v>0.21799555584299199</v>
      </c>
      <c r="BL11" s="14">
        <v>0.378288423009635</v>
      </c>
      <c r="BM11" s="14">
        <v>0.33473602862420898</v>
      </c>
      <c r="BN11" s="14">
        <v>0.286885325559538</v>
      </c>
      <c r="BO11" s="14">
        <v>0.32734724049222702</v>
      </c>
      <c r="BP11" s="14">
        <v>0.31636868219627301</v>
      </c>
      <c r="BQ11" s="14">
        <v>0.42880743046674702</v>
      </c>
      <c r="BR11" s="14">
        <v>0.34058775641984401</v>
      </c>
      <c r="BS11" s="14">
        <v>0.423913926239674</v>
      </c>
      <c r="BT11" s="14">
        <v>0.29018031170098701</v>
      </c>
      <c r="BU11" s="14"/>
      <c r="BV11" s="14">
        <v>0.31612412392081102</v>
      </c>
      <c r="BW11" s="14">
        <v>0.30037384112198201</v>
      </c>
      <c r="BX11" s="14"/>
      <c r="BY11" s="14">
        <v>0.27730275272157201</v>
      </c>
      <c r="BZ11" s="14"/>
      <c r="CA11" s="14">
        <v>0.33515533980322998</v>
      </c>
      <c r="CB11" s="14">
        <v>0.34121243231375598</v>
      </c>
      <c r="CC11" s="14">
        <v>0.318458018416793</v>
      </c>
      <c r="CD11" s="14">
        <v>0.24019881065433599</v>
      </c>
      <c r="CE11" s="14">
        <v>0.23494189466491999</v>
      </c>
    </row>
    <row r="12" spans="2:83" ht="28.8" x14ac:dyDescent="0.3">
      <c r="B12" s="15" t="s">
        <v>368</v>
      </c>
      <c r="C12" s="14">
        <v>0.31213634864554002</v>
      </c>
      <c r="D12" s="14">
        <v>0.33621864191654799</v>
      </c>
      <c r="E12" s="14">
        <v>0.28830170546668898</v>
      </c>
      <c r="F12" s="14"/>
      <c r="G12" s="14">
        <v>0.29359927851867901</v>
      </c>
      <c r="H12" s="14">
        <v>0.27321249765273098</v>
      </c>
      <c r="I12" s="14">
        <v>0.29043934018332801</v>
      </c>
      <c r="J12" s="14">
        <v>0.29453724968776401</v>
      </c>
      <c r="K12" s="14">
        <v>0.36984200362341801</v>
      </c>
      <c r="L12" s="14">
        <v>0.34914942549245498</v>
      </c>
      <c r="M12" s="14"/>
      <c r="N12" s="14">
        <v>0.33967141083461799</v>
      </c>
      <c r="O12" s="14">
        <v>0.29991353746689797</v>
      </c>
      <c r="P12" s="14">
        <v>0.29122041552970501</v>
      </c>
      <c r="Q12" s="14">
        <v>0.31625122353787399</v>
      </c>
      <c r="R12" s="14"/>
      <c r="S12" s="14">
        <v>0.28586196166896</v>
      </c>
      <c r="T12" s="14">
        <v>0.32854585986825402</v>
      </c>
      <c r="U12" s="14">
        <v>0.36167107255681502</v>
      </c>
      <c r="V12" s="14">
        <v>0.29224787604866698</v>
      </c>
      <c r="W12" s="14">
        <v>0.27245850100417202</v>
      </c>
      <c r="X12" s="14">
        <v>0.29539094818990802</v>
      </c>
      <c r="Y12" s="14">
        <v>0.32741139949734499</v>
      </c>
      <c r="Z12" s="14">
        <v>0.28686189853476901</v>
      </c>
      <c r="AA12" s="14">
        <v>0.27591948843314501</v>
      </c>
      <c r="AB12" s="14">
        <v>0.38271217547446401</v>
      </c>
      <c r="AC12" s="14">
        <v>0.311422994363168</v>
      </c>
      <c r="AD12" s="14">
        <v>0.34918403720568802</v>
      </c>
      <c r="AE12" s="14"/>
      <c r="AF12" s="14">
        <v>0.35052385173456102</v>
      </c>
      <c r="AG12" s="14">
        <v>0.27164085471641303</v>
      </c>
      <c r="AH12" s="14">
        <v>0.41822063683829802</v>
      </c>
      <c r="AI12" s="14">
        <v>0.29873601360020102</v>
      </c>
      <c r="AJ12" s="14">
        <v>0.27913265692158201</v>
      </c>
      <c r="AK12" s="14"/>
      <c r="AL12" s="14">
        <v>0.37210184922700401</v>
      </c>
      <c r="AM12" s="14">
        <v>0.299127384359758</v>
      </c>
      <c r="AN12" s="14">
        <v>0.35505405810116503</v>
      </c>
      <c r="AO12" s="14">
        <v>0.266199804720058</v>
      </c>
      <c r="AP12" s="14">
        <v>0.28365904525508201</v>
      </c>
      <c r="AQ12" s="14"/>
      <c r="AR12" s="14">
        <v>0.30051232052708099</v>
      </c>
      <c r="AS12" s="14">
        <v>0.37780702739136501</v>
      </c>
      <c r="AT12" s="14">
        <v>0.28366427000584898</v>
      </c>
      <c r="AU12" s="14">
        <v>0.30723471177454897</v>
      </c>
      <c r="AV12" s="14">
        <v>0.28959800253520201</v>
      </c>
      <c r="AW12" s="14">
        <v>0.29017355286413199</v>
      </c>
      <c r="AX12" s="14"/>
      <c r="AY12" s="14">
        <v>0.32953479326938501</v>
      </c>
      <c r="AZ12" s="14">
        <v>0.25451360000594397</v>
      </c>
      <c r="BA12" s="14">
        <v>0.337631327790959</v>
      </c>
      <c r="BB12" s="14">
        <v>0.323191100539586</v>
      </c>
      <c r="BC12" s="14">
        <v>0.30657507982219001</v>
      </c>
      <c r="BD12" s="14"/>
      <c r="BE12" s="14">
        <v>0.33408924835521597</v>
      </c>
      <c r="BF12" s="14">
        <v>0.23141578636381699</v>
      </c>
      <c r="BG12" s="14">
        <v>0.26816882287987398</v>
      </c>
      <c r="BH12" s="14">
        <v>0.32985530981829803</v>
      </c>
      <c r="BI12" s="14">
        <v>0.30331795668803802</v>
      </c>
      <c r="BJ12" s="14">
        <v>0.36230052331970097</v>
      </c>
      <c r="BK12" s="14">
        <v>0.29940451173388699</v>
      </c>
      <c r="BL12" s="14">
        <v>0.354111666801397</v>
      </c>
      <c r="BM12" s="14">
        <v>0.24196913814396201</v>
      </c>
      <c r="BN12" s="14">
        <v>0.33837573223380601</v>
      </c>
      <c r="BO12" s="14">
        <v>0.26995775040296799</v>
      </c>
      <c r="BP12" s="14">
        <v>0.335636537629039</v>
      </c>
      <c r="BQ12" s="14">
        <v>0.33584617698438302</v>
      </c>
      <c r="BR12" s="14">
        <v>0.32612749724373102</v>
      </c>
      <c r="BS12" s="14">
        <v>0.297257527349513</v>
      </c>
      <c r="BT12" s="14">
        <v>0.37336100435821701</v>
      </c>
      <c r="BU12" s="14"/>
      <c r="BV12" s="14">
        <v>0.29591599412230601</v>
      </c>
      <c r="BW12" s="14">
        <v>0.30389706963430002</v>
      </c>
      <c r="BX12" s="14"/>
      <c r="BY12" s="14">
        <v>0.28162216193161999</v>
      </c>
      <c r="BZ12" s="14"/>
      <c r="CA12" s="14">
        <v>0.31454191211800198</v>
      </c>
      <c r="CB12" s="14">
        <v>0.31446778873608</v>
      </c>
      <c r="CC12" s="14">
        <v>0.31241510002377398</v>
      </c>
      <c r="CD12" s="14">
        <v>0.33365833651086801</v>
      </c>
      <c r="CE12" s="14">
        <v>0.30312642643008603</v>
      </c>
    </row>
    <row r="13" spans="2:83" ht="28.8" x14ac:dyDescent="0.3">
      <c r="B13" s="15" t="s">
        <v>369</v>
      </c>
      <c r="C13" s="14">
        <v>0.21136233192832901</v>
      </c>
      <c r="D13" s="14">
        <v>0.23006397294530401</v>
      </c>
      <c r="E13" s="14">
        <v>0.193515696177536</v>
      </c>
      <c r="F13" s="14"/>
      <c r="G13" s="14">
        <v>0.198815289586211</v>
      </c>
      <c r="H13" s="14">
        <v>0.169029338037609</v>
      </c>
      <c r="I13" s="14">
        <v>0.184360679274574</v>
      </c>
      <c r="J13" s="14">
        <v>0.204363948245702</v>
      </c>
      <c r="K13" s="14">
        <v>0.187089212685249</v>
      </c>
      <c r="L13" s="14">
        <v>0.29806909749025401</v>
      </c>
      <c r="M13" s="14"/>
      <c r="N13" s="14">
        <v>0.135113696690489</v>
      </c>
      <c r="O13" s="14">
        <v>0.18043374349445801</v>
      </c>
      <c r="P13" s="14">
        <v>0.27267035261539002</v>
      </c>
      <c r="Q13" s="14">
        <v>0.27270004819086602</v>
      </c>
      <c r="R13" s="14"/>
      <c r="S13" s="14">
        <v>0.17148812582567199</v>
      </c>
      <c r="T13" s="14">
        <v>0.25632148542845701</v>
      </c>
      <c r="U13" s="14">
        <v>0.26188996376151902</v>
      </c>
      <c r="V13" s="14">
        <v>0.22774527818680801</v>
      </c>
      <c r="W13" s="14">
        <v>0.22604296850219999</v>
      </c>
      <c r="X13" s="14">
        <v>0.18450919924025699</v>
      </c>
      <c r="Y13" s="14">
        <v>0.18929082892867299</v>
      </c>
      <c r="Z13" s="14">
        <v>0.240336980401609</v>
      </c>
      <c r="AA13" s="14">
        <v>0.21185029977629699</v>
      </c>
      <c r="AB13" s="14">
        <v>0.17173477111589699</v>
      </c>
      <c r="AC13" s="14">
        <v>0.23957784744625399</v>
      </c>
      <c r="AD13" s="14">
        <v>0.15592264888552601</v>
      </c>
      <c r="AE13" s="14"/>
      <c r="AF13" s="14">
        <v>0.257180327385443</v>
      </c>
      <c r="AG13" s="14">
        <v>0.170161932657346</v>
      </c>
      <c r="AH13" s="14">
        <v>0.17307346177251201</v>
      </c>
      <c r="AI13" s="14">
        <v>0.35520293625590799</v>
      </c>
      <c r="AJ13" s="14">
        <v>0.209173128270007</v>
      </c>
      <c r="AK13" s="14"/>
      <c r="AL13" s="14">
        <v>0.26401844687259901</v>
      </c>
      <c r="AM13" s="14">
        <v>0.14261001087959799</v>
      </c>
      <c r="AN13" s="14">
        <v>0.186914744170744</v>
      </c>
      <c r="AO13" s="14">
        <v>0.37019102471980297</v>
      </c>
      <c r="AP13" s="14">
        <v>0.18068594762416801</v>
      </c>
      <c r="AQ13" s="14"/>
      <c r="AR13" s="14">
        <v>9.8433199487933401E-2</v>
      </c>
      <c r="AS13" s="14">
        <v>0.22698625272082801</v>
      </c>
      <c r="AT13" s="14">
        <v>0.22587117903482701</v>
      </c>
      <c r="AU13" s="14">
        <v>0.376134920079711</v>
      </c>
      <c r="AV13" s="14">
        <v>0.158820944763713</v>
      </c>
      <c r="AW13" s="14">
        <v>0.16176021545080799</v>
      </c>
      <c r="AX13" s="14"/>
      <c r="AY13" s="14">
        <v>0.29089491041499899</v>
      </c>
      <c r="AZ13" s="14">
        <v>0.240202570775055</v>
      </c>
      <c r="BA13" s="14">
        <v>0.12821537536159899</v>
      </c>
      <c r="BB13" s="14">
        <v>0.14461326961458101</v>
      </c>
      <c r="BC13" s="14">
        <v>0.14225348962665399</v>
      </c>
      <c r="BD13" s="14"/>
      <c r="BE13" s="14">
        <v>0.311289964086985</v>
      </c>
      <c r="BF13" s="14">
        <v>0.34440310524943901</v>
      </c>
      <c r="BG13" s="14">
        <v>0.28830379269064299</v>
      </c>
      <c r="BH13" s="14">
        <v>0.245065872847327</v>
      </c>
      <c r="BI13" s="14">
        <v>0.23569111464301601</v>
      </c>
      <c r="BJ13" s="14">
        <v>0.22242832447199501</v>
      </c>
      <c r="BK13" s="14">
        <v>0.181017281500332</v>
      </c>
      <c r="BL13" s="14">
        <v>0.25121031192951099</v>
      </c>
      <c r="BM13" s="14">
        <v>0.222959640270422</v>
      </c>
      <c r="BN13" s="14">
        <v>0.208538607108396</v>
      </c>
      <c r="BO13" s="14">
        <v>0.200987065783782</v>
      </c>
      <c r="BP13" s="14">
        <v>8.9381422321901799E-2</v>
      </c>
      <c r="BQ13" s="14">
        <v>0.184334016125098</v>
      </c>
      <c r="BR13" s="14">
        <v>0.229761040107092</v>
      </c>
      <c r="BS13" s="14">
        <v>0.11511536796035</v>
      </c>
      <c r="BT13" s="14">
        <v>0.143753530467435</v>
      </c>
      <c r="BU13" s="14"/>
      <c r="BV13" s="14">
        <v>9.6376115282592698E-2</v>
      </c>
      <c r="BW13" s="14">
        <v>0.21127844252703801</v>
      </c>
      <c r="BX13" s="14"/>
      <c r="BY13" s="14">
        <v>0.228363655725942</v>
      </c>
      <c r="BZ13" s="14"/>
      <c r="CA13" s="14">
        <v>0.26681059899931198</v>
      </c>
      <c r="CB13" s="14">
        <v>0.16482792088005299</v>
      </c>
      <c r="CC13" s="14">
        <v>0.19279607346848299</v>
      </c>
      <c r="CD13" s="14">
        <v>0.18380164299425999</v>
      </c>
      <c r="CE13" s="14">
        <v>0.18676626458263801</v>
      </c>
    </row>
    <row r="14" spans="2:83" ht="28.8" x14ac:dyDescent="0.3">
      <c r="B14" s="15" t="s">
        <v>370</v>
      </c>
      <c r="C14" s="14">
        <v>0.116712912894712</v>
      </c>
      <c r="D14" s="14">
        <v>0.13237022152184699</v>
      </c>
      <c r="E14" s="14">
        <v>0.101653304450121</v>
      </c>
      <c r="F14" s="14"/>
      <c r="G14" s="14">
        <v>0.19261840995915999</v>
      </c>
      <c r="H14" s="14">
        <v>0.157739985196269</v>
      </c>
      <c r="I14" s="14">
        <v>0.13849317527397101</v>
      </c>
      <c r="J14" s="14">
        <v>7.5055191295468504E-2</v>
      </c>
      <c r="K14" s="14">
        <v>6.2248949206833402E-2</v>
      </c>
      <c r="L14" s="14">
        <v>8.5942725660316799E-2</v>
      </c>
      <c r="M14" s="14"/>
      <c r="N14" s="14">
        <v>0.13751492963244799</v>
      </c>
      <c r="O14" s="14">
        <v>0.10638689368823399</v>
      </c>
      <c r="P14" s="14">
        <v>0.1032640853768</v>
      </c>
      <c r="Q14" s="14">
        <v>0.11527338691257399</v>
      </c>
      <c r="R14" s="14"/>
      <c r="S14" s="14">
        <v>0.12896321150568699</v>
      </c>
      <c r="T14" s="14">
        <v>0.12222540429913201</v>
      </c>
      <c r="U14" s="14">
        <v>0.153663662340768</v>
      </c>
      <c r="V14" s="14">
        <v>0.10937978123257799</v>
      </c>
      <c r="W14" s="14">
        <v>9.1473964013833897E-2</v>
      </c>
      <c r="X14" s="14">
        <v>0.16658369699136799</v>
      </c>
      <c r="Y14" s="14">
        <v>0.122385399794175</v>
      </c>
      <c r="Z14" s="14">
        <v>0.104240175032859</v>
      </c>
      <c r="AA14" s="14">
        <v>0.11201729454460101</v>
      </c>
      <c r="AB14" s="14">
        <v>9.2011400024227197E-2</v>
      </c>
      <c r="AC14" s="14">
        <v>4.8641763498614897E-2</v>
      </c>
      <c r="AD14" s="14">
        <v>7.5104579034664401E-2</v>
      </c>
      <c r="AE14" s="14"/>
      <c r="AF14" s="14">
        <v>0.10644377714884699</v>
      </c>
      <c r="AG14" s="14">
        <v>0.125305707553372</v>
      </c>
      <c r="AH14" s="14">
        <v>8.5525587642143297E-2</v>
      </c>
      <c r="AI14" s="14">
        <v>0.27509079239497602</v>
      </c>
      <c r="AJ14" s="14">
        <v>0.130482613968147</v>
      </c>
      <c r="AK14" s="14"/>
      <c r="AL14" s="14">
        <v>0.12225062369953101</v>
      </c>
      <c r="AM14" s="14">
        <v>0.13671836085862599</v>
      </c>
      <c r="AN14" s="14">
        <v>8.6753775439016301E-2</v>
      </c>
      <c r="AO14" s="14">
        <v>0.13220778427122701</v>
      </c>
      <c r="AP14" s="14">
        <v>0.111299069211812</v>
      </c>
      <c r="AQ14" s="14"/>
      <c r="AR14" s="14">
        <v>0.17126803548390801</v>
      </c>
      <c r="AS14" s="14">
        <v>0.13231106084602201</v>
      </c>
      <c r="AT14" s="14">
        <v>7.7532899895246296E-2</v>
      </c>
      <c r="AU14" s="14">
        <v>0.12945186040675899</v>
      </c>
      <c r="AV14" s="14">
        <v>7.8605865794648094E-2</v>
      </c>
      <c r="AW14" s="14">
        <v>6.8373863464394793E-2</v>
      </c>
      <c r="AX14" s="14"/>
      <c r="AY14" s="14">
        <v>0.11314690429232301</v>
      </c>
      <c r="AZ14" s="14">
        <v>0.11307261678825101</v>
      </c>
      <c r="BA14" s="14">
        <v>0.12741504542364401</v>
      </c>
      <c r="BB14" s="14">
        <v>0.141658084059372</v>
      </c>
      <c r="BC14" s="14">
        <v>0.16485809285178499</v>
      </c>
      <c r="BD14" s="14"/>
      <c r="BE14" s="14">
        <v>8.2649625219940501E-2</v>
      </c>
      <c r="BF14" s="14">
        <v>0.108888292462437</v>
      </c>
      <c r="BG14" s="14">
        <v>0.141965541809941</v>
      </c>
      <c r="BH14" s="14">
        <v>0.13851520387517999</v>
      </c>
      <c r="BI14" s="14">
        <v>0.111819795960494</v>
      </c>
      <c r="BJ14" s="14">
        <v>0.12802678258492001</v>
      </c>
      <c r="BK14" s="14">
        <v>0.103577396807777</v>
      </c>
      <c r="BL14" s="14">
        <v>8.0395088364105596E-2</v>
      </c>
      <c r="BM14" s="14">
        <v>0.16235276246954999</v>
      </c>
      <c r="BN14" s="14">
        <v>0.136848618562812</v>
      </c>
      <c r="BO14" s="14">
        <v>9.0233836394763303E-2</v>
      </c>
      <c r="BP14" s="14">
        <v>0.139221276030949</v>
      </c>
      <c r="BQ14" s="14">
        <v>7.6124211376421697E-2</v>
      </c>
      <c r="BR14" s="14">
        <v>0.12930187566114401</v>
      </c>
      <c r="BS14" s="14">
        <v>7.2165019329378396E-2</v>
      </c>
      <c r="BT14" s="14">
        <v>0.16653510757360701</v>
      </c>
      <c r="BU14" s="14"/>
      <c r="BV14" s="14">
        <v>0.17214601065025201</v>
      </c>
      <c r="BW14" s="14">
        <v>8.4099797859939998E-2</v>
      </c>
      <c r="BX14" s="14"/>
      <c r="BY14" s="14">
        <v>0.18483391046582201</v>
      </c>
      <c r="BZ14" s="14"/>
      <c r="CA14" s="14">
        <v>7.7628589275602303E-2</v>
      </c>
      <c r="CB14" s="14">
        <v>9.2745022094940593E-2</v>
      </c>
      <c r="CC14" s="14">
        <v>0.13184094261829299</v>
      </c>
      <c r="CD14" s="14">
        <v>0.22382534506299701</v>
      </c>
      <c r="CE14" s="14">
        <v>0.27405852962926702</v>
      </c>
    </row>
    <row r="15" spans="2:83" ht="28.8" x14ac:dyDescent="0.3">
      <c r="B15" s="15" t="s">
        <v>371</v>
      </c>
      <c r="C15" s="14">
        <v>7.1526528596275202E-2</v>
      </c>
      <c r="D15" s="14">
        <v>8.55896798146486E-2</v>
      </c>
      <c r="E15" s="14">
        <v>5.7934921871374299E-2</v>
      </c>
      <c r="F15" s="14"/>
      <c r="G15" s="14">
        <v>0.14037802136186101</v>
      </c>
      <c r="H15" s="14">
        <v>9.3537753854797706E-2</v>
      </c>
      <c r="I15" s="14">
        <v>8.8584985340380507E-2</v>
      </c>
      <c r="J15" s="14">
        <v>5.1444271958951203E-2</v>
      </c>
      <c r="K15" s="14">
        <v>1.7423268522395501E-2</v>
      </c>
      <c r="L15" s="14">
        <v>4.6968837123810198E-2</v>
      </c>
      <c r="M15" s="14"/>
      <c r="N15" s="14">
        <v>8.1521336270127795E-2</v>
      </c>
      <c r="O15" s="14">
        <v>5.5045809822258998E-2</v>
      </c>
      <c r="P15" s="14">
        <v>8.8635006829930807E-2</v>
      </c>
      <c r="Q15" s="14">
        <v>6.43905323260794E-2</v>
      </c>
      <c r="R15" s="14"/>
      <c r="S15" s="14">
        <v>7.6295882307421695E-2</v>
      </c>
      <c r="T15" s="14">
        <v>7.0421559330442501E-2</v>
      </c>
      <c r="U15" s="14">
        <v>7.1559327501780803E-2</v>
      </c>
      <c r="V15" s="14">
        <v>8.2536686127947401E-2</v>
      </c>
      <c r="W15" s="14">
        <v>7.4419998846540505E-2</v>
      </c>
      <c r="X15" s="14">
        <v>5.65667696013041E-2</v>
      </c>
      <c r="Y15" s="14">
        <v>5.6903248000685601E-2</v>
      </c>
      <c r="Z15" s="14">
        <v>7.2206200175378099E-2</v>
      </c>
      <c r="AA15" s="14">
        <v>8.4026105216161898E-2</v>
      </c>
      <c r="AB15" s="14">
        <v>6.4693617117430102E-2</v>
      </c>
      <c r="AC15" s="14">
        <v>8.8329683693530794E-2</v>
      </c>
      <c r="AD15" s="14">
        <v>4.3944172247752301E-2</v>
      </c>
      <c r="AE15" s="14"/>
      <c r="AF15" s="14">
        <v>5.9251097402395203E-2</v>
      </c>
      <c r="AG15" s="14">
        <v>9.9814676432505994E-2</v>
      </c>
      <c r="AH15" s="14">
        <v>4.7943516873667699E-2</v>
      </c>
      <c r="AI15" s="14">
        <v>0.14717037890877699</v>
      </c>
      <c r="AJ15" s="14">
        <v>4.9176390224800998E-2</v>
      </c>
      <c r="AK15" s="14"/>
      <c r="AL15" s="14">
        <v>7.6850662548455101E-2</v>
      </c>
      <c r="AM15" s="14">
        <v>8.4452046653756205E-2</v>
      </c>
      <c r="AN15" s="14">
        <v>5.3502500045474299E-2</v>
      </c>
      <c r="AO15" s="14">
        <v>6.2058630617015199E-2</v>
      </c>
      <c r="AP15" s="14">
        <v>2.5561143804454699E-2</v>
      </c>
      <c r="AQ15" s="14"/>
      <c r="AR15" s="14">
        <v>9.4757621909241099E-2</v>
      </c>
      <c r="AS15" s="14">
        <v>8.1828846401863498E-2</v>
      </c>
      <c r="AT15" s="14">
        <v>6.6406662349330195E-2</v>
      </c>
      <c r="AU15" s="14">
        <v>5.8132409429003599E-2</v>
      </c>
      <c r="AV15" s="14">
        <v>8.46526421432926E-2</v>
      </c>
      <c r="AW15" s="14">
        <v>4.2231543466889399E-2</v>
      </c>
      <c r="AX15" s="14"/>
      <c r="AY15" s="14">
        <v>5.24633539713674E-2</v>
      </c>
      <c r="AZ15" s="14">
        <v>7.8842215122079298E-2</v>
      </c>
      <c r="BA15" s="14">
        <v>7.2808471538271302E-2</v>
      </c>
      <c r="BB15" s="14">
        <v>8.6746194946099406E-2</v>
      </c>
      <c r="BC15" s="14">
        <v>0.17488143000055201</v>
      </c>
      <c r="BD15" s="14"/>
      <c r="BE15" s="14">
        <v>0.14577706926932599</v>
      </c>
      <c r="BF15" s="14">
        <v>3.10518364541758E-2</v>
      </c>
      <c r="BG15" s="14">
        <v>6.5266682783220703E-2</v>
      </c>
      <c r="BH15" s="14">
        <v>7.8011331538072395E-2</v>
      </c>
      <c r="BI15" s="14">
        <v>8.3350435750952606E-2</v>
      </c>
      <c r="BJ15" s="14">
        <v>4.6491245026114701E-2</v>
      </c>
      <c r="BK15" s="14">
        <v>0.105724089884289</v>
      </c>
      <c r="BL15" s="14">
        <v>2.59780662140103E-2</v>
      </c>
      <c r="BM15" s="14">
        <v>5.2106048856030797E-2</v>
      </c>
      <c r="BN15" s="14">
        <v>0.103524368037613</v>
      </c>
      <c r="BO15" s="14">
        <v>4.61341849153174E-2</v>
      </c>
      <c r="BP15" s="14">
        <v>4.5756234243283102E-2</v>
      </c>
      <c r="BQ15" s="14">
        <v>5.21482556435897E-2</v>
      </c>
      <c r="BR15" s="14">
        <v>0.15450926133985199</v>
      </c>
      <c r="BS15" s="14">
        <v>0.10785767126118</v>
      </c>
      <c r="BT15" s="14">
        <v>0.15748989878248301</v>
      </c>
      <c r="BU15" s="14"/>
      <c r="BV15" s="14">
        <v>0.100740008882438</v>
      </c>
      <c r="BW15" s="14">
        <v>6.02605134391348E-2</v>
      </c>
      <c r="BX15" s="14"/>
      <c r="BY15" s="14">
        <v>0.132547518728627</v>
      </c>
      <c r="BZ15" s="14"/>
      <c r="CA15" s="14">
        <v>6.0269149552013797E-2</v>
      </c>
      <c r="CB15" s="14">
        <v>4.19377363487793E-2</v>
      </c>
      <c r="CC15" s="14">
        <v>8.1785910438909301E-2</v>
      </c>
      <c r="CD15" s="14">
        <v>0.135215022490211</v>
      </c>
      <c r="CE15" s="14">
        <v>0.18897570636132699</v>
      </c>
    </row>
    <row r="16" spans="2:83" ht="28.8" x14ac:dyDescent="0.3">
      <c r="B16" s="15" t="s">
        <v>372</v>
      </c>
      <c r="C16" s="14">
        <v>6.5248742730191003E-2</v>
      </c>
      <c r="D16" s="14">
        <v>7.4544811454409998E-2</v>
      </c>
      <c r="E16" s="14">
        <v>5.6299607384188599E-2</v>
      </c>
      <c r="F16" s="14"/>
      <c r="G16" s="14">
        <v>0.12405709398709</v>
      </c>
      <c r="H16" s="14">
        <v>0.118681538954769</v>
      </c>
      <c r="I16" s="14">
        <v>6.3423753503909497E-2</v>
      </c>
      <c r="J16" s="14">
        <v>5.4073246716850903E-2</v>
      </c>
      <c r="K16" s="14">
        <v>3.0050516923119601E-2</v>
      </c>
      <c r="L16" s="14">
        <v>1.7060930273634301E-2</v>
      </c>
      <c r="M16" s="14"/>
      <c r="N16" s="14">
        <v>8.7405663418404902E-2</v>
      </c>
      <c r="O16" s="14">
        <v>6.17163939734265E-2</v>
      </c>
      <c r="P16" s="14">
        <v>6.4610004213832506E-2</v>
      </c>
      <c r="Q16" s="14">
        <v>4.7027855319220303E-2</v>
      </c>
      <c r="R16" s="14"/>
      <c r="S16" s="14">
        <v>0.102075461906197</v>
      </c>
      <c r="T16" s="14">
        <v>3.1308341798119997E-2</v>
      </c>
      <c r="U16" s="14">
        <v>4.0436421755361697E-2</v>
      </c>
      <c r="V16" s="14">
        <v>5.9940516621027298E-2</v>
      </c>
      <c r="W16" s="14">
        <v>6.8683312657332102E-2</v>
      </c>
      <c r="X16" s="14">
        <v>7.4326635103744501E-2</v>
      </c>
      <c r="Y16" s="14">
        <v>7.3442208881054599E-2</v>
      </c>
      <c r="Z16" s="14">
        <v>8.6677802307585899E-2</v>
      </c>
      <c r="AA16" s="14">
        <v>8.0260029071291594E-2</v>
      </c>
      <c r="AB16" s="14">
        <v>6.1404940931239001E-2</v>
      </c>
      <c r="AC16" s="14">
        <v>4.2036091744775399E-2</v>
      </c>
      <c r="AD16" s="14">
        <v>3.2261274257642497E-2</v>
      </c>
      <c r="AE16" s="14"/>
      <c r="AF16" s="14">
        <v>6.1705172755624801E-2</v>
      </c>
      <c r="AG16" s="14">
        <v>8.7989904860364093E-2</v>
      </c>
      <c r="AH16" s="14">
        <v>4.8787662087699503E-2</v>
      </c>
      <c r="AI16" s="14">
        <v>5.8590312897165701E-2</v>
      </c>
      <c r="AJ16" s="14">
        <v>7.0740749358018495E-2</v>
      </c>
      <c r="AK16" s="14"/>
      <c r="AL16" s="14">
        <v>5.8031796375835297E-2</v>
      </c>
      <c r="AM16" s="14">
        <v>0.10563513065888799</v>
      </c>
      <c r="AN16" s="14">
        <v>4.6406425899989397E-2</v>
      </c>
      <c r="AO16" s="14">
        <v>2.0817942164678999E-2</v>
      </c>
      <c r="AP16" s="14">
        <v>2.8066056947588399E-2</v>
      </c>
      <c r="AQ16" s="14"/>
      <c r="AR16" s="14">
        <v>0.109681339201364</v>
      </c>
      <c r="AS16" s="14">
        <v>7.1723446131502194E-2</v>
      </c>
      <c r="AT16" s="14">
        <v>6.0724637157230497E-2</v>
      </c>
      <c r="AU16" s="14">
        <v>4.6316605889115903E-2</v>
      </c>
      <c r="AV16" s="14">
        <v>4.4461136161695898E-2</v>
      </c>
      <c r="AW16" s="14">
        <v>4.3093601115890202E-2</v>
      </c>
      <c r="AX16" s="14"/>
      <c r="AY16" s="14">
        <v>4.6910307607187597E-2</v>
      </c>
      <c r="AZ16" s="14">
        <v>3.4968302143545002E-2</v>
      </c>
      <c r="BA16" s="14">
        <v>9.9213452019858803E-2</v>
      </c>
      <c r="BB16" s="14">
        <v>0.102806022199692</v>
      </c>
      <c r="BC16" s="14">
        <v>0.118720367067972</v>
      </c>
      <c r="BD16" s="14"/>
      <c r="BE16" s="14">
        <v>0.14577706926932599</v>
      </c>
      <c r="BF16" s="14">
        <v>6.8902097869906503E-2</v>
      </c>
      <c r="BG16" s="14">
        <v>6.1031682716869297E-2</v>
      </c>
      <c r="BH16" s="14">
        <v>7.3791409910765798E-2</v>
      </c>
      <c r="BI16" s="14">
        <v>6.1959108016431501E-2</v>
      </c>
      <c r="BJ16" s="14">
        <v>6.0371241239781298E-2</v>
      </c>
      <c r="BK16" s="14">
        <v>7.6203790928402002E-2</v>
      </c>
      <c r="BL16" s="14">
        <v>3.8412589744931301E-2</v>
      </c>
      <c r="BM16" s="14">
        <v>6.3647448908681195E-2</v>
      </c>
      <c r="BN16" s="14">
        <v>8.6220972784815594E-2</v>
      </c>
      <c r="BO16" s="14">
        <v>6.5680382376631194E-2</v>
      </c>
      <c r="BP16" s="14">
        <v>4.9616632722138003E-2</v>
      </c>
      <c r="BQ16" s="14">
        <v>3.4085541104307997E-2</v>
      </c>
      <c r="BR16" s="14">
        <v>7.9872371955758997E-2</v>
      </c>
      <c r="BS16" s="14">
        <v>8.6744754091446996E-2</v>
      </c>
      <c r="BT16" s="14">
        <v>0.11586408737782</v>
      </c>
      <c r="BU16" s="14"/>
      <c r="BV16" s="14">
        <v>0.11013483510133699</v>
      </c>
      <c r="BW16" s="14">
        <v>9.8951989579164304E-2</v>
      </c>
      <c r="BX16" s="14"/>
      <c r="BY16" s="14">
        <v>0.18121275580131699</v>
      </c>
      <c r="BZ16" s="14"/>
      <c r="CA16" s="14">
        <v>2.14334226163366E-2</v>
      </c>
      <c r="CB16" s="14">
        <v>4.4533100439673602E-2</v>
      </c>
      <c r="CC16" s="14">
        <v>8.9683271576747395E-2</v>
      </c>
      <c r="CD16" s="14">
        <v>0.181620042839538</v>
      </c>
      <c r="CE16" s="14">
        <v>0.14318301002231701</v>
      </c>
    </row>
    <row r="17" spans="2:83" x14ac:dyDescent="0.3">
      <c r="B17" s="15" t="s">
        <v>110</v>
      </c>
      <c r="C17" s="14">
        <v>5.8719970893729899E-2</v>
      </c>
      <c r="D17" s="14">
        <v>3.5702837810387397E-2</v>
      </c>
      <c r="E17" s="14">
        <v>8.0280929025581399E-2</v>
      </c>
      <c r="F17" s="14"/>
      <c r="G17" s="14">
        <v>8.8442881719059604E-2</v>
      </c>
      <c r="H17" s="14">
        <v>5.3782989790738402E-2</v>
      </c>
      <c r="I17" s="14">
        <v>8.1029296659506006E-2</v>
      </c>
      <c r="J17" s="14">
        <v>5.8940021033090803E-2</v>
      </c>
      <c r="K17" s="14">
        <v>4.1327655304852898E-2</v>
      </c>
      <c r="L17" s="14">
        <v>3.65370550532143E-2</v>
      </c>
      <c r="M17" s="14"/>
      <c r="N17" s="14">
        <v>4.2763481211087397E-2</v>
      </c>
      <c r="O17" s="14">
        <v>6.9442375325045394E-2</v>
      </c>
      <c r="P17" s="14">
        <v>6.4036783187355506E-2</v>
      </c>
      <c r="Q17" s="14">
        <v>5.7191718417547902E-2</v>
      </c>
      <c r="R17" s="14"/>
      <c r="S17" s="14">
        <v>6.3354929998554702E-2</v>
      </c>
      <c r="T17" s="14">
        <v>5.9720343466525702E-2</v>
      </c>
      <c r="U17" s="14">
        <v>4.4919187159474398E-2</v>
      </c>
      <c r="V17" s="14">
        <v>4.72155457716604E-2</v>
      </c>
      <c r="W17" s="14">
        <v>5.51587205581048E-2</v>
      </c>
      <c r="X17" s="14">
        <v>7.4581466152647505E-2</v>
      </c>
      <c r="Y17" s="14">
        <v>6.7773063121937593E-2</v>
      </c>
      <c r="Z17" s="14">
        <v>7.0617517840879704E-2</v>
      </c>
      <c r="AA17" s="14">
        <v>8.8811301477648305E-2</v>
      </c>
      <c r="AB17" s="14">
        <v>3.1099062518060001E-2</v>
      </c>
      <c r="AC17" s="14">
        <v>2.8641318993286001E-2</v>
      </c>
      <c r="AD17" s="14">
        <v>4.7583978585407201E-2</v>
      </c>
      <c r="AE17" s="14"/>
      <c r="AF17" s="14">
        <v>3.6088792022472102E-2</v>
      </c>
      <c r="AG17" s="14">
        <v>4.2061738758319797E-2</v>
      </c>
      <c r="AH17" s="14">
        <v>2.79052438164165E-2</v>
      </c>
      <c r="AI17" s="14">
        <v>5.5902410830401802E-2</v>
      </c>
      <c r="AJ17" s="14">
        <v>0.11804493732924901</v>
      </c>
      <c r="AK17" s="14"/>
      <c r="AL17" s="14">
        <v>3.8902142284201698E-2</v>
      </c>
      <c r="AM17" s="14">
        <v>4.24627764910488E-2</v>
      </c>
      <c r="AN17" s="14">
        <v>3.5053033935256397E-2</v>
      </c>
      <c r="AO17" s="14">
        <v>6.6686104712669794E-2</v>
      </c>
      <c r="AP17" s="14">
        <v>4.8101643630914501E-2</v>
      </c>
      <c r="AQ17" s="14"/>
      <c r="AR17" s="14">
        <v>3.4176454598132198E-2</v>
      </c>
      <c r="AS17" s="14">
        <v>2.8706015282589901E-2</v>
      </c>
      <c r="AT17" s="14">
        <v>2.2394468884269301E-2</v>
      </c>
      <c r="AU17" s="14">
        <v>5.3785482749724597E-2</v>
      </c>
      <c r="AV17" s="14">
        <v>5.0835249668612803E-2</v>
      </c>
      <c r="AW17" s="14">
        <v>0.16473797858960601</v>
      </c>
      <c r="AX17" s="14"/>
      <c r="AY17" s="14">
        <v>5.9253750013210302E-2</v>
      </c>
      <c r="AZ17" s="14">
        <v>7.0377718448366794E-2</v>
      </c>
      <c r="BA17" s="14">
        <v>5.5901626309624898E-2</v>
      </c>
      <c r="BB17" s="14">
        <v>4.1074141681689297E-2</v>
      </c>
      <c r="BC17" s="14">
        <v>7.7095347346232995E-2</v>
      </c>
      <c r="BD17" s="14"/>
      <c r="BE17" s="14">
        <v>6.5633321850478196E-2</v>
      </c>
      <c r="BF17" s="14">
        <v>0.120217895571128</v>
      </c>
      <c r="BG17" s="14">
        <v>3.3494762322599403E-2</v>
      </c>
      <c r="BH17" s="14">
        <v>6.4668740277512599E-2</v>
      </c>
      <c r="BI17" s="14">
        <v>6.3301260984450103E-2</v>
      </c>
      <c r="BJ17" s="14">
        <v>6.13171041316002E-2</v>
      </c>
      <c r="BK17" s="14">
        <v>0.118435907010247</v>
      </c>
      <c r="BL17" s="14">
        <v>3.2089857451662498E-2</v>
      </c>
      <c r="BM17" s="14">
        <v>4.5812156708518501E-2</v>
      </c>
      <c r="BN17" s="14">
        <v>2.5761798615234401E-2</v>
      </c>
      <c r="BO17" s="14">
        <v>5.72008690592372E-2</v>
      </c>
      <c r="BP17" s="14">
        <v>6.8258130213571896E-2</v>
      </c>
      <c r="BQ17" s="14">
        <v>9.4257714231069604E-3</v>
      </c>
      <c r="BR17" s="14">
        <v>5.2738662779370699E-2</v>
      </c>
      <c r="BS17" s="14">
        <v>0.10080326085329</v>
      </c>
      <c r="BT17" s="14">
        <v>0</v>
      </c>
      <c r="BU17" s="14"/>
      <c r="BV17" s="14">
        <v>3.6185086618730398E-2</v>
      </c>
      <c r="BW17" s="14">
        <v>5.1786652671818603E-2</v>
      </c>
      <c r="BX17" s="14"/>
      <c r="BY17" s="14">
        <v>5.2762967689250401E-2</v>
      </c>
      <c r="BZ17" s="14"/>
      <c r="CA17" s="14">
        <v>7.00528147585536E-2</v>
      </c>
      <c r="CB17" s="14">
        <v>4.9026783194759102E-2</v>
      </c>
      <c r="CC17" s="14">
        <v>5.14198936533352E-2</v>
      </c>
      <c r="CD17" s="14">
        <v>4.0356794098591102E-2</v>
      </c>
      <c r="CE17" s="14">
        <v>2.2738735356441601E-2</v>
      </c>
    </row>
    <row r="18" spans="2:83" x14ac:dyDescent="0.3">
      <c r="B18" s="15" t="s">
        <v>350</v>
      </c>
      <c r="C18" s="20">
        <v>2.9326755535503801E-2</v>
      </c>
      <c r="D18" s="20">
        <v>2.8260311793814399E-2</v>
      </c>
      <c r="E18" s="20">
        <v>3.0425579831327501E-2</v>
      </c>
      <c r="F18" s="20"/>
      <c r="G18" s="20">
        <v>3.82403912107947E-2</v>
      </c>
      <c r="H18" s="20">
        <v>4.3212063381499098E-2</v>
      </c>
      <c r="I18" s="20">
        <v>5.0256349074086097E-2</v>
      </c>
      <c r="J18" s="20">
        <v>2.8459478394500699E-2</v>
      </c>
      <c r="K18" s="20">
        <v>6.86921336560814E-3</v>
      </c>
      <c r="L18" s="20">
        <v>1.0981683630843E-2</v>
      </c>
      <c r="M18" s="20"/>
      <c r="N18" s="20">
        <v>2.57639287735732E-2</v>
      </c>
      <c r="O18" s="20">
        <v>2.57677721587822E-2</v>
      </c>
      <c r="P18" s="20">
        <v>2.7354587207648801E-2</v>
      </c>
      <c r="Q18" s="20">
        <v>3.9233582850448999E-2</v>
      </c>
      <c r="R18" s="20"/>
      <c r="S18" s="20">
        <v>3.7874012480961901E-2</v>
      </c>
      <c r="T18" s="20">
        <v>3.1282469833479799E-2</v>
      </c>
      <c r="U18" s="20">
        <v>2.5877260693597502E-2</v>
      </c>
      <c r="V18" s="20">
        <v>4.8451027317485899E-2</v>
      </c>
      <c r="W18" s="20">
        <v>4.79701057012559E-2</v>
      </c>
      <c r="X18" s="20">
        <v>3.2276234703950503E-2</v>
      </c>
      <c r="Y18" s="20">
        <v>2.26085073931666E-2</v>
      </c>
      <c r="Z18" s="20">
        <v>2.2650247724607601E-2</v>
      </c>
      <c r="AA18" s="20">
        <v>8.8914397647594703E-3</v>
      </c>
      <c r="AB18" s="20">
        <v>2.9386446370566199E-2</v>
      </c>
      <c r="AC18" s="20">
        <v>1.8562748680032201E-2</v>
      </c>
      <c r="AD18" s="20">
        <v>0</v>
      </c>
      <c r="AE18" s="20"/>
      <c r="AF18" s="20">
        <v>1.6244490190079799E-2</v>
      </c>
      <c r="AG18" s="20">
        <v>3.6146089096474203E-2</v>
      </c>
      <c r="AH18" s="20">
        <v>4.9780095912783304E-3</v>
      </c>
      <c r="AI18" s="20">
        <v>2.7759171325880599E-2</v>
      </c>
      <c r="AJ18" s="20">
        <v>5.0750490743230403E-2</v>
      </c>
      <c r="AK18" s="20"/>
      <c r="AL18" s="20">
        <v>1.36922071901925E-2</v>
      </c>
      <c r="AM18" s="20">
        <v>3.1004451849712299E-2</v>
      </c>
      <c r="AN18" s="20">
        <v>0</v>
      </c>
      <c r="AO18" s="20">
        <v>2.5261425219911701E-2</v>
      </c>
      <c r="AP18" s="20">
        <v>6.3073456045885906E-2</v>
      </c>
      <c r="AQ18" s="20"/>
      <c r="AR18" s="20">
        <v>3.1148139535744499E-2</v>
      </c>
      <c r="AS18" s="20">
        <v>7.8817882130667802E-3</v>
      </c>
      <c r="AT18" s="20">
        <v>3.56176156679856E-3</v>
      </c>
      <c r="AU18" s="20">
        <v>3.2216324514042098E-2</v>
      </c>
      <c r="AV18" s="20">
        <v>5.7270752388996003E-2</v>
      </c>
      <c r="AW18" s="20">
        <v>2.89447009744958E-2</v>
      </c>
      <c r="AX18" s="20"/>
      <c r="AY18" s="20">
        <v>3.3860917408220302E-2</v>
      </c>
      <c r="AZ18" s="20">
        <v>3.3270921616211598E-2</v>
      </c>
      <c r="BA18" s="20">
        <v>2.2191643680587399E-2</v>
      </c>
      <c r="BB18" s="20">
        <v>3.8377898835432203E-2</v>
      </c>
      <c r="BC18" s="20">
        <v>4.0100026350549302E-2</v>
      </c>
      <c r="BD18" s="20"/>
      <c r="BE18" s="20">
        <v>0</v>
      </c>
      <c r="BF18" s="20">
        <v>7.8930872714266603E-2</v>
      </c>
      <c r="BG18" s="20">
        <v>3.3542359317942201E-2</v>
      </c>
      <c r="BH18" s="20">
        <v>7.2263698324262302E-3</v>
      </c>
      <c r="BI18" s="20">
        <v>4.0524730597067397E-2</v>
      </c>
      <c r="BJ18" s="20">
        <v>2.5768670165236301E-2</v>
      </c>
      <c r="BK18" s="20">
        <v>4.0479676998957798E-2</v>
      </c>
      <c r="BL18" s="20">
        <v>1.3790104262356599E-2</v>
      </c>
      <c r="BM18" s="20">
        <v>1.51916730513916E-2</v>
      </c>
      <c r="BN18" s="20">
        <v>2.63695350551881E-2</v>
      </c>
      <c r="BO18" s="20">
        <v>3.0874329801539899E-2</v>
      </c>
      <c r="BP18" s="20">
        <v>4.1100180623401199E-2</v>
      </c>
      <c r="BQ18" s="20">
        <v>2.1417543200944401E-2</v>
      </c>
      <c r="BR18" s="20">
        <v>0</v>
      </c>
      <c r="BS18" s="20">
        <v>1.9178192642769799E-2</v>
      </c>
      <c r="BT18" s="20">
        <v>5.5877813352572601E-2</v>
      </c>
      <c r="BU18" s="20"/>
      <c r="BV18" s="20">
        <v>3.5001689871048701E-2</v>
      </c>
      <c r="BW18" s="20">
        <v>2.50675940032698E-2</v>
      </c>
      <c r="BX18" s="20"/>
      <c r="BY18" s="20">
        <v>4.0927448960801499E-2</v>
      </c>
      <c r="BZ18" s="20"/>
      <c r="CA18" s="20">
        <v>2.7339974809202101E-2</v>
      </c>
      <c r="CB18" s="20">
        <v>2.1195454084925101E-2</v>
      </c>
      <c r="CC18" s="20">
        <v>2.7463101102395401E-2</v>
      </c>
      <c r="CD18" s="20">
        <v>5.0664065846304902E-2</v>
      </c>
      <c r="CE18" s="20">
        <v>7.79382683185601E-2</v>
      </c>
    </row>
    <row r="19" spans="2:83" x14ac:dyDescent="0.3">
      <c r="B19" s="16"/>
    </row>
    <row r="20" spans="2:83" x14ac:dyDescent="0.3">
      <c r="B20" t="s">
        <v>112</v>
      </c>
    </row>
    <row r="21" spans="2:83" x14ac:dyDescent="0.3">
      <c r="B21" t="s">
        <v>113</v>
      </c>
    </row>
    <row r="23" spans="2:83" x14ac:dyDescent="0.3">
      <c r="B23"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E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374</v>
      </c>
      <c r="C9" s="14">
        <v>0.10246061272739999</v>
      </c>
      <c r="D9" s="14">
        <v>0.10226172053618</v>
      </c>
      <c r="E9" s="14">
        <v>0.10285572304817001</v>
      </c>
      <c r="F9" s="14"/>
      <c r="G9" s="14">
        <v>0.17247239549899501</v>
      </c>
      <c r="H9" s="14">
        <v>0.108416138358208</v>
      </c>
      <c r="I9" s="14">
        <v>9.5717132911947597E-2</v>
      </c>
      <c r="J9" s="14">
        <v>6.6190601485788994E-2</v>
      </c>
      <c r="K9" s="14">
        <v>0.105868526076005</v>
      </c>
      <c r="L9" s="14">
        <v>8.3939308363304099E-2</v>
      </c>
      <c r="M9" s="14"/>
      <c r="N9" s="14">
        <v>8.4012627505969398E-2</v>
      </c>
      <c r="O9" s="14">
        <v>0.11410469466973901</v>
      </c>
      <c r="P9" s="14">
        <v>9.5453990801368099E-2</v>
      </c>
      <c r="Q9" s="14">
        <v>0.116680304664457</v>
      </c>
      <c r="R9" s="14"/>
      <c r="S9" s="14">
        <v>0.114926803740083</v>
      </c>
      <c r="T9" s="14">
        <v>7.6848434106016605E-2</v>
      </c>
      <c r="U9" s="14">
        <v>0.10468570113794599</v>
      </c>
      <c r="V9" s="14">
        <v>0.107584990301394</v>
      </c>
      <c r="W9" s="14">
        <v>9.0405676744789595E-2</v>
      </c>
      <c r="X9" s="14">
        <v>9.1472685269697304E-2</v>
      </c>
      <c r="Y9" s="14">
        <v>0.100656254493906</v>
      </c>
      <c r="Z9" s="14">
        <v>9.8561857872456402E-2</v>
      </c>
      <c r="AA9" s="14">
        <v>0.101843316155642</v>
      </c>
      <c r="AB9" s="14">
        <v>0.129647516727185</v>
      </c>
      <c r="AC9" s="14">
        <v>0.11230469773528499</v>
      </c>
      <c r="AD9" s="14">
        <v>0.109321388785266</v>
      </c>
      <c r="AE9" s="14"/>
      <c r="AF9" s="14">
        <v>7.5523212571466006E-2</v>
      </c>
      <c r="AG9" s="14">
        <v>0.116852970975602</v>
      </c>
      <c r="AH9" s="14">
        <v>9.2499183681692201E-2</v>
      </c>
      <c r="AI9" s="14">
        <v>0.174618574167027</v>
      </c>
      <c r="AJ9" s="14">
        <v>9.2883185458602302E-2</v>
      </c>
      <c r="AK9" s="14"/>
      <c r="AL9" s="14">
        <v>7.9123294475151901E-2</v>
      </c>
      <c r="AM9" s="14">
        <v>0.10421422917061</v>
      </c>
      <c r="AN9" s="14">
        <v>7.9767031112607398E-2</v>
      </c>
      <c r="AO9" s="14">
        <v>9.0591902101636604E-2</v>
      </c>
      <c r="AP9" s="14">
        <v>0.21456865932552399</v>
      </c>
      <c r="AQ9" s="14"/>
      <c r="AR9" s="14">
        <v>0.119474383099368</v>
      </c>
      <c r="AS9" s="14">
        <v>7.7530298267038097E-2</v>
      </c>
      <c r="AT9" s="14">
        <v>9.6018267088041107E-2</v>
      </c>
      <c r="AU9" s="14">
        <v>7.2015353475859897E-2</v>
      </c>
      <c r="AV9" s="14">
        <v>0.21028734760214299</v>
      </c>
      <c r="AW9" s="14">
        <v>7.7562642794289094E-2</v>
      </c>
      <c r="AX9" s="14"/>
      <c r="AY9" s="14">
        <v>8.9772103732423794E-2</v>
      </c>
      <c r="AZ9" s="14">
        <v>0.110072595732489</v>
      </c>
      <c r="BA9" s="14">
        <v>0.10265604080764899</v>
      </c>
      <c r="BB9" s="14">
        <v>0.114202551108757</v>
      </c>
      <c r="BC9" s="14">
        <v>0.17117327225939599</v>
      </c>
      <c r="BD9" s="14"/>
      <c r="BE9" s="14">
        <v>6.14348414962528E-2</v>
      </c>
      <c r="BF9" s="14">
        <v>0.13850593135493</v>
      </c>
      <c r="BG9" s="14">
        <v>0.106952287547633</v>
      </c>
      <c r="BH9" s="14">
        <v>0.116685861958501</v>
      </c>
      <c r="BI9" s="14">
        <v>0.12123429196404301</v>
      </c>
      <c r="BJ9" s="14">
        <v>8.8251031758622103E-2</v>
      </c>
      <c r="BK9" s="14">
        <v>8.7536924409968506E-2</v>
      </c>
      <c r="BL9" s="14">
        <v>9.4779656803749404E-2</v>
      </c>
      <c r="BM9" s="14">
        <v>8.7182262667869603E-2</v>
      </c>
      <c r="BN9" s="14">
        <v>9.3617020137224893E-2</v>
      </c>
      <c r="BO9" s="14">
        <v>0.12849010552441101</v>
      </c>
      <c r="BP9" s="14">
        <v>0.14243128526091101</v>
      </c>
      <c r="BQ9" s="14">
        <v>6.4779036114795102E-2</v>
      </c>
      <c r="BR9" s="14">
        <v>9.3326143284199706E-2</v>
      </c>
      <c r="BS9" s="14">
        <v>7.1714908618876E-2</v>
      </c>
      <c r="BT9" s="14">
        <v>0.12538609609763501</v>
      </c>
      <c r="BU9" s="14"/>
      <c r="BV9" s="14">
        <v>0.10870989385952</v>
      </c>
      <c r="BW9" s="14">
        <v>9.7537088094480001E-2</v>
      </c>
      <c r="BX9" s="14"/>
      <c r="BY9" s="14">
        <v>0.10185569126078201</v>
      </c>
      <c r="BZ9" s="14"/>
      <c r="CA9" s="14">
        <v>0.111515478394695</v>
      </c>
      <c r="CB9" s="14">
        <v>8.8111020533173504E-2</v>
      </c>
      <c r="CC9" s="14">
        <v>9.0567981814068596E-2</v>
      </c>
      <c r="CD9" s="14">
        <v>0.12741704124049899</v>
      </c>
      <c r="CE9" s="14">
        <v>0.25665267283121801</v>
      </c>
    </row>
    <row r="10" spans="2:83" ht="43.2" x14ac:dyDescent="0.3">
      <c r="B10" s="15" t="s">
        <v>375</v>
      </c>
      <c r="C10" s="14">
        <v>0.61754968219334005</v>
      </c>
      <c r="D10" s="14">
        <v>0.64770759251075805</v>
      </c>
      <c r="E10" s="14">
        <v>0.58931310843714002</v>
      </c>
      <c r="F10" s="14"/>
      <c r="G10" s="14">
        <v>0.551956179421217</v>
      </c>
      <c r="H10" s="14">
        <v>0.57391256205466501</v>
      </c>
      <c r="I10" s="14">
        <v>0.584384943896325</v>
      </c>
      <c r="J10" s="14">
        <v>0.61656850445258704</v>
      </c>
      <c r="K10" s="14">
        <v>0.65741270226120296</v>
      </c>
      <c r="L10" s="14">
        <v>0.69733131830058803</v>
      </c>
      <c r="M10" s="14"/>
      <c r="N10" s="14">
        <v>0.67083992710894402</v>
      </c>
      <c r="O10" s="14">
        <v>0.61739299305578399</v>
      </c>
      <c r="P10" s="14">
        <v>0.60770205771196095</v>
      </c>
      <c r="Q10" s="14">
        <v>0.57271857574524798</v>
      </c>
      <c r="R10" s="14"/>
      <c r="S10" s="14">
        <v>0.56302710936329103</v>
      </c>
      <c r="T10" s="14">
        <v>0.60408721279323796</v>
      </c>
      <c r="U10" s="14">
        <v>0.64451420896568201</v>
      </c>
      <c r="V10" s="14">
        <v>0.59459373692623796</v>
      </c>
      <c r="W10" s="14">
        <v>0.58508750456047798</v>
      </c>
      <c r="X10" s="14">
        <v>0.65461070320364201</v>
      </c>
      <c r="Y10" s="14">
        <v>0.62983879537535203</v>
      </c>
      <c r="Z10" s="14">
        <v>0.6735709662653</v>
      </c>
      <c r="AA10" s="14">
        <v>0.60371027879905204</v>
      </c>
      <c r="AB10" s="14">
        <v>0.66366664217304205</v>
      </c>
      <c r="AC10" s="14">
        <v>0.67646822513826899</v>
      </c>
      <c r="AD10" s="14">
        <v>0.59869477031462504</v>
      </c>
      <c r="AE10" s="14"/>
      <c r="AF10" s="14">
        <v>0.67747026070962901</v>
      </c>
      <c r="AG10" s="14">
        <v>0.59767242951420496</v>
      </c>
      <c r="AH10" s="14">
        <v>0.67581033554358305</v>
      </c>
      <c r="AI10" s="14">
        <v>0.49781569946834903</v>
      </c>
      <c r="AJ10" s="14">
        <v>0.517364339513951</v>
      </c>
      <c r="AK10" s="14"/>
      <c r="AL10" s="14">
        <v>0.691740305982677</v>
      </c>
      <c r="AM10" s="14">
        <v>0.61162166371052396</v>
      </c>
      <c r="AN10" s="14">
        <v>0.71789793271674396</v>
      </c>
      <c r="AO10" s="14">
        <v>0.61568955662526903</v>
      </c>
      <c r="AP10" s="14">
        <v>0.56773584189176696</v>
      </c>
      <c r="AQ10" s="14"/>
      <c r="AR10" s="14">
        <v>0.60322068242594096</v>
      </c>
      <c r="AS10" s="14">
        <v>0.67359478595917799</v>
      </c>
      <c r="AT10" s="14">
        <v>0.71589859506637399</v>
      </c>
      <c r="AU10" s="14">
        <v>0.64284110298966401</v>
      </c>
      <c r="AV10" s="14">
        <v>0.54736319849433501</v>
      </c>
      <c r="AW10" s="14">
        <v>0.52360143483959298</v>
      </c>
      <c r="AX10" s="14"/>
      <c r="AY10" s="14">
        <v>0.62282594371063604</v>
      </c>
      <c r="AZ10" s="14">
        <v>0.59974134026600001</v>
      </c>
      <c r="BA10" s="14">
        <v>0.62480026350867501</v>
      </c>
      <c r="BB10" s="14">
        <v>0.61166263937847198</v>
      </c>
      <c r="BC10" s="14">
        <v>0.54746056391396902</v>
      </c>
      <c r="BD10" s="14"/>
      <c r="BE10" s="14">
        <v>0.55145420554994995</v>
      </c>
      <c r="BF10" s="14">
        <v>0.50915877404469101</v>
      </c>
      <c r="BG10" s="14">
        <v>0.55804389576392999</v>
      </c>
      <c r="BH10" s="14">
        <v>0.56439217719433299</v>
      </c>
      <c r="BI10" s="14">
        <v>0.63645844808940399</v>
      </c>
      <c r="BJ10" s="14">
        <v>0.62574041125578606</v>
      </c>
      <c r="BK10" s="14">
        <v>0.60299050330743498</v>
      </c>
      <c r="BL10" s="14">
        <v>0.61380018250922197</v>
      </c>
      <c r="BM10" s="14">
        <v>0.63697389088138001</v>
      </c>
      <c r="BN10" s="14">
        <v>0.66327896523160401</v>
      </c>
      <c r="BO10" s="14">
        <v>0.67330526919086298</v>
      </c>
      <c r="BP10" s="14">
        <v>0.647913074795748</v>
      </c>
      <c r="BQ10" s="14">
        <v>0.74715735097983704</v>
      </c>
      <c r="BR10" s="14">
        <v>0.64949746648587803</v>
      </c>
      <c r="BS10" s="14">
        <v>0.68100768641192599</v>
      </c>
      <c r="BT10" s="14">
        <v>0.55466314624365698</v>
      </c>
      <c r="BU10" s="14"/>
      <c r="BV10" s="14">
        <v>0.60968523666862395</v>
      </c>
      <c r="BW10" s="14">
        <v>0.61449772263331004</v>
      </c>
      <c r="BX10" s="14"/>
      <c r="BY10" s="14">
        <v>0.56819495511478202</v>
      </c>
      <c r="BZ10" s="14"/>
      <c r="CA10" s="14">
        <v>0.58567193433721998</v>
      </c>
      <c r="CB10" s="14">
        <v>0.67985366759949395</v>
      </c>
      <c r="CC10" s="14">
        <v>0.65377169729933404</v>
      </c>
      <c r="CD10" s="14">
        <v>0.53793250827289896</v>
      </c>
      <c r="CE10" s="14">
        <v>0.39599913238783901</v>
      </c>
    </row>
    <row r="11" spans="2:83" ht="43.2" x14ac:dyDescent="0.3">
      <c r="B11" s="15" t="s">
        <v>376</v>
      </c>
      <c r="C11" s="14">
        <v>0.13865201573657099</v>
      </c>
      <c r="D11" s="14">
        <v>0.16177366679806901</v>
      </c>
      <c r="E11" s="14">
        <v>0.116346925858719</v>
      </c>
      <c r="F11" s="14"/>
      <c r="G11" s="14">
        <v>0.14626176553328801</v>
      </c>
      <c r="H11" s="14">
        <v>0.18777350074770899</v>
      </c>
      <c r="I11" s="14">
        <v>0.15949364452172299</v>
      </c>
      <c r="J11" s="14">
        <v>0.13455614902850299</v>
      </c>
      <c r="K11" s="14">
        <v>0.11458265699207</v>
      </c>
      <c r="L11" s="14">
        <v>9.6233907209518799E-2</v>
      </c>
      <c r="M11" s="14"/>
      <c r="N11" s="14">
        <v>0.14561186272009599</v>
      </c>
      <c r="O11" s="14">
        <v>0.140017195976926</v>
      </c>
      <c r="P11" s="14">
        <v>0.13330229740461999</v>
      </c>
      <c r="Q11" s="14">
        <v>0.131556834394949</v>
      </c>
      <c r="R11" s="14"/>
      <c r="S11" s="14">
        <v>0.193403893457153</v>
      </c>
      <c r="T11" s="14">
        <v>0.16064791905943299</v>
      </c>
      <c r="U11" s="14">
        <v>9.3291515634477296E-2</v>
      </c>
      <c r="V11" s="14">
        <v>0.15811924149109899</v>
      </c>
      <c r="W11" s="14">
        <v>0.14715701769419001</v>
      </c>
      <c r="X11" s="14">
        <v>0.136947042549174</v>
      </c>
      <c r="Y11" s="14">
        <v>0.111337051030596</v>
      </c>
      <c r="Z11" s="14">
        <v>0.104551171287237</v>
      </c>
      <c r="AA11" s="14">
        <v>0.15856973508574501</v>
      </c>
      <c r="AB11" s="14">
        <v>8.6062155429437306E-2</v>
      </c>
      <c r="AC11" s="14">
        <v>9.1076525919029205E-2</v>
      </c>
      <c r="AD11" s="14">
        <v>0.117480122084311</v>
      </c>
      <c r="AE11" s="14"/>
      <c r="AF11" s="14">
        <v>0.144598473177249</v>
      </c>
      <c r="AG11" s="14">
        <v>0.17833832122604401</v>
      </c>
      <c r="AH11" s="14">
        <v>8.4169904176631297E-2</v>
      </c>
      <c r="AI11" s="14">
        <v>0.23930282119246701</v>
      </c>
      <c r="AJ11" s="14">
        <v>0.109831928065047</v>
      </c>
      <c r="AK11" s="14"/>
      <c r="AL11" s="14">
        <v>0.126893042263968</v>
      </c>
      <c r="AM11" s="14">
        <v>0.17092955399950899</v>
      </c>
      <c r="AN11" s="14">
        <v>8.3790081171049594E-2</v>
      </c>
      <c r="AO11" s="14">
        <v>0.155285961527212</v>
      </c>
      <c r="AP11" s="14">
        <v>6.0615834033702298E-2</v>
      </c>
      <c r="AQ11" s="14"/>
      <c r="AR11" s="14">
        <v>0.18087267371148499</v>
      </c>
      <c r="AS11" s="14">
        <v>0.14851497775102701</v>
      </c>
      <c r="AT11" s="14">
        <v>9.7883577925556201E-2</v>
      </c>
      <c r="AU11" s="14">
        <v>0.16448913908017601</v>
      </c>
      <c r="AV11" s="14">
        <v>8.92599555992558E-2</v>
      </c>
      <c r="AW11" s="14">
        <v>9.5925445037721199E-2</v>
      </c>
      <c r="AX11" s="14"/>
      <c r="AY11" s="14">
        <v>0.14292145571069201</v>
      </c>
      <c r="AZ11" s="14">
        <v>0.114627307878993</v>
      </c>
      <c r="BA11" s="14">
        <v>0.16633216644455601</v>
      </c>
      <c r="BB11" s="14">
        <v>0.14748186048005199</v>
      </c>
      <c r="BC11" s="14">
        <v>0.17909077528143699</v>
      </c>
      <c r="BD11" s="14"/>
      <c r="BE11" s="14">
        <v>0.32147763110331901</v>
      </c>
      <c r="BF11" s="14">
        <v>0.14326471989286699</v>
      </c>
      <c r="BG11" s="14">
        <v>0.17674517146263599</v>
      </c>
      <c r="BH11" s="14">
        <v>0.117434042390373</v>
      </c>
      <c r="BI11" s="14">
        <v>0.12730719724822201</v>
      </c>
      <c r="BJ11" s="14">
        <v>0.116169930881799</v>
      </c>
      <c r="BK11" s="14">
        <v>0.115024536616679</v>
      </c>
      <c r="BL11" s="14">
        <v>0.14357700235214699</v>
      </c>
      <c r="BM11" s="14">
        <v>0.12769872877976801</v>
      </c>
      <c r="BN11" s="14">
        <v>0.120986742464244</v>
      </c>
      <c r="BO11" s="14">
        <v>0.11544545400053299</v>
      </c>
      <c r="BP11" s="14">
        <v>0.16223112837682199</v>
      </c>
      <c r="BQ11" s="14">
        <v>0.13077914080963801</v>
      </c>
      <c r="BR11" s="14">
        <v>0.171182365342223</v>
      </c>
      <c r="BS11" s="14">
        <v>8.8260285323875795E-2</v>
      </c>
      <c r="BT11" s="14">
        <v>0.25551026993617898</v>
      </c>
      <c r="BU11" s="14"/>
      <c r="BV11" s="14">
        <v>0.18223336225931799</v>
      </c>
      <c r="BW11" s="14">
        <v>0.15414068568500899</v>
      </c>
      <c r="BX11" s="14"/>
      <c r="BY11" s="14">
        <v>0.22385464965792401</v>
      </c>
      <c r="BZ11" s="14"/>
      <c r="CA11" s="14">
        <v>0.117096273688436</v>
      </c>
      <c r="CB11" s="14">
        <v>0.115405687982609</v>
      </c>
      <c r="CC11" s="14">
        <v>0.14195701956102699</v>
      </c>
      <c r="CD11" s="14">
        <v>0.23600408713059601</v>
      </c>
      <c r="CE11" s="14">
        <v>0.237612679970615</v>
      </c>
    </row>
    <row r="12" spans="2:83" x14ac:dyDescent="0.3">
      <c r="B12" s="15" t="s">
        <v>110</v>
      </c>
      <c r="C12" s="20">
        <v>0.141337689342689</v>
      </c>
      <c r="D12" s="20">
        <v>8.8257020154993496E-2</v>
      </c>
      <c r="E12" s="20">
        <v>0.191484242655971</v>
      </c>
      <c r="F12" s="20"/>
      <c r="G12" s="20">
        <v>0.12930965954650001</v>
      </c>
      <c r="H12" s="20">
        <v>0.12989779883941699</v>
      </c>
      <c r="I12" s="20">
        <v>0.16040427867000401</v>
      </c>
      <c r="J12" s="20">
        <v>0.18268474503312099</v>
      </c>
      <c r="K12" s="20">
        <v>0.122136114670721</v>
      </c>
      <c r="L12" s="20">
        <v>0.122495466126589</v>
      </c>
      <c r="M12" s="20"/>
      <c r="N12" s="20">
        <v>9.9535582664990005E-2</v>
      </c>
      <c r="O12" s="20">
        <v>0.12848511629755099</v>
      </c>
      <c r="P12" s="20">
        <v>0.16354165408205101</v>
      </c>
      <c r="Q12" s="20">
        <v>0.17904428519534599</v>
      </c>
      <c r="R12" s="20"/>
      <c r="S12" s="20">
        <v>0.128642193439473</v>
      </c>
      <c r="T12" s="20">
        <v>0.158416434041313</v>
      </c>
      <c r="U12" s="20">
        <v>0.15750857426189499</v>
      </c>
      <c r="V12" s="20">
        <v>0.13970203128126901</v>
      </c>
      <c r="W12" s="20">
        <v>0.17734980100054201</v>
      </c>
      <c r="X12" s="20">
        <v>0.116969568977486</v>
      </c>
      <c r="Y12" s="20">
        <v>0.158167899100146</v>
      </c>
      <c r="Z12" s="20">
        <v>0.12331600457500599</v>
      </c>
      <c r="AA12" s="20">
        <v>0.13587666995955999</v>
      </c>
      <c r="AB12" s="20">
        <v>0.120623685670336</v>
      </c>
      <c r="AC12" s="20">
        <v>0.12015055120741699</v>
      </c>
      <c r="AD12" s="20">
        <v>0.17450371881579799</v>
      </c>
      <c r="AE12" s="20"/>
      <c r="AF12" s="20">
        <v>0.102408053541657</v>
      </c>
      <c r="AG12" s="20">
        <v>0.10713627828415</v>
      </c>
      <c r="AH12" s="20">
        <v>0.14752057659809401</v>
      </c>
      <c r="AI12" s="20">
        <v>8.8262905172157402E-2</v>
      </c>
      <c r="AJ12" s="20">
        <v>0.27992054696239999</v>
      </c>
      <c r="AK12" s="20"/>
      <c r="AL12" s="20">
        <v>0.10224335727820399</v>
      </c>
      <c r="AM12" s="20">
        <v>0.113234553119358</v>
      </c>
      <c r="AN12" s="20">
        <v>0.11854495499959899</v>
      </c>
      <c r="AO12" s="20">
        <v>0.138432579745882</v>
      </c>
      <c r="AP12" s="20">
        <v>0.157079664749007</v>
      </c>
      <c r="AQ12" s="20"/>
      <c r="AR12" s="20">
        <v>9.6432260763205796E-2</v>
      </c>
      <c r="AS12" s="20">
        <v>0.100359938022757</v>
      </c>
      <c r="AT12" s="20">
        <v>9.0199559920028399E-2</v>
      </c>
      <c r="AU12" s="20">
        <v>0.12065440445429999</v>
      </c>
      <c r="AV12" s="20">
        <v>0.15308949830426599</v>
      </c>
      <c r="AW12" s="20">
        <v>0.30291047732839699</v>
      </c>
      <c r="AX12" s="20"/>
      <c r="AY12" s="20">
        <v>0.144480496846249</v>
      </c>
      <c r="AZ12" s="20">
        <v>0.17555875612251701</v>
      </c>
      <c r="BA12" s="20">
        <v>0.10621152923912</v>
      </c>
      <c r="BB12" s="20">
        <v>0.12665294903271901</v>
      </c>
      <c r="BC12" s="20">
        <v>0.10227538854519801</v>
      </c>
      <c r="BD12" s="20"/>
      <c r="BE12" s="20">
        <v>6.5633321850478196E-2</v>
      </c>
      <c r="BF12" s="20">
        <v>0.209070574707512</v>
      </c>
      <c r="BG12" s="20">
        <v>0.15825864522579999</v>
      </c>
      <c r="BH12" s="20">
        <v>0.20148791845679201</v>
      </c>
      <c r="BI12" s="20">
        <v>0.115000062698331</v>
      </c>
      <c r="BJ12" s="20">
        <v>0.16983862610379299</v>
      </c>
      <c r="BK12" s="20">
        <v>0.19444803566591801</v>
      </c>
      <c r="BL12" s="20">
        <v>0.14784315833488099</v>
      </c>
      <c r="BM12" s="20">
        <v>0.14814511767098201</v>
      </c>
      <c r="BN12" s="20">
        <v>0.122117272166927</v>
      </c>
      <c r="BO12" s="20">
        <v>8.2759171284192606E-2</v>
      </c>
      <c r="BP12" s="20">
        <v>4.7424511566518501E-2</v>
      </c>
      <c r="BQ12" s="20">
        <v>5.7284472095729497E-2</v>
      </c>
      <c r="BR12" s="20">
        <v>8.5994024887698806E-2</v>
      </c>
      <c r="BS12" s="20">
        <v>0.159017119645323</v>
      </c>
      <c r="BT12" s="20">
        <v>6.4440487722528902E-2</v>
      </c>
      <c r="BU12" s="20"/>
      <c r="BV12" s="20">
        <v>9.9371507212537805E-2</v>
      </c>
      <c r="BW12" s="20">
        <v>0.13382450358720099</v>
      </c>
      <c r="BX12" s="20"/>
      <c r="BY12" s="20">
        <v>0.10609470396651099</v>
      </c>
      <c r="BZ12" s="20"/>
      <c r="CA12" s="20">
        <v>0.18571631357964899</v>
      </c>
      <c r="CB12" s="20">
        <v>0.116629623884724</v>
      </c>
      <c r="CC12" s="20">
        <v>0.11370330132557099</v>
      </c>
      <c r="CD12" s="20">
        <v>9.86463633560061E-2</v>
      </c>
      <c r="CE12" s="20">
        <v>0.109735514810329</v>
      </c>
    </row>
    <row r="13" spans="2:83" x14ac:dyDescent="0.3">
      <c r="B13" s="16"/>
    </row>
    <row r="14" spans="2:83" x14ac:dyDescent="0.3">
      <c r="B14" t="s">
        <v>112</v>
      </c>
    </row>
    <row r="15" spans="2:83" x14ac:dyDescent="0.3">
      <c r="B15" t="s">
        <v>113</v>
      </c>
    </row>
    <row r="17" spans="2:2" x14ac:dyDescent="0.3">
      <c r="B17"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E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377</v>
      </c>
      <c r="C9" s="14">
        <v>0.30743304256440002</v>
      </c>
      <c r="D9" s="14">
        <v>0.38405303831231702</v>
      </c>
      <c r="E9" s="14">
        <v>0.23322085214909699</v>
      </c>
      <c r="F9" s="14"/>
      <c r="G9" s="14">
        <v>0.37481939208755399</v>
      </c>
      <c r="H9" s="14">
        <v>0.42844723717428701</v>
      </c>
      <c r="I9" s="14">
        <v>0.33740264011753701</v>
      </c>
      <c r="J9" s="14">
        <v>0.249549573316451</v>
      </c>
      <c r="K9" s="14">
        <v>0.25811884871018198</v>
      </c>
      <c r="L9" s="14">
        <v>0.220196160399871</v>
      </c>
      <c r="M9" s="14"/>
      <c r="N9" s="14">
        <v>0.35427303854710801</v>
      </c>
      <c r="O9" s="14">
        <v>0.26796920880217301</v>
      </c>
      <c r="P9" s="14">
        <v>0.31488170239361302</v>
      </c>
      <c r="Q9" s="14">
        <v>0.29240265390396097</v>
      </c>
      <c r="R9" s="14"/>
      <c r="S9" s="14">
        <v>0.40847548137894302</v>
      </c>
      <c r="T9" s="14">
        <v>0.25410266760954903</v>
      </c>
      <c r="U9" s="14">
        <v>0.328915043052598</v>
      </c>
      <c r="V9" s="14">
        <v>0.32501245287983299</v>
      </c>
      <c r="W9" s="14">
        <v>0.286157200808481</v>
      </c>
      <c r="X9" s="14">
        <v>0.27604780943864698</v>
      </c>
      <c r="Y9" s="14">
        <v>0.29222616799414802</v>
      </c>
      <c r="Z9" s="14">
        <v>0.31561314617172698</v>
      </c>
      <c r="AA9" s="14">
        <v>0.29049142842341302</v>
      </c>
      <c r="AB9" s="14">
        <v>0.30787879377730398</v>
      </c>
      <c r="AC9" s="14">
        <v>0.25805629965210303</v>
      </c>
      <c r="AD9" s="14">
        <v>0.27367553947198098</v>
      </c>
      <c r="AE9" s="14"/>
      <c r="AF9" s="14">
        <v>0.38006258440921897</v>
      </c>
      <c r="AG9" s="14">
        <v>0.29889726494199498</v>
      </c>
      <c r="AH9" s="14">
        <v>0.165828819964637</v>
      </c>
      <c r="AI9" s="14">
        <v>0.51004199687113305</v>
      </c>
      <c r="AJ9" s="14">
        <v>0.25280233785390699</v>
      </c>
      <c r="AK9" s="14"/>
      <c r="AL9" s="14">
        <v>0.36890220221011699</v>
      </c>
      <c r="AM9" s="14">
        <v>0.30855428052950801</v>
      </c>
      <c r="AN9" s="14">
        <v>0.18372143316959499</v>
      </c>
      <c r="AO9" s="14">
        <v>0.52293383200124599</v>
      </c>
      <c r="AP9" s="14">
        <v>0.13191937016197999</v>
      </c>
      <c r="AQ9" s="14"/>
      <c r="AR9" s="14">
        <v>0.31163651331279402</v>
      </c>
      <c r="AS9" s="14">
        <v>0.369859386506528</v>
      </c>
      <c r="AT9" s="14">
        <v>0.201271492906891</v>
      </c>
      <c r="AU9" s="14">
        <v>0.49576916148496902</v>
      </c>
      <c r="AV9" s="14">
        <v>0.17166489873011001</v>
      </c>
      <c r="AW9" s="14">
        <v>0.137728423874349</v>
      </c>
      <c r="AX9" s="14"/>
      <c r="AY9" s="14">
        <v>0.31035373809421202</v>
      </c>
      <c r="AZ9" s="14">
        <v>0.31088980327396498</v>
      </c>
      <c r="BA9" s="14">
        <v>0.32421539953734801</v>
      </c>
      <c r="BB9" s="14">
        <v>0.31166437148566301</v>
      </c>
      <c r="BC9" s="14">
        <v>0.48962532855527502</v>
      </c>
      <c r="BD9" s="14"/>
      <c r="BE9" s="14">
        <v>0.222527203347646</v>
      </c>
      <c r="BF9" s="14">
        <v>0.295480658078903</v>
      </c>
      <c r="BG9" s="14">
        <v>0.26000931400877197</v>
      </c>
      <c r="BH9" s="14">
        <v>0.28131763963137402</v>
      </c>
      <c r="BI9" s="14">
        <v>0.333722488185906</v>
      </c>
      <c r="BJ9" s="14">
        <v>0.26185813936248098</v>
      </c>
      <c r="BK9" s="14">
        <v>0.28778657699107502</v>
      </c>
      <c r="BL9" s="14">
        <v>0.24453415058054701</v>
      </c>
      <c r="BM9" s="14">
        <v>0.297129486770012</v>
      </c>
      <c r="BN9" s="14">
        <v>0.30506482923095302</v>
      </c>
      <c r="BO9" s="14">
        <v>0.32640116157335902</v>
      </c>
      <c r="BP9" s="14">
        <v>0.30963641181992302</v>
      </c>
      <c r="BQ9" s="14">
        <v>0.36428222266598498</v>
      </c>
      <c r="BR9" s="14">
        <v>0.39560702141084297</v>
      </c>
      <c r="BS9" s="14">
        <v>0.32368932709203302</v>
      </c>
      <c r="BT9" s="14">
        <v>0.55296523273505804</v>
      </c>
      <c r="BU9" s="14"/>
      <c r="BV9" s="14">
        <v>0.31832138926805897</v>
      </c>
      <c r="BW9" s="14">
        <v>0.29404777983027403</v>
      </c>
      <c r="BX9" s="14"/>
      <c r="BY9" s="14">
        <v>0.56217113597886104</v>
      </c>
      <c r="BZ9" s="14"/>
      <c r="CA9" s="14">
        <v>0.26886058735302099</v>
      </c>
      <c r="CB9" s="14">
        <v>0.24825114811677201</v>
      </c>
      <c r="CC9" s="14">
        <v>0.31616556975177001</v>
      </c>
      <c r="CD9" s="14">
        <v>0.48993525018557199</v>
      </c>
      <c r="CE9" s="14">
        <v>0.65647357474270396</v>
      </c>
    </row>
    <row r="10" spans="2:83" ht="57.6" x14ac:dyDescent="0.3">
      <c r="B10" s="15" t="s">
        <v>378</v>
      </c>
      <c r="C10" s="14">
        <v>0.58237237536203901</v>
      </c>
      <c r="D10" s="14">
        <v>0.53969388447237299</v>
      </c>
      <c r="E10" s="14">
        <v>0.62425565859586796</v>
      </c>
      <c r="F10" s="14"/>
      <c r="G10" s="14">
        <v>0.48095850537183599</v>
      </c>
      <c r="H10" s="14">
        <v>0.48087926146564403</v>
      </c>
      <c r="I10" s="14">
        <v>0.54170538337775098</v>
      </c>
      <c r="J10" s="14">
        <v>0.62784997198918802</v>
      </c>
      <c r="K10" s="14">
        <v>0.64683917956339698</v>
      </c>
      <c r="L10" s="14">
        <v>0.68475686066949604</v>
      </c>
      <c r="M10" s="14"/>
      <c r="N10" s="14">
        <v>0.56956744186199004</v>
      </c>
      <c r="O10" s="14">
        <v>0.64185602771651096</v>
      </c>
      <c r="P10" s="14">
        <v>0.53647963645923002</v>
      </c>
      <c r="Q10" s="14">
        <v>0.57553142269719204</v>
      </c>
      <c r="R10" s="14"/>
      <c r="S10" s="14">
        <v>0.48438635560349502</v>
      </c>
      <c r="T10" s="14">
        <v>0.63202502901503099</v>
      </c>
      <c r="U10" s="14">
        <v>0.60610047261802802</v>
      </c>
      <c r="V10" s="14">
        <v>0.58255513408323301</v>
      </c>
      <c r="W10" s="14">
        <v>0.56709865064753595</v>
      </c>
      <c r="X10" s="14">
        <v>0.53282129093684805</v>
      </c>
      <c r="Y10" s="14">
        <v>0.59717947563179397</v>
      </c>
      <c r="Z10" s="14">
        <v>0.553307846817918</v>
      </c>
      <c r="AA10" s="14">
        <v>0.60078875901664297</v>
      </c>
      <c r="AB10" s="14">
        <v>0.61770601046914497</v>
      </c>
      <c r="AC10" s="14">
        <v>0.67454133204299005</v>
      </c>
      <c r="AD10" s="14">
        <v>0.61724712332411302</v>
      </c>
      <c r="AE10" s="14"/>
      <c r="AF10" s="14">
        <v>0.52789834702413097</v>
      </c>
      <c r="AG10" s="14">
        <v>0.63565937270623196</v>
      </c>
      <c r="AH10" s="14">
        <v>0.742239232604604</v>
      </c>
      <c r="AI10" s="14">
        <v>0.40543115324349199</v>
      </c>
      <c r="AJ10" s="14">
        <v>0.51761815212501805</v>
      </c>
      <c r="AK10" s="14"/>
      <c r="AL10" s="14">
        <v>0.523487983930501</v>
      </c>
      <c r="AM10" s="14">
        <v>0.62598097992815704</v>
      </c>
      <c r="AN10" s="14">
        <v>0.74757566005303799</v>
      </c>
      <c r="AO10" s="14">
        <v>0.35980003735348998</v>
      </c>
      <c r="AP10" s="14">
        <v>0.79641810779248501</v>
      </c>
      <c r="AQ10" s="14"/>
      <c r="AR10" s="14">
        <v>0.63722933142296001</v>
      </c>
      <c r="AS10" s="14">
        <v>0.55425560375104499</v>
      </c>
      <c r="AT10" s="14">
        <v>0.72509445783880899</v>
      </c>
      <c r="AU10" s="14">
        <v>0.38889781841718102</v>
      </c>
      <c r="AV10" s="14">
        <v>0.75407652820715898</v>
      </c>
      <c r="AW10" s="14">
        <v>0.60226835967255798</v>
      </c>
      <c r="AX10" s="14"/>
      <c r="AY10" s="14">
        <v>0.54839936793174604</v>
      </c>
      <c r="AZ10" s="14">
        <v>0.56743568091659902</v>
      </c>
      <c r="BA10" s="14">
        <v>0.58013009804995697</v>
      </c>
      <c r="BB10" s="14">
        <v>0.61650280033474103</v>
      </c>
      <c r="BC10" s="14">
        <v>0.393333073925202</v>
      </c>
      <c r="BD10" s="14"/>
      <c r="BE10" s="14">
        <v>0.57002926290956901</v>
      </c>
      <c r="BF10" s="14">
        <v>0.465150324346493</v>
      </c>
      <c r="BG10" s="14">
        <v>0.60690584023254701</v>
      </c>
      <c r="BH10" s="14">
        <v>0.55100256023369099</v>
      </c>
      <c r="BI10" s="14">
        <v>0.57962201825826598</v>
      </c>
      <c r="BJ10" s="14">
        <v>0.64298642217443402</v>
      </c>
      <c r="BK10" s="14">
        <v>0.57452914656796095</v>
      </c>
      <c r="BL10" s="14">
        <v>0.66963621489012004</v>
      </c>
      <c r="BM10" s="14">
        <v>0.64609206338997105</v>
      </c>
      <c r="BN10" s="14">
        <v>0.62235787241139195</v>
      </c>
      <c r="BO10" s="14">
        <v>0.59966687782215</v>
      </c>
      <c r="BP10" s="14">
        <v>0.63058334912988501</v>
      </c>
      <c r="BQ10" s="14">
        <v>0.52740706042164598</v>
      </c>
      <c r="BR10" s="14">
        <v>0.48328517519046799</v>
      </c>
      <c r="BS10" s="14">
        <v>0.55291099522962195</v>
      </c>
      <c r="BT10" s="14">
        <v>0.40886346961231301</v>
      </c>
      <c r="BU10" s="14"/>
      <c r="BV10" s="14">
        <v>0.63153550343249698</v>
      </c>
      <c r="BW10" s="14">
        <v>0.61773117937238098</v>
      </c>
      <c r="BX10" s="14"/>
      <c r="BY10" s="14">
        <v>0.356280178955652</v>
      </c>
      <c r="BZ10" s="14"/>
      <c r="CA10" s="14">
        <v>0.59958311219344895</v>
      </c>
      <c r="CB10" s="14">
        <v>0.66255649561458196</v>
      </c>
      <c r="CC10" s="14">
        <v>0.58865414559460905</v>
      </c>
      <c r="CD10" s="14">
        <v>0.42555882085449898</v>
      </c>
      <c r="CE10" s="14">
        <v>0.273306018527469</v>
      </c>
    </row>
    <row r="11" spans="2:83" x14ac:dyDescent="0.3">
      <c r="B11" s="15" t="s">
        <v>110</v>
      </c>
      <c r="C11" s="20">
        <v>0.110194582073561</v>
      </c>
      <c r="D11" s="20">
        <v>7.6253077215309994E-2</v>
      </c>
      <c r="E11" s="20">
        <v>0.142523489255035</v>
      </c>
      <c r="F11" s="20"/>
      <c r="G11" s="20">
        <v>0.14422210254060999</v>
      </c>
      <c r="H11" s="20">
        <v>9.0673501360069395E-2</v>
      </c>
      <c r="I11" s="20">
        <v>0.12089197650471201</v>
      </c>
      <c r="J11" s="20">
        <v>0.12260045469436</v>
      </c>
      <c r="K11" s="20">
        <v>9.5041971726420704E-2</v>
      </c>
      <c r="L11" s="20">
        <v>9.5046978930633297E-2</v>
      </c>
      <c r="M11" s="20"/>
      <c r="N11" s="20">
        <v>7.6159519590901795E-2</v>
      </c>
      <c r="O11" s="20">
        <v>9.0174763481316894E-2</v>
      </c>
      <c r="P11" s="20">
        <v>0.14863866114715699</v>
      </c>
      <c r="Q11" s="20">
        <v>0.13206592339884701</v>
      </c>
      <c r="R11" s="20"/>
      <c r="S11" s="20">
        <v>0.107138163017562</v>
      </c>
      <c r="T11" s="20">
        <v>0.11387230337541999</v>
      </c>
      <c r="U11" s="20">
        <v>6.4984484329374606E-2</v>
      </c>
      <c r="V11" s="20">
        <v>9.2432413036933794E-2</v>
      </c>
      <c r="W11" s="20">
        <v>0.14674414854398299</v>
      </c>
      <c r="X11" s="20">
        <v>0.191130899624505</v>
      </c>
      <c r="Y11" s="20">
        <v>0.110594356374058</v>
      </c>
      <c r="Z11" s="20">
        <v>0.13107900701035599</v>
      </c>
      <c r="AA11" s="20">
        <v>0.10871981255994401</v>
      </c>
      <c r="AB11" s="20">
        <v>7.4415195753550906E-2</v>
      </c>
      <c r="AC11" s="20">
        <v>6.74023683049077E-2</v>
      </c>
      <c r="AD11" s="20">
        <v>0.109077337203907</v>
      </c>
      <c r="AE11" s="20"/>
      <c r="AF11" s="20">
        <v>9.2039068566650797E-2</v>
      </c>
      <c r="AG11" s="20">
        <v>6.5443362351773005E-2</v>
      </c>
      <c r="AH11" s="20">
        <v>9.1931947430758804E-2</v>
      </c>
      <c r="AI11" s="20">
        <v>8.4526849885375205E-2</v>
      </c>
      <c r="AJ11" s="20">
        <v>0.22957951002107499</v>
      </c>
      <c r="AK11" s="20"/>
      <c r="AL11" s="20">
        <v>0.10760981385938199</v>
      </c>
      <c r="AM11" s="20">
        <v>6.5464739542334893E-2</v>
      </c>
      <c r="AN11" s="20">
        <v>6.8702906777366804E-2</v>
      </c>
      <c r="AO11" s="20">
        <v>0.11726613064526401</v>
      </c>
      <c r="AP11" s="20">
        <v>7.1662522045534402E-2</v>
      </c>
      <c r="AQ11" s="20"/>
      <c r="AR11" s="20">
        <v>5.1134155264245501E-2</v>
      </c>
      <c r="AS11" s="20">
        <v>7.5885009742426707E-2</v>
      </c>
      <c r="AT11" s="20">
        <v>7.3634049254300005E-2</v>
      </c>
      <c r="AU11" s="20">
        <v>0.11533302009785</v>
      </c>
      <c r="AV11" s="20">
        <v>7.4258573062731703E-2</v>
      </c>
      <c r="AW11" s="20">
        <v>0.26000321645309299</v>
      </c>
      <c r="AX11" s="20"/>
      <c r="AY11" s="20">
        <v>0.141246893974042</v>
      </c>
      <c r="AZ11" s="20">
        <v>0.121674515809436</v>
      </c>
      <c r="BA11" s="20">
        <v>9.5654502412694797E-2</v>
      </c>
      <c r="BB11" s="20">
        <v>7.1832828179595701E-2</v>
      </c>
      <c r="BC11" s="20">
        <v>0.11704159751952301</v>
      </c>
      <c r="BD11" s="20"/>
      <c r="BE11" s="20">
        <v>0.20744353374278501</v>
      </c>
      <c r="BF11" s="20">
        <v>0.23936901757460399</v>
      </c>
      <c r="BG11" s="20">
        <v>0.13308484575868099</v>
      </c>
      <c r="BH11" s="20">
        <v>0.167679800134935</v>
      </c>
      <c r="BI11" s="20">
        <v>8.6655493555827398E-2</v>
      </c>
      <c r="BJ11" s="20">
        <v>9.5155438463085107E-2</v>
      </c>
      <c r="BK11" s="20">
        <v>0.13768427644096401</v>
      </c>
      <c r="BL11" s="20">
        <v>8.5829634529332802E-2</v>
      </c>
      <c r="BM11" s="20">
        <v>5.67784498400161E-2</v>
      </c>
      <c r="BN11" s="20">
        <v>7.2577298357656E-2</v>
      </c>
      <c r="BO11" s="20">
        <v>7.3931960604491406E-2</v>
      </c>
      <c r="BP11" s="20">
        <v>5.9780239050191003E-2</v>
      </c>
      <c r="BQ11" s="20">
        <v>0.108310716912369</v>
      </c>
      <c r="BR11" s="20">
        <v>0.121107803398689</v>
      </c>
      <c r="BS11" s="20">
        <v>0.123399677678345</v>
      </c>
      <c r="BT11" s="20">
        <v>3.81712976526285E-2</v>
      </c>
      <c r="BU11" s="20"/>
      <c r="BV11" s="20">
        <v>5.0143107299444503E-2</v>
      </c>
      <c r="BW11" s="20">
        <v>8.8221040797344399E-2</v>
      </c>
      <c r="BX11" s="20"/>
      <c r="BY11" s="20">
        <v>8.1548685065487597E-2</v>
      </c>
      <c r="BZ11" s="20"/>
      <c r="CA11" s="20">
        <v>0.13155630045353101</v>
      </c>
      <c r="CB11" s="20">
        <v>8.9192356268645398E-2</v>
      </c>
      <c r="CC11" s="20">
        <v>9.5180284653621106E-2</v>
      </c>
      <c r="CD11" s="20">
        <v>8.4505928959928103E-2</v>
      </c>
      <c r="CE11" s="20">
        <v>7.0220406729827406E-2</v>
      </c>
    </row>
    <row r="12" spans="2:83" x14ac:dyDescent="0.3">
      <c r="B12" s="16"/>
    </row>
    <row r="13" spans="2:83" x14ac:dyDescent="0.3">
      <c r="B13" t="s">
        <v>112</v>
      </c>
    </row>
    <row r="14" spans="2:83" x14ac:dyDescent="0.3">
      <c r="B14" t="s">
        <v>113</v>
      </c>
    </row>
    <row r="16" spans="2:83" x14ac:dyDescent="0.3">
      <c r="B16"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E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379</v>
      </c>
      <c r="C9" s="14">
        <v>0.61022731839944899</v>
      </c>
      <c r="D9" s="14">
        <v>0.65374973334264297</v>
      </c>
      <c r="E9" s="14">
        <v>0.56892671998045097</v>
      </c>
      <c r="F9" s="14"/>
      <c r="G9" s="14">
        <v>0.59926208001255499</v>
      </c>
      <c r="H9" s="14">
        <v>0.69881988104352599</v>
      </c>
      <c r="I9" s="14">
        <v>0.583443425936923</v>
      </c>
      <c r="J9" s="14">
        <v>0.57424480729515703</v>
      </c>
      <c r="K9" s="14">
        <v>0.62916062661655103</v>
      </c>
      <c r="L9" s="14">
        <v>0.58347765490000503</v>
      </c>
      <c r="M9" s="14"/>
      <c r="N9" s="14">
        <v>0.75031814987193102</v>
      </c>
      <c r="O9" s="14">
        <v>0.62622007803054003</v>
      </c>
      <c r="P9" s="14">
        <v>0.54682868371105497</v>
      </c>
      <c r="Q9" s="14">
        <v>0.507655397891834</v>
      </c>
      <c r="R9" s="14"/>
      <c r="S9" s="14">
        <v>0.68369993904133997</v>
      </c>
      <c r="T9" s="14">
        <v>0.55129894760715503</v>
      </c>
      <c r="U9" s="14">
        <v>0.62720998228736902</v>
      </c>
      <c r="V9" s="14">
        <v>0.60835707685905305</v>
      </c>
      <c r="W9" s="14">
        <v>0.52406890481046198</v>
      </c>
      <c r="X9" s="14">
        <v>0.58570285118255505</v>
      </c>
      <c r="Y9" s="14">
        <v>0.59944635908620203</v>
      </c>
      <c r="Z9" s="14">
        <v>0.63447845557157501</v>
      </c>
      <c r="AA9" s="14">
        <v>0.63792293696254199</v>
      </c>
      <c r="AB9" s="14">
        <v>0.59910098885233298</v>
      </c>
      <c r="AC9" s="14">
        <v>0.62475032826297205</v>
      </c>
      <c r="AD9" s="14">
        <v>0.66119150222198997</v>
      </c>
      <c r="AE9" s="14"/>
      <c r="AF9" s="14">
        <v>0.60365840863968001</v>
      </c>
      <c r="AG9" s="14">
        <v>0.72544401742937603</v>
      </c>
      <c r="AH9" s="14">
        <v>0.70089240117414797</v>
      </c>
      <c r="AI9" s="14">
        <v>0.45353667645758899</v>
      </c>
      <c r="AJ9" s="14">
        <v>0.43031659864014299</v>
      </c>
      <c r="AK9" s="14"/>
      <c r="AL9" s="14">
        <v>0.62659068888333902</v>
      </c>
      <c r="AM9" s="14">
        <v>0.75010302820153396</v>
      </c>
      <c r="AN9" s="14">
        <v>0.71006315591292402</v>
      </c>
      <c r="AO9" s="14">
        <v>0.42035723046364698</v>
      </c>
      <c r="AP9" s="14">
        <v>0.52916291712895702</v>
      </c>
      <c r="AQ9" s="14"/>
      <c r="AR9" s="14">
        <v>0.83774571909492201</v>
      </c>
      <c r="AS9" s="14">
        <v>0.63560761610345695</v>
      </c>
      <c r="AT9" s="14">
        <v>0.71759592304375597</v>
      </c>
      <c r="AU9" s="14">
        <v>0.43220897135540898</v>
      </c>
      <c r="AV9" s="14">
        <v>0.58346177118653997</v>
      </c>
      <c r="AW9" s="14">
        <v>0.47347854063650202</v>
      </c>
      <c r="AX9" s="14"/>
      <c r="AY9" s="14">
        <v>0.518722867038242</v>
      </c>
      <c r="AZ9" s="14">
        <v>0.54102490750454701</v>
      </c>
      <c r="BA9" s="14">
        <v>0.69756740468432898</v>
      </c>
      <c r="BB9" s="14">
        <v>0.74556354216272502</v>
      </c>
      <c r="BC9" s="14">
        <v>0.82285283353658301</v>
      </c>
      <c r="BD9" s="14"/>
      <c r="BE9" s="14">
        <v>0.53312284676495902</v>
      </c>
      <c r="BF9" s="14">
        <v>0.40241321979872402</v>
      </c>
      <c r="BG9" s="14">
        <v>0.483142873825186</v>
      </c>
      <c r="BH9" s="14">
        <v>0.58342648606774805</v>
      </c>
      <c r="BI9" s="14">
        <v>0.51026244462512704</v>
      </c>
      <c r="BJ9" s="14">
        <v>0.61198913657788401</v>
      </c>
      <c r="BK9" s="14">
        <v>0.61746256589156401</v>
      </c>
      <c r="BL9" s="14">
        <v>0.56977259082237897</v>
      </c>
      <c r="BM9" s="14">
        <v>0.61582174344637297</v>
      </c>
      <c r="BN9" s="14">
        <v>0.67067886325001902</v>
      </c>
      <c r="BO9" s="14">
        <v>0.67819344078065702</v>
      </c>
      <c r="BP9" s="14">
        <v>0.73402093635725696</v>
      </c>
      <c r="BQ9" s="14">
        <v>0.71844983022809705</v>
      </c>
      <c r="BR9" s="14">
        <v>0.72949119099596904</v>
      </c>
      <c r="BS9" s="14">
        <v>0.77544865709106503</v>
      </c>
      <c r="BT9" s="14">
        <v>0.766496013036566</v>
      </c>
      <c r="BU9" s="14"/>
      <c r="BV9" s="14">
        <v>0.84441827158206595</v>
      </c>
      <c r="BW9" s="14">
        <v>0.61002225499913099</v>
      </c>
      <c r="BX9" s="14"/>
      <c r="BY9" s="14">
        <v>0.68565943018241504</v>
      </c>
      <c r="BZ9" s="14"/>
      <c r="CA9" s="14">
        <v>0.52373719387810203</v>
      </c>
      <c r="CB9" s="14">
        <v>0.62656306057683997</v>
      </c>
      <c r="CC9" s="14">
        <v>0.65755378360322503</v>
      </c>
      <c r="CD9" s="14">
        <v>0.72089363230276204</v>
      </c>
      <c r="CE9" s="14">
        <v>0.77018503854840903</v>
      </c>
    </row>
    <row r="10" spans="2:83" ht="57.6" x14ac:dyDescent="0.3">
      <c r="B10" s="15" t="s">
        <v>380</v>
      </c>
      <c r="C10" s="14">
        <v>0.222834883984352</v>
      </c>
      <c r="D10" s="14">
        <v>0.22084200464217599</v>
      </c>
      <c r="E10" s="14">
        <v>0.22521774764188801</v>
      </c>
      <c r="F10" s="14"/>
      <c r="G10" s="14">
        <v>0.218556980411726</v>
      </c>
      <c r="H10" s="14">
        <v>0.169834615223102</v>
      </c>
      <c r="I10" s="14">
        <v>0.24919954904719299</v>
      </c>
      <c r="J10" s="14">
        <v>0.232004961468084</v>
      </c>
      <c r="K10" s="14">
        <v>0.21248287598198201</v>
      </c>
      <c r="L10" s="14">
        <v>0.24701339575825301</v>
      </c>
      <c r="M10" s="14"/>
      <c r="N10" s="14">
        <v>0.146182291374401</v>
      </c>
      <c r="O10" s="14">
        <v>0.21034643225758801</v>
      </c>
      <c r="P10" s="14">
        <v>0.27148896662893801</v>
      </c>
      <c r="Q10" s="14">
        <v>0.27298185484426801</v>
      </c>
      <c r="R10" s="14"/>
      <c r="S10" s="14">
        <v>0.158807156901971</v>
      </c>
      <c r="T10" s="14">
        <v>0.24016636749870399</v>
      </c>
      <c r="U10" s="14">
        <v>0.21475702675264499</v>
      </c>
      <c r="V10" s="14">
        <v>0.243503853426146</v>
      </c>
      <c r="W10" s="14">
        <v>0.275710719206675</v>
      </c>
      <c r="X10" s="14">
        <v>0.23394814768012701</v>
      </c>
      <c r="Y10" s="14">
        <v>0.213979263262112</v>
      </c>
      <c r="Z10" s="14">
        <v>0.244113854717916</v>
      </c>
      <c r="AA10" s="14">
        <v>0.20829312085781401</v>
      </c>
      <c r="AB10" s="14">
        <v>0.25266325963181302</v>
      </c>
      <c r="AC10" s="14">
        <v>0.25576020675252997</v>
      </c>
      <c r="AD10" s="14">
        <v>0.15390539042683399</v>
      </c>
      <c r="AE10" s="14"/>
      <c r="AF10" s="14">
        <v>0.25115224209228698</v>
      </c>
      <c r="AG10" s="14">
        <v>0.16677265514294701</v>
      </c>
      <c r="AH10" s="14">
        <v>0.16659091990657199</v>
      </c>
      <c r="AI10" s="14">
        <v>0.313613270157938</v>
      </c>
      <c r="AJ10" s="14">
        <v>0.26384618422463602</v>
      </c>
      <c r="AK10" s="14"/>
      <c r="AL10" s="14">
        <v>0.22740865956350301</v>
      </c>
      <c r="AM10" s="14">
        <v>0.148269502188561</v>
      </c>
      <c r="AN10" s="14">
        <v>0.18534578400696899</v>
      </c>
      <c r="AO10" s="14">
        <v>0.39934037835300601</v>
      </c>
      <c r="AP10" s="14">
        <v>0.232178227288486</v>
      </c>
      <c r="AQ10" s="14"/>
      <c r="AR10" s="14">
        <v>9.8409641692542904E-2</v>
      </c>
      <c r="AS10" s="14">
        <v>0.215033105223883</v>
      </c>
      <c r="AT10" s="14">
        <v>0.167575767832603</v>
      </c>
      <c r="AU10" s="14">
        <v>0.42974855670552398</v>
      </c>
      <c r="AV10" s="14">
        <v>0.20332033712596001</v>
      </c>
      <c r="AW10" s="14">
        <v>0.15417841541907801</v>
      </c>
      <c r="AX10" s="14"/>
      <c r="AY10" s="14">
        <v>0.27114028353327702</v>
      </c>
      <c r="AZ10" s="14">
        <v>0.26232042811193401</v>
      </c>
      <c r="BA10" s="14">
        <v>0.16034784694871901</v>
      </c>
      <c r="BB10" s="14">
        <v>0.15834303667195401</v>
      </c>
      <c r="BC10" s="14">
        <v>9.0511723123950394E-2</v>
      </c>
      <c r="BD10" s="14"/>
      <c r="BE10" s="14">
        <v>0.20791231046566999</v>
      </c>
      <c r="BF10" s="14">
        <v>0.34079275588777502</v>
      </c>
      <c r="BG10" s="14">
        <v>0.25529722237337599</v>
      </c>
      <c r="BH10" s="14">
        <v>0.22874288068621601</v>
      </c>
      <c r="BI10" s="14">
        <v>0.28869632016512198</v>
      </c>
      <c r="BJ10" s="14">
        <v>0.238111428662348</v>
      </c>
      <c r="BK10" s="14">
        <v>0.17260827610329199</v>
      </c>
      <c r="BL10" s="14">
        <v>0.24922042890656601</v>
      </c>
      <c r="BM10" s="14">
        <v>0.27171290669484599</v>
      </c>
      <c r="BN10" s="14">
        <v>0.20932526823537601</v>
      </c>
      <c r="BO10" s="14">
        <v>0.21795455333651201</v>
      </c>
      <c r="BP10" s="14">
        <v>0.146209678556532</v>
      </c>
      <c r="BQ10" s="14">
        <v>0.192968121324636</v>
      </c>
      <c r="BR10" s="14">
        <v>0.18330311919770001</v>
      </c>
      <c r="BS10" s="14">
        <v>0.10066679813989</v>
      </c>
      <c r="BT10" s="14">
        <v>0.154575572310891</v>
      </c>
      <c r="BU10" s="14"/>
      <c r="BV10" s="14">
        <v>9.1036273014132099E-2</v>
      </c>
      <c r="BW10" s="14">
        <v>0.233274584169606</v>
      </c>
      <c r="BX10" s="14"/>
      <c r="BY10" s="14">
        <v>0.20744759358592901</v>
      </c>
      <c r="BZ10" s="14"/>
      <c r="CA10" s="14">
        <v>0.261263807454099</v>
      </c>
      <c r="CB10" s="14">
        <v>0.22075721435875401</v>
      </c>
      <c r="CC10" s="14">
        <v>0.20565022641514499</v>
      </c>
      <c r="CD10" s="14">
        <v>0.19364775285790001</v>
      </c>
      <c r="CE10" s="14">
        <v>0.12888241993844099</v>
      </c>
    </row>
    <row r="11" spans="2:83" x14ac:dyDescent="0.3">
      <c r="B11" s="15" t="s">
        <v>110</v>
      </c>
      <c r="C11" s="20">
        <v>0.16693779761619901</v>
      </c>
      <c r="D11" s="20">
        <v>0.12540826201518099</v>
      </c>
      <c r="E11" s="20">
        <v>0.20585553237766099</v>
      </c>
      <c r="F11" s="20"/>
      <c r="G11" s="20">
        <v>0.18218093957571899</v>
      </c>
      <c r="H11" s="20">
        <v>0.131345503733372</v>
      </c>
      <c r="I11" s="20">
        <v>0.16735702501588501</v>
      </c>
      <c r="J11" s="20">
        <v>0.193750231236759</v>
      </c>
      <c r="K11" s="20">
        <v>0.15835649740146601</v>
      </c>
      <c r="L11" s="20">
        <v>0.16950894934174199</v>
      </c>
      <c r="M11" s="20"/>
      <c r="N11" s="20">
        <v>0.10349955875366799</v>
      </c>
      <c r="O11" s="20">
        <v>0.16343348971187199</v>
      </c>
      <c r="P11" s="20">
        <v>0.18168234966000699</v>
      </c>
      <c r="Q11" s="20">
        <v>0.21936274726389801</v>
      </c>
      <c r="R11" s="20"/>
      <c r="S11" s="20">
        <v>0.157492904056689</v>
      </c>
      <c r="T11" s="20">
        <v>0.20853468489414101</v>
      </c>
      <c r="U11" s="20">
        <v>0.15803299095998499</v>
      </c>
      <c r="V11" s="20">
        <v>0.14813906971480101</v>
      </c>
      <c r="W11" s="20">
        <v>0.20022037598286199</v>
      </c>
      <c r="X11" s="20">
        <v>0.180349001137319</v>
      </c>
      <c r="Y11" s="20">
        <v>0.186574377651686</v>
      </c>
      <c r="Z11" s="20">
        <v>0.121407689710509</v>
      </c>
      <c r="AA11" s="20">
        <v>0.153783942179644</v>
      </c>
      <c r="AB11" s="20">
        <v>0.148235751515854</v>
      </c>
      <c r="AC11" s="20">
        <v>0.119489464984498</v>
      </c>
      <c r="AD11" s="20">
        <v>0.18490310735117599</v>
      </c>
      <c r="AE11" s="20"/>
      <c r="AF11" s="20">
        <v>0.14518934926803301</v>
      </c>
      <c r="AG11" s="20">
        <v>0.107783327427677</v>
      </c>
      <c r="AH11" s="20">
        <v>0.13251667891928001</v>
      </c>
      <c r="AI11" s="20">
        <v>0.23285005338447301</v>
      </c>
      <c r="AJ11" s="20">
        <v>0.305837217135221</v>
      </c>
      <c r="AK11" s="20"/>
      <c r="AL11" s="20">
        <v>0.146000651553158</v>
      </c>
      <c r="AM11" s="20">
        <v>0.101627469609905</v>
      </c>
      <c r="AN11" s="20">
        <v>0.104591060080107</v>
      </c>
      <c r="AO11" s="20">
        <v>0.18030239118334801</v>
      </c>
      <c r="AP11" s="20">
        <v>0.23865885558255701</v>
      </c>
      <c r="AQ11" s="20"/>
      <c r="AR11" s="20">
        <v>6.3844639212534901E-2</v>
      </c>
      <c r="AS11" s="20">
        <v>0.14935927867266</v>
      </c>
      <c r="AT11" s="20">
        <v>0.114828309123641</v>
      </c>
      <c r="AU11" s="20">
        <v>0.13804247193906599</v>
      </c>
      <c r="AV11" s="20">
        <v>0.21321789168749999</v>
      </c>
      <c r="AW11" s="20">
        <v>0.37234304394441903</v>
      </c>
      <c r="AX11" s="20"/>
      <c r="AY11" s="20">
        <v>0.21013684942848099</v>
      </c>
      <c r="AZ11" s="20">
        <v>0.19665466438352</v>
      </c>
      <c r="BA11" s="20">
        <v>0.14208474836695201</v>
      </c>
      <c r="BB11" s="20">
        <v>9.6093421165321505E-2</v>
      </c>
      <c r="BC11" s="20">
        <v>8.6635443339466503E-2</v>
      </c>
      <c r="BD11" s="20"/>
      <c r="BE11" s="20">
        <v>0.25896484276936999</v>
      </c>
      <c r="BF11" s="20">
        <v>0.25679402431350101</v>
      </c>
      <c r="BG11" s="20">
        <v>0.26155990380143801</v>
      </c>
      <c r="BH11" s="20">
        <v>0.18783063324603599</v>
      </c>
      <c r="BI11" s="20">
        <v>0.20104123520975101</v>
      </c>
      <c r="BJ11" s="20">
        <v>0.149899434759768</v>
      </c>
      <c r="BK11" s="20">
        <v>0.209929158005144</v>
      </c>
      <c r="BL11" s="20">
        <v>0.181006980271055</v>
      </c>
      <c r="BM11" s="20">
        <v>0.112465349858781</v>
      </c>
      <c r="BN11" s="20">
        <v>0.119995868514605</v>
      </c>
      <c r="BO11" s="20">
        <v>0.103852005882831</v>
      </c>
      <c r="BP11" s="20">
        <v>0.119769385086211</v>
      </c>
      <c r="BQ11" s="20">
        <v>8.8582048447266998E-2</v>
      </c>
      <c r="BR11" s="20">
        <v>8.7205689806331102E-2</v>
      </c>
      <c r="BS11" s="20">
        <v>0.12388454476904499</v>
      </c>
      <c r="BT11" s="20">
        <v>7.8928414652542703E-2</v>
      </c>
      <c r="BU11" s="20"/>
      <c r="BV11" s="20">
        <v>6.4545455403801494E-2</v>
      </c>
      <c r="BW11" s="20">
        <v>0.15670316083126301</v>
      </c>
      <c r="BX11" s="20"/>
      <c r="BY11" s="20">
        <v>0.106892976231656</v>
      </c>
      <c r="BZ11" s="20"/>
      <c r="CA11" s="20">
        <v>0.21499899866780001</v>
      </c>
      <c r="CB11" s="20">
        <v>0.152679725064406</v>
      </c>
      <c r="CC11" s="20">
        <v>0.13679598998163001</v>
      </c>
      <c r="CD11" s="20">
        <v>8.5458614839338101E-2</v>
      </c>
      <c r="CE11" s="20">
        <v>0.100932541513149</v>
      </c>
    </row>
    <row r="12" spans="2:83" x14ac:dyDescent="0.3">
      <c r="B12" s="16"/>
    </row>
    <row r="13" spans="2:83" x14ac:dyDescent="0.3">
      <c r="B13" t="s">
        <v>112</v>
      </c>
    </row>
    <row r="14" spans="2:83" x14ac:dyDescent="0.3">
      <c r="B14" t="s">
        <v>113</v>
      </c>
    </row>
    <row r="16" spans="2:83" x14ac:dyDescent="0.3">
      <c r="B16"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E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28.8" x14ac:dyDescent="0.3">
      <c r="B9" s="15" t="s">
        <v>381</v>
      </c>
      <c r="C9" s="14">
        <v>0.36205578120933501</v>
      </c>
      <c r="D9" s="14">
        <v>0.392152195835339</v>
      </c>
      <c r="E9" s="14">
        <v>0.33244657724661297</v>
      </c>
      <c r="F9" s="14"/>
      <c r="G9" s="14">
        <v>0.35591137990299698</v>
      </c>
      <c r="H9" s="14">
        <v>0.38723851365170198</v>
      </c>
      <c r="I9" s="14">
        <v>0.34061511472107198</v>
      </c>
      <c r="J9" s="14">
        <v>0.30005193627467802</v>
      </c>
      <c r="K9" s="14">
        <v>0.35008138968179497</v>
      </c>
      <c r="L9" s="14">
        <v>0.42141996814958399</v>
      </c>
      <c r="M9" s="14"/>
      <c r="N9" s="14">
        <v>0.42242038355830003</v>
      </c>
      <c r="O9" s="14">
        <v>0.39034640662152698</v>
      </c>
      <c r="P9" s="14">
        <v>0.30195327820507201</v>
      </c>
      <c r="Q9" s="14">
        <v>0.32446537605883202</v>
      </c>
      <c r="R9" s="14"/>
      <c r="S9" s="14">
        <v>0.36586084915747502</v>
      </c>
      <c r="T9" s="14">
        <v>0.35759204481618101</v>
      </c>
      <c r="U9" s="14">
        <v>0.39768250213232698</v>
      </c>
      <c r="V9" s="14">
        <v>0.33542204792140501</v>
      </c>
      <c r="W9" s="14">
        <v>0.399511485623955</v>
      </c>
      <c r="X9" s="14">
        <v>0.34415423109472598</v>
      </c>
      <c r="Y9" s="14">
        <v>0.37460842492054802</v>
      </c>
      <c r="Z9" s="14">
        <v>0.38890738451707402</v>
      </c>
      <c r="AA9" s="14">
        <v>0.344123749621007</v>
      </c>
      <c r="AB9" s="14">
        <v>0.34147170083175399</v>
      </c>
      <c r="AC9" s="14">
        <v>0.38651630186171498</v>
      </c>
      <c r="AD9" s="14">
        <v>0.33328893935509601</v>
      </c>
      <c r="AE9" s="14"/>
      <c r="AF9" s="14">
        <v>0.40865123754864602</v>
      </c>
      <c r="AG9" s="14">
        <v>0.36810238097646403</v>
      </c>
      <c r="AH9" s="14">
        <v>0.38355563979129198</v>
      </c>
      <c r="AI9" s="14">
        <v>0.40182970603817503</v>
      </c>
      <c r="AJ9" s="14">
        <v>0.26826980726301197</v>
      </c>
      <c r="AK9" s="14"/>
      <c r="AL9" s="14">
        <v>0.41579896438464198</v>
      </c>
      <c r="AM9" s="14">
        <v>0.38878507563054698</v>
      </c>
      <c r="AN9" s="14">
        <v>0.40631678010560501</v>
      </c>
      <c r="AO9" s="14">
        <v>0.31991098421466102</v>
      </c>
      <c r="AP9" s="14">
        <v>0.345323699162838</v>
      </c>
      <c r="AQ9" s="14"/>
      <c r="AR9" s="14">
        <v>0.391441620067777</v>
      </c>
      <c r="AS9" s="14">
        <v>0.39584453613735499</v>
      </c>
      <c r="AT9" s="14">
        <v>0.394085051567513</v>
      </c>
      <c r="AU9" s="14">
        <v>0.37628360700402702</v>
      </c>
      <c r="AV9" s="14">
        <v>0.31998200800719301</v>
      </c>
      <c r="AW9" s="14">
        <v>0.30712917472593698</v>
      </c>
      <c r="AX9" s="14"/>
      <c r="AY9" s="14">
        <v>0.34123623359060201</v>
      </c>
      <c r="AZ9" s="14">
        <v>0.32211394839885599</v>
      </c>
      <c r="BA9" s="14">
        <v>0.400135343234791</v>
      </c>
      <c r="BB9" s="14">
        <v>0.39022132438051799</v>
      </c>
      <c r="BC9" s="14">
        <v>0.32221534163524701</v>
      </c>
      <c r="BD9" s="14"/>
      <c r="BE9" s="14">
        <v>0.43214896226326499</v>
      </c>
      <c r="BF9" s="14">
        <v>0.31902688912954302</v>
      </c>
      <c r="BG9" s="14">
        <v>0.34830523858423301</v>
      </c>
      <c r="BH9" s="14">
        <v>0.31955247405682702</v>
      </c>
      <c r="BI9" s="14">
        <v>0.35463055877490601</v>
      </c>
      <c r="BJ9" s="14">
        <v>0.29259307271489199</v>
      </c>
      <c r="BK9" s="14">
        <v>0.31110525857127602</v>
      </c>
      <c r="BL9" s="14">
        <v>0.32235446575590898</v>
      </c>
      <c r="BM9" s="14">
        <v>0.33812401621112698</v>
      </c>
      <c r="BN9" s="14">
        <v>0.42665665551479798</v>
      </c>
      <c r="BO9" s="14">
        <v>0.40447004799097003</v>
      </c>
      <c r="BP9" s="14">
        <v>0.381907002988152</v>
      </c>
      <c r="BQ9" s="14">
        <v>0.47056587479363898</v>
      </c>
      <c r="BR9" s="14">
        <v>0.47575052252757599</v>
      </c>
      <c r="BS9" s="14">
        <v>0.42864527422819498</v>
      </c>
      <c r="BT9" s="14">
        <v>0.43541970594124202</v>
      </c>
      <c r="BU9" s="14"/>
      <c r="BV9" s="14">
        <v>0.39703026554662102</v>
      </c>
      <c r="BW9" s="14">
        <v>0.37653898966134502</v>
      </c>
      <c r="BX9" s="14"/>
      <c r="BY9" s="14">
        <v>0.40496213338648701</v>
      </c>
      <c r="BZ9" s="14"/>
      <c r="CA9" s="14">
        <v>0.34307599878522699</v>
      </c>
      <c r="CB9" s="14">
        <v>0.37009371039070998</v>
      </c>
      <c r="CC9" s="14">
        <v>0.37075644305642202</v>
      </c>
      <c r="CD9" s="14">
        <v>0.393598924449576</v>
      </c>
      <c r="CE9" s="14">
        <v>0.372784608543831</v>
      </c>
    </row>
    <row r="10" spans="2:83" x14ac:dyDescent="0.3">
      <c r="B10" s="15" t="s">
        <v>382</v>
      </c>
      <c r="C10" s="14">
        <v>0.36470200002341702</v>
      </c>
      <c r="D10" s="14">
        <v>0.39892312399706698</v>
      </c>
      <c r="E10" s="14">
        <v>0.33200215195339999</v>
      </c>
      <c r="F10" s="14"/>
      <c r="G10" s="14">
        <v>0.29011596695754699</v>
      </c>
      <c r="H10" s="14">
        <v>0.34389065980790001</v>
      </c>
      <c r="I10" s="14">
        <v>0.34460009731561198</v>
      </c>
      <c r="J10" s="14">
        <v>0.40485813035781298</v>
      </c>
      <c r="K10" s="14">
        <v>0.40479637419765502</v>
      </c>
      <c r="L10" s="14">
        <v>0.38765968939828799</v>
      </c>
      <c r="M10" s="14"/>
      <c r="N10" s="14">
        <v>0.40445930339726699</v>
      </c>
      <c r="O10" s="14">
        <v>0.33464174123388202</v>
      </c>
      <c r="P10" s="14">
        <v>0.37640459786137997</v>
      </c>
      <c r="Q10" s="14">
        <v>0.34285150552633498</v>
      </c>
      <c r="R10" s="14"/>
      <c r="S10" s="14">
        <v>0.35602442268564699</v>
      </c>
      <c r="T10" s="14">
        <v>0.36941519885706198</v>
      </c>
      <c r="U10" s="14">
        <v>0.374171827471865</v>
      </c>
      <c r="V10" s="14">
        <v>0.38206619189825097</v>
      </c>
      <c r="W10" s="14">
        <v>0.34177180787936901</v>
      </c>
      <c r="X10" s="14">
        <v>0.31418713992771702</v>
      </c>
      <c r="Y10" s="14">
        <v>0.39293687793356202</v>
      </c>
      <c r="Z10" s="14">
        <v>0.38843318273917199</v>
      </c>
      <c r="AA10" s="14">
        <v>0.33362479577332899</v>
      </c>
      <c r="AB10" s="14">
        <v>0.402116538628011</v>
      </c>
      <c r="AC10" s="14">
        <v>0.40601738105234197</v>
      </c>
      <c r="AD10" s="14">
        <v>0.33855815243402199</v>
      </c>
      <c r="AE10" s="14"/>
      <c r="AF10" s="14">
        <v>0.390098733737544</v>
      </c>
      <c r="AG10" s="14">
        <v>0.36203826460251298</v>
      </c>
      <c r="AH10" s="14">
        <v>0.37400942648629398</v>
      </c>
      <c r="AI10" s="14">
        <v>0.325703948983878</v>
      </c>
      <c r="AJ10" s="14">
        <v>0.31324575534373</v>
      </c>
      <c r="AK10" s="14"/>
      <c r="AL10" s="14">
        <v>0.37356767268267399</v>
      </c>
      <c r="AM10" s="14">
        <v>0.35708609112316197</v>
      </c>
      <c r="AN10" s="14">
        <v>0.37731119134534702</v>
      </c>
      <c r="AO10" s="14">
        <v>0.41619756244120898</v>
      </c>
      <c r="AP10" s="14">
        <v>0.37647233050948398</v>
      </c>
      <c r="AQ10" s="14"/>
      <c r="AR10" s="14">
        <v>0.38775977508231901</v>
      </c>
      <c r="AS10" s="14">
        <v>0.35817301297599702</v>
      </c>
      <c r="AT10" s="14">
        <v>0.35806855606209698</v>
      </c>
      <c r="AU10" s="14">
        <v>0.39487768400846601</v>
      </c>
      <c r="AV10" s="14">
        <v>0.34356104096914902</v>
      </c>
      <c r="AW10" s="14">
        <v>0.293690952614659</v>
      </c>
      <c r="AX10" s="14"/>
      <c r="AY10" s="14">
        <v>0.373163062376</v>
      </c>
      <c r="AZ10" s="14">
        <v>0.35167156658070098</v>
      </c>
      <c r="BA10" s="14">
        <v>0.34878044050636398</v>
      </c>
      <c r="BB10" s="14">
        <v>0.39916550881635399</v>
      </c>
      <c r="BC10" s="14">
        <v>0.36301795687823002</v>
      </c>
      <c r="BD10" s="14"/>
      <c r="BE10" s="14">
        <v>0.29473167057401201</v>
      </c>
      <c r="BF10" s="14">
        <v>0.31818444127850498</v>
      </c>
      <c r="BG10" s="14">
        <v>0.30456259033307198</v>
      </c>
      <c r="BH10" s="14">
        <v>0.409649916073489</v>
      </c>
      <c r="BI10" s="14">
        <v>0.38415918112199399</v>
      </c>
      <c r="BJ10" s="14">
        <v>0.38143841991900002</v>
      </c>
      <c r="BK10" s="14">
        <v>0.32266090175780698</v>
      </c>
      <c r="BL10" s="14">
        <v>0.43565129001448299</v>
      </c>
      <c r="BM10" s="14">
        <v>0.43064153474189798</v>
      </c>
      <c r="BN10" s="14">
        <v>0.32693075483693401</v>
      </c>
      <c r="BO10" s="14">
        <v>0.34733413592451001</v>
      </c>
      <c r="BP10" s="14">
        <v>0.34151247959846298</v>
      </c>
      <c r="BQ10" s="14">
        <v>0.35470914700207001</v>
      </c>
      <c r="BR10" s="14">
        <v>0.36463674101571802</v>
      </c>
      <c r="BS10" s="14">
        <v>0.36654646916446199</v>
      </c>
      <c r="BT10" s="14">
        <v>0.39899594736411798</v>
      </c>
      <c r="BU10" s="14"/>
      <c r="BV10" s="14">
        <v>0.38422721561830198</v>
      </c>
      <c r="BW10" s="14">
        <v>0.31677500705457501</v>
      </c>
      <c r="BX10" s="14"/>
      <c r="BY10" s="14">
        <v>0.30176114630860501</v>
      </c>
      <c r="BZ10" s="14"/>
      <c r="CA10" s="14">
        <v>0.37435161880573398</v>
      </c>
      <c r="CB10" s="14">
        <v>0.36864628796911098</v>
      </c>
      <c r="CC10" s="14">
        <v>0.38018940240285798</v>
      </c>
      <c r="CD10" s="14">
        <v>0.31294489190088898</v>
      </c>
      <c r="CE10" s="14">
        <v>0.33271592919177601</v>
      </c>
    </row>
    <row r="11" spans="2:83" ht="28.8" x14ac:dyDescent="0.3">
      <c r="B11" s="15" t="s">
        <v>383</v>
      </c>
      <c r="C11" s="14">
        <v>7.01764177098336E-2</v>
      </c>
      <c r="D11" s="14">
        <v>7.2465239525035002E-2</v>
      </c>
      <c r="E11" s="14">
        <v>6.8079116477041499E-2</v>
      </c>
      <c r="F11" s="14"/>
      <c r="G11" s="14">
        <v>0.100346481234728</v>
      </c>
      <c r="H11" s="14">
        <v>8.4656060893094506E-2</v>
      </c>
      <c r="I11" s="14">
        <v>7.7090767477443006E-2</v>
      </c>
      <c r="J11" s="14">
        <v>6.7054165756930795E-2</v>
      </c>
      <c r="K11" s="14">
        <v>5.8922882093402802E-2</v>
      </c>
      <c r="L11" s="14">
        <v>4.2930699070637901E-2</v>
      </c>
      <c r="M11" s="14"/>
      <c r="N11" s="14">
        <v>6.2961669362654002E-2</v>
      </c>
      <c r="O11" s="14">
        <v>6.0421468700374001E-2</v>
      </c>
      <c r="P11" s="14">
        <v>9.3458067546852902E-2</v>
      </c>
      <c r="Q11" s="14">
        <v>6.91504303419508E-2</v>
      </c>
      <c r="R11" s="14"/>
      <c r="S11" s="14">
        <v>4.8783072709450599E-2</v>
      </c>
      <c r="T11" s="14">
        <v>6.5385114534636496E-2</v>
      </c>
      <c r="U11" s="14">
        <v>3.2564018817772697E-2</v>
      </c>
      <c r="V11" s="14">
        <v>0.10437680209920799</v>
      </c>
      <c r="W11" s="14">
        <v>8.9504968643445204E-2</v>
      </c>
      <c r="X11" s="14">
        <v>9.2689758836737302E-2</v>
      </c>
      <c r="Y11" s="14">
        <v>5.8371565152670099E-2</v>
      </c>
      <c r="Z11" s="14">
        <v>7.6554658478929893E-2</v>
      </c>
      <c r="AA11" s="14">
        <v>9.28288023183758E-2</v>
      </c>
      <c r="AB11" s="14">
        <v>5.40381885294113E-2</v>
      </c>
      <c r="AC11" s="14">
        <v>3.1538711917995801E-2</v>
      </c>
      <c r="AD11" s="14">
        <v>0.127837765973875</v>
      </c>
      <c r="AE11" s="14"/>
      <c r="AF11" s="14">
        <v>6.1813759780380999E-2</v>
      </c>
      <c r="AG11" s="14">
        <v>7.33335880542305E-2</v>
      </c>
      <c r="AH11" s="14">
        <v>5.0125192761358101E-2</v>
      </c>
      <c r="AI11" s="14">
        <v>0.160260106921709</v>
      </c>
      <c r="AJ11" s="14">
        <v>8.5525956951178206E-2</v>
      </c>
      <c r="AK11" s="14"/>
      <c r="AL11" s="14">
        <v>6.6769662304526703E-2</v>
      </c>
      <c r="AM11" s="14">
        <v>7.1819101820612199E-2</v>
      </c>
      <c r="AN11" s="14">
        <v>5.14999921033941E-2</v>
      </c>
      <c r="AO11" s="14">
        <v>7.6476949132303199E-2</v>
      </c>
      <c r="AP11" s="14">
        <v>4.6556662766823E-2</v>
      </c>
      <c r="AQ11" s="14"/>
      <c r="AR11" s="14">
        <v>7.1654832189603501E-2</v>
      </c>
      <c r="AS11" s="14">
        <v>9.1025040983245195E-2</v>
      </c>
      <c r="AT11" s="14">
        <v>4.4700738177992298E-2</v>
      </c>
      <c r="AU11" s="14">
        <v>6.7532343263600997E-2</v>
      </c>
      <c r="AV11" s="14">
        <v>8.2526750405774896E-2</v>
      </c>
      <c r="AW11" s="14">
        <v>6.5006199295062406E-2</v>
      </c>
      <c r="AX11" s="14"/>
      <c r="AY11" s="14">
        <v>8.04247555200997E-2</v>
      </c>
      <c r="AZ11" s="14">
        <v>6.3362928283037107E-2</v>
      </c>
      <c r="BA11" s="14">
        <v>7.5117999458600496E-2</v>
      </c>
      <c r="BB11" s="14">
        <v>6.5252184709918101E-2</v>
      </c>
      <c r="BC11" s="14">
        <v>0.117387918978967</v>
      </c>
      <c r="BD11" s="14"/>
      <c r="BE11" s="14">
        <v>6.5147565576279501E-2</v>
      </c>
      <c r="BF11" s="14">
        <v>4.5603738632681801E-2</v>
      </c>
      <c r="BG11" s="14">
        <v>5.3880553786599797E-2</v>
      </c>
      <c r="BH11" s="14">
        <v>5.0133302194775201E-2</v>
      </c>
      <c r="BI11" s="14">
        <v>7.7430072319514306E-2</v>
      </c>
      <c r="BJ11" s="14">
        <v>8.5996842131607604E-2</v>
      </c>
      <c r="BK11" s="14">
        <v>0.104039858147239</v>
      </c>
      <c r="BL11" s="14">
        <v>5.7410560192604002E-2</v>
      </c>
      <c r="BM11" s="14">
        <v>6.6063715435009204E-2</v>
      </c>
      <c r="BN11" s="14">
        <v>8.6280902255853706E-2</v>
      </c>
      <c r="BO11" s="14">
        <v>7.9309901687760295E-2</v>
      </c>
      <c r="BP11" s="14">
        <v>0.100424116506438</v>
      </c>
      <c r="BQ11" s="14">
        <v>4.07761744627642E-2</v>
      </c>
      <c r="BR11" s="14">
        <v>7.0288325979023097E-2</v>
      </c>
      <c r="BS11" s="14">
        <v>3.6595119587685201E-2</v>
      </c>
      <c r="BT11" s="14">
        <v>7.9488943317326796E-2</v>
      </c>
      <c r="BU11" s="14"/>
      <c r="BV11" s="14">
        <v>6.3566947304735694E-2</v>
      </c>
      <c r="BW11" s="14">
        <v>8.4075531892108604E-2</v>
      </c>
      <c r="BX11" s="14"/>
      <c r="BY11" s="14">
        <v>9.2019717799925002E-2</v>
      </c>
      <c r="BZ11" s="14"/>
      <c r="CA11" s="14">
        <v>5.9986829355637997E-2</v>
      </c>
      <c r="CB11" s="14">
        <v>6.1358109038231898E-2</v>
      </c>
      <c r="CC11" s="14">
        <v>7.8210195912935196E-2</v>
      </c>
      <c r="CD11" s="14">
        <v>9.7696201944148006E-2</v>
      </c>
      <c r="CE11" s="14">
        <v>0.100461758989405</v>
      </c>
    </row>
    <row r="12" spans="2:83" ht="28.8" x14ac:dyDescent="0.3">
      <c r="B12" s="15" t="s">
        <v>384</v>
      </c>
      <c r="C12" s="14">
        <v>5.9264584154616697E-2</v>
      </c>
      <c r="D12" s="14">
        <v>5.9626048044367497E-2</v>
      </c>
      <c r="E12" s="14">
        <v>5.9027840847430402E-2</v>
      </c>
      <c r="F12" s="14"/>
      <c r="G12" s="14">
        <v>0.136826869150247</v>
      </c>
      <c r="H12" s="14">
        <v>7.94625234875347E-2</v>
      </c>
      <c r="I12" s="14">
        <v>5.2369149152869901E-2</v>
      </c>
      <c r="J12" s="14">
        <v>4.90037268408028E-2</v>
      </c>
      <c r="K12" s="14">
        <v>3.6882270251155702E-2</v>
      </c>
      <c r="L12" s="14">
        <v>2.0492196842317401E-2</v>
      </c>
      <c r="M12" s="14"/>
      <c r="N12" s="14">
        <v>3.8564620175616099E-2</v>
      </c>
      <c r="O12" s="14">
        <v>7.7056023216667394E-2</v>
      </c>
      <c r="P12" s="14">
        <v>5.2719127761909103E-2</v>
      </c>
      <c r="Q12" s="14">
        <v>6.6147286311241504E-2</v>
      </c>
      <c r="R12" s="14"/>
      <c r="S12" s="14">
        <v>0.105842393593821</v>
      </c>
      <c r="T12" s="14">
        <v>3.9624568891344497E-2</v>
      </c>
      <c r="U12" s="14">
        <v>6.1693672293910297E-2</v>
      </c>
      <c r="V12" s="14">
        <v>3.1999953002040102E-2</v>
      </c>
      <c r="W12" s="14">
        <v>7.24276394664774E-2</v>
      </c>
      <c r="X12" s="14">
        <v>7.9562144457999195E-2</v>
      </c>
      <c r="Y12" s="14">
        <v>5.1175149340385598E-2</v>
      </c>
      <c r="Z12" s="14">
        <v>1.15528983330642E-2</v>
      </c>
      <c r="AA12" s="14">
        <v>7.5893806248699805E-2</v>
      </c>
      <c r="AB12" s="14">
        <v>4.3488998614131497E-2</v>
      </c>
      <c r="AC12" s="14">
        <v>3.3476538160002199E-2</v>
      </c>
      <c r="AD12" s="14">
        <v>2.5797331532878699E-2</v>
      </c>
      <c r="AE12" s="14"/>
      <c r="AF12" s="14">
        <v>3.5065255807714198E-2</v>
      </c>
      <c r="AG12" s="14">
        <v>9.3064832822601001E-2</v>
      </c>
      <c r="AH12" s="14">
        <v>5.3827003722745098E-2</v>
      </c>
      <c r="AI12" s="14">
        <v>2.9313462293832901E-2</v>
      </c>
      <c r="AJ12" s="14">
        <v>4.7284412009946798E-2</v>
      </c>
      <c r="AK12" s="14"/>
      <c r="AL12" s="14">
        <v>2.91818193608494E-2</v>
      </c>
      <c r="AM12" s="14">
        <v>6.8863685559715906E-2</v>
      </c>
      <c r="AN12" s="14">
        <v>5.2603972909445101E-2</v>
      </c>
      <c r="AO12" s="14">
        <v>5.93915159729895E-2</v>
      </c>
      <c r="AP12" s="14">
        <v>6.5397854699913494E-2</v>
      </c>
      <c r="AQ12" s="14"/>
      <c r="AR12" s="14">
        <v>6.4053501789072695E-2</v>
      </c>
      <c r="AS12" s="14">
        <v>4.8556118268123602E-2</v>
      </c>
      <c r="AT12" s="14">
        <v>7.7486429196073695E-2</v>
      </c>
      <c r="AU12" s="14">
        <v>5.3416807157751302E-2</v>
      </c>
      <c r="AV12" s="14">
        <v>9.5635250960878299E-2</v>
      </c>
      <c r="AW12" s="14">
        <v>3.8063341304071699E-2</v>
      </c>
      <c r="AX12" s="14"/>
      <c r="AY12" s="14">
        <v>4.2126891242152097E-2</v>
      </c>
      <c r="AZ12" s="14">
        <v>7.10062601655716E-2</v>
      </c>
      <c r="BA12" s="14">
        <v>7.5658424238797206E-2</v>
      </c>
      <c r="BB12" s="14">
        <v>6.2147588477524801E-2</v>
      </c>
      <c r="BC12" s="14">
        <v>7.9144749312750604E-2</v>
      </c>
      <c r="BD12" s="14"/>
      <c r="BE12" s="14">
        <v>7.7982368142829994E-2</v>
      </c>
      <c r="BF12" s="14">
        <v>7.3809537494016794E-2</v>
      </c>
      <c r="BG12" s="14">
        <v>8.7874953181332496E-2</v>
      </c>
      <c r="BH12" s="14">
        <v>8.1881306694225497E-2</v>
      </c>
      <c r="BI12" s="14">
        <v>4.0998269833416298E-2</v>
      </c>
      <c r="BJ12" s="14">
        <v>9.5476276389076395E-2</v>
      </c>
      <c r="BK12" s="14">
        <v>7.2914582395310401E-2</v>
      </c>
      <c r="BL12" s="14">
        <v>4.1873567445409397E-2</v>
      </c>
      <c r="BM12" s="14">
        <v>5.0418445672020397E-2</v>
      </c>
      <c r="BN12" s="14">
        <v>6.4900805623029606E-2</v>
      </c>
      <c r="BO12" s="14">
        <v>2.8643085025995999E-2</v>
      </c>
      <c r="BP12" s="14">
        <v>8.7243676986756599E-2</v>
      </c>
      <c r="BQ12" s="14">
        <v>5.0906780818002699E-2</v>
      </c>
      <c r="BR12" s="14">
        <v>1.7406041299047499E-2</v>
      </c>
      <c r="BS12" s="14">
        <v>4.57556758299884E-2</v>
      </c>
      <c r="BT12" s="14">
        <v>3.6481352270635703E-2</v>
      </c>
      <c r="BU12" s="14"/>
      <c r="BV12" s="14">
        <v>6.17189200857493E-2</v>
      </c>
      <c r="BW12" s="14">
        <v>7.9475377117410095E-2</v>
      </c>
      <c r="BX12" s="14"/>
      <c r="BY12" s="14">
        <v>0.103917725987714</v>
      </c>
      <c r="BZ12" s="14"/>
      <c r="CA12" s="14">
        <v>4.92130729496102E-2</v>
      </c>
      <c r="CB12" s="14">
        <v>5.5422341892756299E-2</v>
      </c>
      <c r="CC12" s="14">
        <v>5.9199396617067898E-2</v>
      </c>
      <c r="CD12" s="14">
        <v>0.109936421495194</v>
      </c>
      <c r="CE12" s="14">
        <v>0.12381729654515999</v>
      </c>
    </row>
    <row r="13" spans="2:83" x14ac:dyDescent="0.3">
      <c r="B13" s="15" t="s">
        <v>110</v>
      </c>
      <c r="C13" s="20">
        <v>0.14380121690279801</v>
      </c>
      <c r="D13" s="20">
        <v>7.6833392598191802E-2</v>
      </c>
      <c r="E13" s="20">
        <v>0.20844431347551501</v>
      </c>
      <c r="F13" s="20"/>
      <c r="G13" s="20">
        <v>0.11679930275448</v>
      </c>
      <c r="H13" s="20">
        <v>0.104752242159769</v>
      </c>
      <c r="I13" s="20">
        <v>0.18532487133300399</v>
      </c>
      <c r="J13" s="20">
        <v>0.179032040769775</v>
      </c>
      <c r="K13" s="20">
        <v>0.14931708377599101</v>
      </c>
      <c r="L13" s="20">
        <v>0.127497446539173</v>
      </c>
      <c r="M13" s="20"/>
      <c r="N13" s="20">
        <v>7.1594023506162702E-2</v>
      </c>
      <c r="O13" s="20">
        <v>0.137534360227549</v>
      </c>
      <c r="P13" s="20">
        <v>0.17546492862478499</v>
      </c>
      <c r="Q13" s="20">
        <v>0.19738540176163999</v>
      </c>
      <c r="R13" s="20"/>
      <c r="S13" s="20">
        <v>0.12348926185360699</v>
      </c>
      <c r="T13" s="20">
        <v>0.16798307290077599</v>
      </c>
      <c r="U13" s="20">
        <v>0.13388797928412499</v>
      </c>
      <c r="V13" s="20">
        <v>0.14613500507909699</v>
      </c>
      <c r="W13" s="20">
        <v>9.67840983867536E-2</v>
      </c>
      <c r="X13" s="20">
        <v>0.169406725682821</v>
      </c>
      <c r="Y13" s="20">
        <v>0.12290798265283499</v>
      </c>
      <c r="Z13" s="20">
        <v>0.13455187593175999</v>
      </c>
      <c r="AA13" s="20">
        <v>0.15352884603858899</v>
      </c>
      <c r="AB13" s="20">
        <v>0.15888457339669201</v>
      </c>
      <c r="AC13" s="20">
        <v>0.14245106700794499</v>
      </c>
      <c r="AD13" s="20">
        <v>0.174517810704129</v>
      </c>
      <c r="AE13" s="20"/>
      <c r="AF13" s="20">
        <v>0.10437101312571501</v>
      </c>
      <c r="AG13" s="20">
        <v>0.103460933544192</v>
      </c>
      <c r="AH13" s="20">
        <v>0.138482737238311</v>
      </c>
      <c r="AI13" s="20">
        <v>8.2892775762405405E-2</v>
      </c>
      <c r="AJ13" s="20">
        <v>0.285674068432133</v>
      </c>
      <c r="AK13" s="20"/>
      <c r="AL13" s="20">
        <v>0.11468188126730799</v>
      </c>
      <c r="AM13" s="20">
        <v>0.113446045865963</v>
      </c>
      <c r="AN13" s="20">
        <v>0.112268063536209</v>
      </c>
      <c r="AO13" s="20">
        <v>0.12802298823883701</v>
      </c>
      <c r="AP13" s="20">
        <v>0.166249452860942</v>
      </c>
      <c r="AQ13" s="20"/>
      <c r="AR13" s="20">
        <v>8.5090270871228404E-2</v>
      </c>
      <c r="AS13" s="20">
        <v>0.10640129163527801</v>
      </c>
      <c r="AT13" s="20">
        <v>0.12565922499632501</v>
      </c>
      <c r="AU13" s="20">
        <v>0.10788955856615499</v>
      </c>
      <c r="AV13" s="20">
        <v>0.158294949657005</v>
      </c>
      <c r="AW13" s="20">
        <v>0.29611033206026999</v>
      </c>
      <c r="AX13" s="20"/>
      <c r="AY13" s="20">
        <v>0.16304905727114599</v>
      </c>
      <c r="AZ13" s="20">
        <v>0.19184529657183499</v>
      </c>
      <c r="BA13" s="20">
        <v>0.10030779256144701</v>
      </c>
      <c r="BB13" s="20">
        <v>8.3213393615685902E-2</v>
      </c>
      <c r="BC13" s="20">
        <v>0.11823403319480601</v>
      </c>
      <c r="BD13" s="20"/>
      <c r="BE13" s="20">
        <v>0.12998943344361399</v>
      </c>
      <c r="BF13" s="20">
        <v>0.243375393465254</v>
      </c>
      <c r="BG13" s="20">
        <v>0.20537666411476299</v>
      </c>
      <c r="BH13" s="20">
        <v>0.138783000980683</v>
      </c>
      <c r="BI13" s="20">
        <v>0.14278191795017001</v>
      </c>
      <c r="BJ13" s="20">
        <v>0.14449538884542401</v>
      </c>
      <c r="BK13" s="20">
        <v>0.189279399128368</v>
      </c>
      <c r="BL13" s="20">
        <v>0.14271011659159499</v>
      </c>
      <c r="BM13" s="20">
        <v>0.114752287939946</v>
      </c>
      <c r="BN13" s="20">
        <v>9.5230881769384906E-2</v>
      </c>
      <c r="BO13" s="20">
        <v>0.14024282937076399</v>
      </c>
      <c r="BP13" s="20">
        <v>8.8912723920190395E-2</v>
      </c>
      <c r="BQ13" s="20">
        <v>8.3042022923524306E-2</v>
      </c>
      <c r="BR13" s="20">
        <v>7.1918369178635602E-2</v>
      </c>
      <c r="BS13" s="20">
        <v>0.12245746118966901</v>
      </c>
      <c r="BT13" s="20">
        <v>4.9614051106678103E-2</v>
      </c>
      <c r="BU13" s="20"/>
      <c r="BV13" s="20">
        <v>9.3456651444592406E-2</v>
      </c>
      <c r="BW13" s="20">
        <v>0.143135094274561</v>
      </c>
      <c r="BX13" s="20"/>
      <c r="BY13" s="20">
        <v>9.7339276517269202E-2</v>
      </c>
      <c r="BZ13" s="20"/>
      <c r="CA13" s="20">
        <v>0.17337248010379</v>
      </c>
      <c r="CB13" s="20">
        <v>0.144479550709191</v>
      </c>
      <c r="CC13" s="20">
        <v>0.111644562010717</v>
      </c>
      <c r="CD13" s="20">
        <v>8.5823560210193203E-2</v>
      </c>
      <c r="CE13" s="20">
        <v>7.0220406729827406E-2</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E18"/>
  <sheetViews>
    <sheetView showGridLines="0" topLeftCell="A6"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57.6" x14ac:dyDescent="0.3">
      <c r="B9" s="15" t="s">
        <v>386</v>
      </c>
      <c r="C9" s="14">
        <v>0.259728833049093</v>
      </c>
      <c r="D9" s="14">
        <v>0.30571544753277302</v>
      </c>
      <c r="E9" s="14">
        <v>0.21533483270602499</v>
      </c>
      <c r="F9" s="14"/>
      <c r="G9" s="14">
        <v>0.24005044589657401</v>
      </c>
      <c r="H9" s="14">
        <v>0.31321220183799497</v>
      </c>
      <c r="I9" s="14">
        <v>0.24684473937851301</v>
      </c>
      <c r="J9" s="14">
        <v>0.26810583151561801</v>
      </c>
      <c r="K9" s="14">
        <v>0.23106600123712301</v>
      </c>
      <c r="L9" s="14">
        <v>0.25208917475635101</v>
      </c>
      <c r="M9" s="14"/>
      <c r="N9" s="14">
        <v>0.26250694343178999</v>
      </c>
      <c r="O9" s="14">
        <v>0.25020388331494597</v>
      </c>
      <c r="P9" s="14">
        <v>0.26428566172277401</v>
      </c>
      <c r="Q9" s="14">
        <v>0.26051392458855599</v>
      </c>
      <c r="R9" s="14"/>
      <c r="S9" s="14">
        <v>0.27819147962251001</v>
      </c>
      <c r="T9" s="14">
        <v>0.24051169233288699</v>
      </c>
      <c r="U9" s="14">
        <v>0.195393072958787</v>
      </c>
      <c r="V9" s="14">
        <v>0.29311896597328402</v>
      </c>
      <c r="W9" s="14">
        <v>0.24164122332398499</v>
      </c>
      <c r="X9" s="14">
        <v>0.27495013600799401</v>
      </c>
      <c r="Y9" s="14">
        <v>0.28172785871957601</v>
      </c>
      <c r="Z9" s="14">
        <v>0.35266854072677001</v>
      </c>
      <c r="AA9" s="14">
        <v>0.25699729713137498</v>
      </c>
      <c r="AB9" s="14">
        <v>0.22563989865949299</v>
      </c>
      <c r="AC9" s="14">
        <v>0.22564507344799201</v>
      </c>
      <c r="AD9" s="14">
        <v>0.310137455556177</v>
      </c>
      <c r="AE9" s="14"/>
      <c r="AF9" s="14">
        <v>0.32443307396758497</v>
      </c>
      <c r="AG9" s="14">
        <v>0.24686980280627999</v>
      </c>
      <c r="AH9" s="14">
        <v>0.137007890599703</v>
      </c>
      <c r="AI9" s="14">
        <v>0.41104770534673901</v>
      </c>
      <c r="AJ9" s="14">
        <v>0.24609439404056299</v>
      </c>
      <c r="AK9" s="14"/>
      <c r="AL9" s="14">
        <v>0.31885620744006299</v>
      </c>
      <c r="AM9" s="14">
        <v>0.25556213137056399</v>
      </c>
      <c r="AN9" s="14">
        <v>0.15282801704905499</v>
      </c>
      <c r="AO9" s="14">
        <v>0.39031990084353202</v>
      </c>
      <c r="AP9" s="14">
        <v>0.17006719645020199</v>
      </c>
      <c r="AQ9" s="14"/>
      <c r="AR9" s="14">
        <v>0.240916567410531</v>
      </c>
      <c r="AS9" s="14">
        <v>0.30979981906234799</v>
      </c>
      <c r="AT9" s="14">
        <v>0.186792215616052</v>
      </c>
      <c r="AU9" s="14">
        <v>0.403024082705007</v>
      </c>
      <c r="AV9" s="14">
        <v>0.20204311319020701</v>
      </c>
      <c r="AW9" s="14">
        <v>0.170176370752738</v>
      </c>
      <c r="AX9" s="14"/>
      <c r="AY9" s="14">
        <v>0.30308831475450798</v>
      </c>
      <c r="AZ9" s="14">
        <v>0.220104040980523</v>
      </c>
      <c r="BA9" s="14">
        <v>0.27435410773655899</v>
      </c>
      <c r="BB9" s="14">
        <v>0.25209572653083301</v>
      </c>
      <c r="BC9" s="14">
        <v>0.35442212825877401</v>
      </c>
      <c r="BD9" s="14"/>
      <c r="BE9" s="14">
        <v>0.19771387658294001</v>
      </c>
      <c r="BF9" s="14">
        <v>0.184074499394242</v>
      </c>
      <c r="BG9" s="14">
        <v>0.222374071591701</v>
      </c>
      <c r="BH9" s="14">
        <v>0.25404285003486399</v>
      </c>
      <c r="BI9" s="14">
        <v>0.25679108362514103</v>
      </c>
      <c r="BJ9" s="14">
        <v>0.26307434555917703</v>
      </c>
      <c r="BK9" s="14">
        <v>0.25387572726747798</v>
      </c>
      <c r="BL9" s="14">
        <v>0.199495037950049</v>
      </c>
      <c r="BM9" s="14">
        <v>0.244664051907069</v>
      </c>
      <c r="BN9" s="14">
        <v>0.220645619888207</v>
      </c>
      <c r="BO9" s="14">
        <v>0.223169522809917</v>
      </c>
      <c r="BP9" s="14">
        <v>0.33805028623133898</v>
      </c>
      <c r="BQ9" s="14">
        <v>0.35920786351720002</v>
      </c>
      <c r="BR9" s="14">
        <v>0.28924255982569402</v>
      </c>
      <c r="BS9" s="14">
        <v>0.29685033638018399</v>
      </c>
      <c r="BT9" s="14">
        <v>0.37886692577261599</v>
      </c>
      <c r="BU9" s="14"/>
      <c r="BV9" s="14">
        <v>0.24703196484341799</v>
      </c>
      <c r="BW9" s="14">
        <v>0.26823147600499297</v>
      </c>
      <c r="BX9" s="14"/>
      <c r="BY9" s="14">
        <v>0.36957971275121598</v>
      </c>
      <c r="BZ9" s="14"/>
      <c r="CA9" s="14">
        <v>0.23677026923668301</v>
      </c>
      <c r="CB9" s="14">
        <v>0.231753410430311</v>
      </c>
      <c r="CC9" s="14">
        <v>0.277420499887926</v>
      </c>
      <c r="CD9" s="14">
        <v>0.315722759246989</v>
      </c>
      <c r="CE9" s="14">
        <v>0.40973126433442397</v>
      </c>
    </row>
    <row r="10" spans="2:83" ht="57.6" x14ac:dyDescent="0.3">
      <c r="B10" s="15" t="s">
        <v>387</v>
      </c>
      <c r="C10" s="14">
        <v>0.36325659284688999</v>
      </c>
      <c r="D10" s="14">
        <v>0.39140978680585597</v>
      </c>
      <c r="E10" s="14">
        <v>0.33647889391644598</v>
      </c>
      <c r="F10" s="14"/>
      <c r="G10" s="14">
        <v>0.400533637488106</v>
      </c>
      <c r="H10" s="14">
        <v>0.40540981654512398</v>
      </c>
      <c r="I10" s="14">
        <v>0.35136831991919598</v>
      </c>
      <c r="J10" s="14">
        <v>0.33171460626567301</v>
      </c>
      <c r="K10" s="14">
        <v>0.33936071042628202</v>
      </c>
      <c r="L10" s="14">
        <v>0.35559907449524703</v>
      </c>
      <c r="M10" s="14"/>
      <c r="N10" s="14">
        <v>0.42389981977258201</v>
      </c>
      <c r="O10" s="14">
        <v>0.379524484020408</v>
      </c>
      <c r="P10" s="14">
        <v>0.339505255000975</v>
      </c>
      <c r="Q10" s="14">
        <v>0.30580965352507899</v>
      </c>
      <c r="R10" s="14"/>
      <c r="S10" s="14">
        <v>0.376203007347234</v>
      </c>
      <c r="T10" s="14">
        <v>0.36198165416616501</v>
      </c>
      <c r="U10" s="14">
        <v>0.40800966875981498</v>
      </c>
      <c r="V10" s="14">
        <v>0.30611081922160999</v>
      </c>
      <c r="W10" s="14">
        <v>0.37326251733144</v>
      </c>
      <c r="X10" s="14">
        <v>0.34194274360031102</v>
      </c>
      <c r="Y10" s="14">
        <v>0.38324680778046799</v>
      </c>
      <c r="Z10" s="14">
        <v>0.33791563776758798</v>
      </c>
      <c r="AA10" s="14">
        <v>0.35334216851824501</v>
      </c>
      <c r="AB10" s="14">
        <v>0.35621963908407001</v>
      </c>
      <c r="AC10" s="14">
        <v>0.45984190837768402</v>
      </c>
      <c r="AD10" s="14">
        <v>0.27958634794163201</v>
      </c>
      <c r="AE10" s="14"/>
      <c r="AF10" s="14">
        <v>0.36463858798413001</v>
      </c>
      <c r="AG10" s="14">
        <v>0.41651996889829901</v>
      </c>
      <c r="AH10" s="14">
        <v>0.43689633223659902</v>
      </c>
      <c r="AI10" s="14">
        <v>0.38403562537075397</v>
      </c>
      <c r="AJ10" s="14">
        <v>0.25806245031327302</v>
      </c>
      <c r="AK10" s="14"/>
      <c r="AL10" s="14">
        <v>0.35602277286934603</v>
      </c>
      <c r="AM10" s="14">
        <v>0.42708712070301003</v>
      </c>
      <c r="AN10" s="14">
        <v>0.38858061771744501</v>
      </c>
      <c r="AO10" s="14">
        <v>0.27419609268946299</v>
      </c>
      <c r="AP10" s="14">
        <v>0.37629003150781098</v>
      </c>
      <c r="AQ10" s="14"/>
      <c r="AR10" s="14">
        <v>0.441999702517205</v>
      </c>
      <c r="AS10" s="14">
        <v>0.36962769138941798</v>
      </c>
      <c r="AT10" s="14">
        <v>0.41686439906156603</v>
      </c>
      <c r="AU10" s="14">
        <v>0.30321927430111101</v>
      </c>
      <c r="AV10" s="14">
        <v>0.37736174036561398</v>
      </c>
      <c r="AW10" s="14">
        <v>0.28271568670059199</v>
      </c>
      <c r="AX10" s="14"/>
      <c r="AY10" s="14">
        <v>0.308071293921165</v>
      </c>
      <c r="AZ10" s="14">
        <v>0.32987675858808702</v>
      </c>
      <c r="BA10" s="14">
        <v>0.40497643606349898</v>
      </c>
      <c r="BB10" s="14">
        <v>0.40302852270567302</v>
      </c>
      <c r="BC10" s="14">
        <v>0.30738282191648397</v>
      </c>
      <c r="BD10" s="14"/>
      <c r="BE10" s="14">
        <v>0.46098232850469401</v>
      </c>
      <c r="BF10" s="14">
        <v>0.280373995573093</v>
      </c>
      <c r="BG10" s="14">
        <v>0.35797362630528801</v>
      </c>
      <c r="BH10" s="14">
        <v>0.310806862268314</v>
      </c>
      <c r="BI10" s="14">
        <v>0.31918041407680597</v>
      </c>
      <c r="BJ10" s="14">
        <v>0.343517409262454</v>
      </c>
      <c r="BK10" s="14">
        <v>0.30801099489285699</v>
      </c>
      <c r="BL10" s="14">
        <v>0.403683375560902</v>
      </c>
      <c r="BM10" s="14">
        <v>0.37546386819697097</v>
      </c>
      <c r="BN10" s="14">
        <v>0.49635269153947897</v>
      </c>
      <c r="BO10" s="14">
        <v>0.46295332731366101</v>
      </c>
      <c r="BP10" s="14">
        <v>0.36708051609195602</v>
      </c>
      <c r="BQ10" s="14">
        <v>0.36124298592093601</v>
      </c>
      <c r="BR10" s="14">
        <v>0.43033987516893102</v>
      </c>
      <c r="BS10" s="14">
        <v>0.439572906657128</v>
      </c>
      <c r="BT10" s="14">
        <v>0.39252134059863703</v>
      </c>
      <c r="BU10" s="14"/>
      <c r="BV10" s="14">
        <v>0.44120242303157597</v>
      </c>
      <c r="BW10" s="14">
        <v>0.406122508904326</v>
      </c>
      <c r="BX10" s="14"/>
      <c r="BY10" s="14">
        <v>0.40671299845452602</v>
      </c>
      <c r="BZ10" s="14"/>
      <c r="CA10" s="14">
        <v>0.34973949423633299</v>
      </c>
      <c r="CB10" s="14">
        <v>0.35438847797892498</v>
      </c>
      <c r="CC10" s="14">
        <v>0.37333468310109202</v>
      </c>
      <c r="CD10" s="14">
        <v>0.46062374450045901</v>
      </c>
      <c r="CE10" s="14">
        <v>0.35092033660792799</v>
      </c>
    </row>
    <row r="11" spans="2:83" ht="43.2" x14ac:dyDescent="0.3">
      <c r="B11" s="15" t="s">
        <v>388</v>
      </c>
      <c r="C11" s="14">
        <v>0.13400852516060699</v>
      </c>
      <c r="D11" s="14">
        <v>0.13337412516605199</v>
      </c>
      <c r="E11" s="14">
        <v>0.13489074248437899</v>
      </c>
      <c r="F11" s="14"/>
      <c r="G11" s="14">
        <v>0.14944988594881001</v>
      </c>
      <c r="H11" s="14">
        <v>9.9451751892527904E-2</v>
      </c>
      <c r="I11" s="14">
        <v>0.13046749193061799</v>
      </c>
      <c r="J11" s="14">
        <v>0.151787291842606</v>
      </c>
      <c r="K11" s="14">
        <v>0.173943831747153</v>
      </c>
      <c r="L11" s="14">
        <v>0.113489517450099</v>
      </c>
      <c r="M11" s="14"/>
      <c r="N11" s="14">
        <v>0.13121679249732701</v>
      </c>
      <c r="O11" s="14">
        <v>0.14280174452425301</v>
      </c>
      <c r="P11" s="14">
        <v>0.14748451144459401</v>
      </c>
      <c r="Q11" s="14">
        <v>0.11898022781452</v>
      </c>
      <c r="R11" s="14"/>
      <c r="S11" s="14">
        <v>0.14911999669920301</v>
      </c>
      <c r="T11" s="14">
        <v>0.11627900965221399</v>
      </c>
      <c r="U11" s="14">
        <v>0.144358028607844</v>
      </c>
      <c r="V11" s="14">
        <v>0.13890702602699401</v>
      </c>
      <c r="W11" s="14">
        <v>0.147828024186998</v>
      </c>
      <c r="X11" s="14">
        <v>0.13289179239739299</v>
      </c>
      <c r="Y11" s="14">
        <v>0.13102733950704001</v>
      </c>
      <c r="Z11" s="14">
        <v>0.14078523962480299</v>
      </c>
      <c r="AA11" s="14">
        <v>0.104950510637548</v>
      </c>
      <c r="AB11" s="14">
        <v>0.156613503870625</v>
      </c>
      <c r="AC11" s="14">
        <v>0.120432648910048</v>
      </c>
      <c r="AD11" s="14">
        <v>0.12945294177580499</v>
      </c>
      <c r="AE11" s="14"/>
      <c r="AF11" s="14">
        <v>0.116296996833735</v>
      </c>
      <c r="AG11" s="14">
        <v>0.141212819281966</v>
      </c>
      <c r="AH11" s="14">
        <v>0.169043979009387</v>
      </c>
      <c r="AI11" s="14">
        <v>6.7397969752684195E-2</v>
      </c>
      <c r="AJ11" s="14">
        <v>0.119759490924983</v>
      </c>
      <c r="AK11" s="14"/>
      <c r="AL11" s="14">
        <v>0.13803256277305201</v>
      </c>
      <c r="AM11" s="14">
        <v>0.123689138526048</v>
      </c>
      <c r="AN11" s="14">
        <v>0.20899137034110499</v>
      </c>
      <c r="AO11" s="14">
        <v>0.101633257716142</v>
      </c>
      <c r="AP11" s="14">
        <v>0.15669205931212499</v>
      </c>
      <c r="AQ11" s="14"/>
      <c r="AR11" s="14">
        <v>0.149146284892513</v>
      </c>
      <c r="AS11" s="14">
        <v>0.14387718789564399</v>
      </c>
      <c r="AT11" s="14">
        <v>0.170765886309344</v>
      </c>
      <c r="AU11" s="14">
        <v>9.8456029655802302E-2</v>
      </c>
      <c r="AV11" s="14">
        <v>0.138240914512159</v>
      </c>
      <c r="AW11" s="14">
        <v>9.4906900140071707E-2</v>
      </c>
      <c r="AX11" s="14"/>
      <c r="AY11" s="14">
        <v>0.128736732398301</v>
      </c>
      <c r="AZ11" s="14">
        <v>0.158957614795529</v>
      </c>
      <c r="BA11" s="14">
        <v>0.11728253287000399</v>
      </c>
      <c r="BB11" s="14">
        <v>0.14045761454014399</v>
      </c>
      <c r="BC11" s="14">
        <v>0.202415352412563</v>
      </c>
      <c r="BD11" s="14"/>
      <c r="BE11" s="14">
        <v>6.9504149576444907E-2</v>
      </c>
      <c r="BF11" s="14">
        <v>0.15759840190185401</v>
      </c>
      <c r="BG11" s="14">
        <v>0.14835268850003899</v>
      </c>
      <c r="BH11" s="14">
        <v>0.137999292909849</v>
      </c>
      <c r="BI11" s="14">
        <v>0.120876702293178</v>
      </c>
      <c r="BJ11" s="14">
        <v>0.13636132817608901</v>
      </c>
      <c r="BK11" s="14">
        <v>0.14997873288562799</v>
      </c>
      <c r="BL11" s="14">
        <v>0.17308872390552199</v>
      </c>
      <c r="BM11" s="14">
        <v>0.15357681929115</v>
      </c>
      <c r="BN11" s="14">
        <v>0.13755131304270399</v>
      </c>
      <c r="BO11" s="14">
        <v>0.133890417949768</v>
      </c>
      <c r="BP11" s="14">
        <v>0.127943924918688</v>
      </c>
      <c r="BQ11" s="14">
        <v>0.13677109593084399</v>
      </c>
      <c r="BR11" s="14">
        <v>7.1098394536290105E-2</v>
      </c>
      <c r="BS11" s="14">
        <v>6.2134140930222098E-2</v>
      </c>
      <c r="BT11" s="14">
        <v>0.12031838919672</v>
      </c>
      <c r="BU11" s="14"/>
      <c r="BV11" s="14">
        <v>0.145010317115498</v>
      </c>
      <c r="BW11" s="14">
        <v>9.20220709837829E-2</v>
      </c>
      <c r="BX11" s="14"/>
      <c r="BY11" s="14">
        <v>0.105014702683653</v>
      </c>
      <c r="BZ11" s="14"/>
      <c r="CA11" s="14">
        <v>0.107678877599005</v>
      </c>
      <c r="CB11" s="14">
        <v>0.15795715504986499</v>
      </c>
      <c r="CC11" s="14">
        <v>0.15906122858333899</v>
      </c>
      <c r="CD11" s="14">
        <v>9.1286218316393497E-2</v>
      </c>
      <c r="CE11" s="14">
        <v>0.14572411939573399</v>
      </c>
    </row>
    <row r="12" spans="2:83" ht="43.2" x14ac:dyDescent="0.3">
      <c r="B12" s="15" t="s">
        <v>389</v>
      </c>
      <c r="C12" s="14">
        <v>4.81806259867942E-2</v>
      </c>
      <c r="D12" s="14">
        <v>4.8749186967074601E-2</v>
      </c>
      <c r="E12" s="14">
        <v>4.6788223311274003E-2</v>
      </c>
      <c r="F12" s="14"/>
      <c r="G12" s="14">
        <v>3.0979073851455301E-2</v>
      </c>
      <c r="H12" s="14">
        <v>2.9536988655897399E-2</v>
      </c>
      <c r="I12" s="14">
        <v>4.09164483773614E-2</v>
      </c>
      <c r="J12" s="14">
        <v>3.8920579953615003E-2</v>
      </c>
      <c r="K12" s="14">
        <v>6.3264207247597307E-2</v>
      </c>
      <c r="L12" s="14">
        <v>7.8008588100084E-2</v>
      </c>
      <c r="M12" s="14"/>
      <c r="N12" s="14">
        <v>3.9766437681140701E-2</v>
      </c>
      <c r="O12" s="14">
        <v>5.4719686087546598E-2</v>
      </c>
      <c r="P12" s="14">
        <v>4.9855673181152797E-2</v>
      </c>
      <c r="Q12" s="14">
        <v>4.8203355261471702E-2</v>
      </c>
      <c r="R12" s="14"/>
      <c r="S12" s="14">
        <v>3.5379278916766302E-2</v>
      </c>
      <c r="T12" s="14">
        <v>5.2599292482744101E-2</v>
      </c>
      <c r="U12" s="14">
        <v>6.3070882570303799E-2</v>
      </c>
      <c r="V12" s="14">
        <v>7.6176222199448404E-2</v>
      </c>
      <c r="W12" s="14">
        <v>5.35177301238682E-2</v>
      </c>
      <c r="X12" s="14">
        <v>6.1503790775520803E-3</v>
      </c>
      <c r="Y12" s="14">
        <v>2.5177527760779798E-2</v>
      </c>
      <c r="Z12" s="14">
        <v>4.5080913488433502E-2</v>
      </c>
      <c r="AA12" s="14">
        <v>6.6598732289740295E-2</v>
      </c>
      <c r="AB12" s="14">
        <v>5.9500670537172597E-2</v>
      </c>
      <c r="AC12" s="14">
        <v>3.7394024135124299E-2</v>
      </c>
      <c r="AD12" s="14">
        <v>6.0618659139914301E-2</v>
      </c>
      <c r="AE12" s="14"/>
      <c r="AF12" s="14">
        <v>4.2981746478376902E-2</v>
      </c>
      <c r="AG12" s="14">
        <v>4.5994076173238398E-2</v>
      </c>
      <c r="AH12" s="14">
        <v>6.7520732306306702E-2</v>
      </c>
      <c r="AI12" s="14">
        <v>2.7574637179605298E-2</v>
      </c>
      <c r="AJ12" s="14">
        <v>4.2205575314462403E-2</v>
      </c>
      <c r="AK12" s="14"/>
      <c r="AL12" s="14">
        <v>3.1247694563717301E-2</v>
      </c>
      <c r="AM12" s="14">
        <v>3.5843823188661202E-2</v>
      </c>
      <c r="AN12" s="14">
        <v>7.0351201655925094E-2</v>
      </c>
      <c r="AO12" s="14">
        <v>4.0070433208779503E-2</v>
      </c>
      <c r="AP12" s="14">
        <v>0.105474434007321</v>
      </c>
      <c r="AQ12" s="14"/>
      <c r="AR12" s="14">
        <v>3.6516343884508397E-2</v>
      </c>
      <c r="AS12" s="14">
        <v>3.6486799980445697E-2</v>
      </c>
      <c r="AT12" s="14">
        <v>6.8509504941198104E-2</v>
      </c>
      <c r="AU12" s="14">
        <v>3.5534174738156898E-2</v>
      </c>
      <c r="AV12" s="14">
        <v>8.0829667401353694E-2</v>
      </c>
      <c r="AW12" s="14">
        <v>5.1715482984461998E-2</v>
      </c>
      <c r="AX12" s="14"/>
      <c r="AY12" s="14">
        <v>4.22405732076531E-2</v>
      </c>
      <c r="AZ12" s="14">
        <v>4.8511291491931598E-2</v>
      </c>
      <c r="BA12" s="14">
        <v>3.2863730884006397E-2</v>
      </c>
      <c r="BB12" s="14">
        <v>7.0694543762770595E-2</v>
      </c>
      <c r="BC12" s="14">
        <v>2.2326190708215701E-2</v>
      </c>
      <c r="BD12" s="14"/>
      <c r="BE12" s="14">
        <v>7.7982368142829994E-2</v>
      </c>
      <c r="BF12" s="14">
        <v>6.7824462103937999E-2</v>
      </c>
      <c r="BG12" s="14">
        <v>3.2517709218746103E-2</v>
      </c>
      <c r="BH12" s="14">
        <v>6.3647490329082401E-2</v>
      </c>
      <c r="BI12" s="14">
        <v>5.6142312042225397E-2</v>
      </c>
      <c r="BJ12" s="14">
        <v>8.9955555666205403E-2</v>
      </c>
      <c r="BK12" s="14">
        <v>7.4902057676294695E-2</v>
      </c>
      <c r="BL12" s="14">
        <v>6.2134389527982302E-2</v>
      </c>
      <c r="BM12" s="14">
        <v>5.6330070700161099E-2</v>
      </c>
      <c r="BN12" s="14">
        <v>1.75081440819333E-2</v>
      </c>
      <c r="BO12" s="14">
        <v>3.6878712861453902E-2</v>
      </c>
      <c r="BP12" s="14">
        <v>1.81458965986117E-2</v>
      </c>
      <c r="BQ12" s="14">
        <v>1.4902890386538799E-2</v>
      </c>
      <c r="BR12" s="14">
        <v>1.80025680417987E-2</v>
      </c>
      <c r="BS12" s="14">
        <v>3.8207049253151999E-2</v>
      </c>
      <c r="BT12" s="14">
        <v>1.62522626626894E-2</v>
      </c>
      <c r="BU12" s="14"/>
      <c r="BV12" s="14">
        <v>2.8181432853645001E-2</v>
      </c>
      <c r="BW12" s="14">
        <v>4.7224311901148897E-2</v>
      </c>
      <c r="BX12" s="14"/>
      <c r="BY12" s="14">
        <v>1.1795014520517001E-2</v>
      </c>
      <c r="BZ12" s="14"/>
      <c r="CA12" s="14">
        <v>5.9014355201235102E-2</v>
      </c>
      <c r="CB12" s="14">
        <v>6.6220785608852195E-2</v>
      </c>
      <c r="CC12" s="14">
        <v>4.3032685593929802E-2</v>
      </c>
      <c r="CD12" s="14">
        <v>6.1995019429100101E-3</v>
      </c>
      <c r="CE12" s="14">
        <v>2.3501727693882299E-2</v>
      </c>
    </row>
    <row r="13" spans="2:83" x14ac:dyDescent="0.3">
      <c r="B13" s="15" t="s">
        <v>110</v>
      </c>
      <c r="C13" s="20">
        <v>0.19482542295661601</v>
      </c>
      <c r="D13" s="20">
        <v>0.120751453528244</v>
      </c>
      <c r="E13" s="20">
        <v>0.26650730758187602</v>
      </c>
      <c r="F13" s="20"/>
      <c r="G13" s="20">
        <v>0.178986956815055</v>
      </c>
      <c r="H13" s="20">
        <v>0.152389241068456</v>
      </c>
      <c r="I13" s="20">
        <v>0.230403000394312</v>
      </c>
      <c r="J13" s="20">
        <v>0.209471690422488</v>
      </c>
      <c r="K13" s="20">
        <v>0.19236524934184401</v>
      </c>
      <c r="L13" s="20">
        <v>0.20081364519821901</v>
      </c>
      <c r="M13" s="20"/>
      <c r="N13" s="20">
        <v>0.14261000661716</v>
      </c>
      <c r="O13" s="20">
        <v>0.172750202052846</v>
      </c>
      <c r="P13" s="20">
        <v>0.198868898650504</v>
      </c>
      <c r="Q13" s="20">
        <v>0.266492838810374</v>
      </c>
      <c r="R13" s="20"/>
      <c r="S13" s="20">
        <v>0.16110623741428601</v>
      </c>
      <c r="T13" s="20">
        <v>0.22862835136599</v>
      </c>
      <c r="U13" s="20">
        <v>0.18916834710325101</v>
      </c>
      <c r="V13" s="20">
        <v>0.18568696657866399</v>
      </c>
      <c r="W13" s="20">
        <v>0.18375050503370899</v>
      </c>
      <c r="X13" s="20">
        <v>0.24406494891675001</v>
      </c>
      <c r="Y13" s="20">
        <v>0.17882046623213599</v>
      </c>
      <c r="Z13" s="20">
        <v>0.123549668392406</v>
      </c>
      <c r="AA13" s="20">
        <v>0.21811129142309199</v>
      </c>
      <c r="AB13" s="20">
        <v>0.20202628784863899</v>
      </c>
      <c r="AC13" s="20">
        <v>0.156686345129151</v>
      </c>
      <c r="AD13" s="20">
        <v>0.22020459558647101</v>
      </c>
      <c r="AE13" s="20"/>
      <c r="AF13" s="20">
        <v>0.15164959473617401</v>
      </c>
      <c r="AG13" s="20">
        <v>0.14940333284021601</v>
      </c>
      <c r="AH13" s="20">
        <v>0.189531065848005</v>
      </c>
      <c r="AI13" s="20">
        <v>0.109944062350217</v>
      </c>
      <c r="AJ13" s="20">
        <v>0.33387808940671898</v>
      </c>
      <c r="AK13" s="20"/>
      <c r="AL13" s="20">
        <v>0.15584076235382199</v>
      </c>
      <c r="AM13" s="20">
        <v>0.15781778621171599</v>
      </c>
      <c r="AN13" s="20">
        <v>0.17924879323647</v>
      </c>
      <c r="AO13" s="20">
        <v>0.193780315542084</v>
      </c>
      <c r="AP13" s="20">
        <v>0.19147627872254</v>
      </c>
      <c r="AQ13" s="20"/>
      <c r="AR13" s="20">
        <v>0.13142110129524301</v>
      </c>
      <c r="AS13" s="20">
        <v>0.14020850167214499</v>
      </c>
      <c r="AT13" s="20">
        <v>0.15706799407183999</v>
      </c>
      <c r="AU13" s="20">
        <v>0.15976643859992301</v>
      </c>
      <c r="AV13" s="20">
        <v>0.201524564530666</v>
      </c>
      <c r="AW13" s="20">
        <v>0.40048555942213598</v>
      </c>
      <c r="AX13" s="20"/>
      <c r="AY13" s="20">
        <v>0.21786308571837301</v>
      </c>
      <c r="AZ13" s="20">
        <v>0.24255029414392901</v>
      </c>
      <c r="BA13" s="20">
        <v>0.170523192445932</v>
      </c>
      <c r="BB13" s="20">
        <v>0.13372359246057999</v>
      </c>
      <c r="BC13" s="20">
        <v>0.11345350670396299</v>
      </c>
      <c r="BD13" s="20"/>
      <c r="BE13" s="20">
        <v>0.193817277193091</v>
      </c>
      <c r="BF13" s="20">
        <v>0.31012864102687299</v>
      </c>
      <c r="BG13" s="20">
        <v>0.238781904384226</v>
      </c>
      <c r="BH13" s="20">
        <v>0.233503504457891</v>
      </c>
      <c r="BI13" s="20">
        <v>0.24700948796264899</v>
      </c>
      <c r="BJ13" s="20">
        <v>0.167091361336074</v>
      </c>
      <c r="BK13" s="20">
        <v>0.21323248727774199</v>
      </c>
      <c r="BL13" s="20">
        <v>0.16159847305554401</v>
      </c>
      <c r="BM13" s="20">
        <v>0.16996518990464801</v>
      </c>
      <c r="BN13" s="20">
        <v>0.127942231447676</v>
      </c>
      <c r="BO13" s="20">
        <v>0.14310801906519999</v>
      </c>
      <c r="BP13" s="20">
        <v>0.14877937615940601</v>
      </c>
      <c r="BQ13" s="20">
        <v>0.127875164244481</v>
      </c>
      <c r="BR13" s="20">
        <v>0.19131660242728599</v>
      </c>
      <c r="BS13" s="20">
        <v>0.163235566779314</v>
      </c>
      <c r="BT13" s="20">
        <v>9.2041081769337896E-2</v>
      </c>
      <c r="BU13" s="20"/>
      <c r="BV13" s="20">
        <v>0.13857386215586301</v>
      </c>
      <c r="BW13" s="20">
        <v>0.18639963220575001</v>
      </c>
      <c r="BX13" s="20"/>
      <c r="BY13" s="20">
        <v>0.106897571590088</v>
      </c>
      <c r="BZ13" s="20"/>
      <c r="CA13" s="20">
        <v>0.24679700372674401</v>
      </c>
      <c r="CB13" s="20">
        <v>0.189680170932047</v>
      </c>
      <c r="CC13" s="20">
        <v>0.14715090283371299</v>
      </c>
      <c r="CD13" s="20">
        <v>0.12616777599324899</v>
      </c>
      <c r="CE13" s="20">
        <v>7.0122551968031799E-2</v>
      </c>
    </row>
    <row r="14" spans="2:83" x14ac:dyDescent="0.3">
      <c r="B14" s="16"/>
    </row>
    <row r="15" spans="2:83" x14ac:dyDescent="0.3">
      <c r="B15" t="s">
        <v>112</v>
      </c>
    </row>
    <row r="16" spans="2:83" x14ac:dyDescent="0.3">
      <c r="B16" t="s">
        <v>113</v>
      </c>
    </row>
    <row r="18" spans="2:2" x14ac:dyDescent="0.3">
      <c r="B18"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E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ht="43.2" x14ac:dyDescent="0.3">
      <c r="B9" s="15" t="s">
        <v>391</v>
      </c>
      <c r="C9" s="14">
        <v>0.773738830396836</v>
      </c>
      <c r="D9" s="14">
        <v>0.80570528002725506</v>
      </c>
      <c r="E9" s="14">
        <v>0.74404257630222603</v>
      </c>
      <c r="F9" s="14"/>
      <c r="G9" s="14">
        <v>0.63410149712739905</v>
      </c>
      <c r="H9" s="14">
        <v>0.72848129582246102</v>
      </c>
      <c r="I9" s="14">
        <v>0.74547148446667599</v>
      </c>
      <c r="J9" s="14">
        <v>0.78992329698941099</v>
      </c>
      <c r="K9" s="14">
        <v>0.81355839077172398</v>
      </c>
      <c r="L9" s="14">
        <v>0.885932036265073</v>
      </c>
      <c r="M9" s="14"/>
      <c r="N9" s="14">
        <v>0.77330733489054004</v>
      </c>
      <c r="O9" s="14">
        <v>0.78909130958158002</v>
      </c>
      <c r="P9" s="14">
        <v>0.78089049111785103</v>
      </c>
      <c r="Q9" s="14">
        <v>0.75911627914520496</v>
      </c>
      <c r="R9" s="14"/>
      <c r="S9" s="14">
        <v>0.73502090204288695</v>
      </c>
      <c r="T9" s="14">
        <v>0.77609727788784</v>
      </c>
      <c r="U9" s="14">
        <v>0.727871493862292</v>
      </c>
      <c r="V9" s="14">
        <v>0.75495917764795495</v>
      </c>
      <c r="W9" s="14">
        <v>0.70633140597286703</v>
      </c>
      <c r="X9" s="14">
        <v>0.77670663296429998</v>
      </c>
      <c r="Y9" s="14">
        <v>0.85481613939827705</v>
      </c>
      <c r="Z9" s="14">
        <v>0.81597323450719905</v>
      </c>
      <c r="AA9" s="14">
        <v>0.77286198356887004</v>
      </c>
      <c r="AB9" s="14">
        <v>0.80746069938312104</v>
      </c>
      <c r="AC9" s="14">
        <v>0.85084027079763103</v>
      </c>
      <c r="AD9" s="14">
        <v>0.77208759101013102</v>
      </c>
      <c r="AE9" s="14"/>
      <c r="AF9" s="14">
        <v>0.83528169332773206</v>
      </c>
      <c r="AG9" s="14">
        <v>0.79984624954736505</v>
      </c>
      <c r="AH9" s="14">
        <v>0.76949079269001797</v>
      </c>
      <c r="AI9" s="14">
        <v>0.79297922937004695</v>
      </c>
      <c r="AJ9" s="14">
        <v>0.65941311592823004</v>
      </c>
      <c r="AK9" s="14"/>
      <c r="AL9" s="14">
        <v>0.80837965794851596</v>
      </c>
      <c r="AM9" s="14">
        <v>0.79306683800488498</v>
      </c>
      <c r="AN9" s="14">
        <v>0.78329454514975005</v>
      </c>
      <c r="AO9" s="14">
        <v>0.85026673123142704</v>
      </c>
      <c r="AP9" s="14">
        <v>0.74734363992621</v>
      </c>
      <c r="AQ9" s="14"/>
      <c r="AR9" s="14">
        <v>0.79623448806332597</v>
      </c>
      <c r="AS9" s="14">
        <v>0.81426397990610699</v>
      </c>
      <c r="AT9" s="14">
        <v>0.780341613870699</v>
      </c>
      <c r="AU9" s="14">
        <v>0.81289713432097299</v>
      </c>
      <c r="AV9" s="14">
        <v>0.72492528363092001</v>
      </c>
      <c r="AW9" s="14">
        <v>0.667555085234805</v>
      </c>
      <c r="AX9" s="14"/>
      <c r="AY9" s="14">
        <v>0.77698081056780999</v>
      </c>
      <c r="AZ9" s="14">
        <v>0.75564507668561298</v>
      </c>
      <c r="BA9" s="14">
        <v>0.761990196010353</v>
      </c>
      <c r="BB9" s="14">
        <v>0.75712135929124402</v>
      </c>
      <c r="BC9" s="14">
        <v>0.82097248405569501</v>
      </c>
      <c r="BD9" s="14"/>
      <c r="BE9" s="14">
        <v>0.34529506519070302</v>
      </c>
      <c r="BF9" s="14">
        <v>0.66677813480838499</v>
      </c>
      <c r="BG9" s="14">
        <v>0.75843261045966104</v>
      </c>
      <c r="BH9" s="14">
        <v>0.77363658543444203</v>
      </c>
      <c r="BI9" s="14">
        <v>0.80152336193577101</v>
      </c>
      <c r="BJ9" s="14">
        <v>0.72175021970379605</v>
      </c>
      <c r="BK9" s="14">
        <v>0.74420226228012598</v>
      </c>
      <c r="BL9" s="14">
        <v>0.81003450762374196</v>
      </c>
      <c r="BM9" s="14">
        <v>0.85063856264712401</v>
      </c>
      <c r="BN9" s="14">
        <v>0.75703234243064299</v>
      </c>
      <c r="BO9" s="14">
        <v>0.81101967473127201</v>
      </c>
      <c r="BP9" s="14">
        <v>0.81017859237734302</v>
      </c>
      <c r="BQ9" s="14">
        <v>0.82010724248626199</v>
      </c>
      <c r="BR9" s="14">
        <v>0.84129594999364199</v>
      </c>
      <c r="BS9" s="14">
        <v>0.75491118752341402</v>
      </c>
      <c r="BT9" s="14">
        <v>0.785662614760686</v>
      </c>
      <c r="BU9" s="14"/>
      <c r="BV9" s="14">
        <v>0.80321654216699501</v>
      </c>
      <c r="BW9" s="14">
        <v>0.77799209127420399</v>
      </c>
      <c r="BX9" s="14"/>
      <c r="BY9" s="14">
        <v>0.75101610689296705</v>
      </c>
      <c r="BZ9" s="14"/>
      <c r="CA9" s="14">
        <v>0.80270161641079196</v>
      </c>
      <c r="CB9" s="14">
        <v>0.770355472859659</v>
      </c>
      <c r="CC9" s="14">
        <v>0.76799517169338005</v>
      </c>
      <c r="CD9" s="14">
        <v>0.75387888391991897</v>
      </c>
      <c r="CE9" s="14">
        <v>0.77669682125069195</v>
      </c>
    </row>
    <row r="10" spans="2:83" ht="43.2" x14ac:dyDescent="0.3">
      <c r="B10" s="15" t="s">
        <v>392</v>
      </c>
      <c r="C10" s="14">
        <v>0.100688063754866</v>
      </c>
      <c r="D10" s="14">
        <v>0.118138030318176</v>
      </c>
      <c r="E10" s="14">
        <v>8.3846607011259094E-2</v>
      </c>
      <c r="F10" s="14"/>
      <c r="G10" s="14">
        <v>0.19148389471119001</v>
      </c>
      <c r="H10" s="14">
        <v>0.15214295256609001</v>
      </c>
      <c r="I10" s="14">
        <v>8.7320586286363105E-2</v>
      </c>
      <c r="J10" s="14">
        <v>8.2345107676510695E-2</v>
      </c>
      <c r="K10" s="14">
        <v>7.7859536748680597E-2</v>
      </c>
      <c r="L10" s="14">
        <v>3.9801164852027698E-2</v>
      </c>
      <c r="M10" s="14"/>
      <c r="N10" s="14">
        <v>0.12202036803941201</v>
      </c>
      <c r="O10" s="14">
        <v>9.6066764172620098E-2</v>
      </c>
      <c r="P10" s="14">
        <v>0.105277779792254</v>
      </c>
      <c r="Q10" s="14">
        <v>7.8824331546384893E-2</v>
      </c>
      <c r="R10" s="14"/>
      <c r="S10" s="14">
        <v>0.107380750713721</v>
      </c>
      <c r="T10" s="14">
        <v>8.9558282327109995E-2</v>
      </c>
      <c r="U10" s="14">
        <v>0.117309298578467</v>
      </c>
      <c r="V10" s="14">
        <v>0.11348048247251299</v>
      </c>
      <c r="W10" s="14">
        <v>0.153583882832071</v>
      </c>
      <c r="X10" s="14">
        <v>0.11065688424218099</v>
      </c>
      <c r="Y10" s="14">
        <v>5.8672442341686899E-2</v>
      </c>
      <c r="Z10" s="14">
        <v>9.0358840465749699E-2</v>
      </c>
      <c r="AA10" s="14">
        <v>8.2331112559150196E-2</v>
      </c>
      <c r="AB10" s="14">
        <v>9.74141392276551E-2</v>
      </c>
      <c r="AC10" s="14">
        <v>0.102839721905298</v>
      </c>
      <c r="AD10" s="14">
        <v>8.1192595174323798E-2</v>
      </c>
      <c r="AE10" s="14"/>
      <c r="AF10" s="14">
        <v>8.5570389931196603E-2</v>
      </c>
      <c r="AG10" s="14">
        <v>0.107709517665886</v>
      </c>
      <c r="AH10" s="14">
        <v>9.1372959692312697E-2</v>
      </c>
      <c r="AI10" s="14">
        <v>0.12507029658742</v>
      </c>
      <c r="AJ10" s="14">
        <v>0.112917729234182</v>
      </c>
      <c r="AK10" s="14"/>
      <c r="AL10" s="14">
        <v>0.102950898566527</v>
      </c>
      <c r="AM10" s="14">
        <v>0.11300456530776</v>
      </c>
      <c r="AN10" s="14">
        <v>8.2808768748810199E-2</v>
      </c>
      <c r="AO10" s="14">
        <v>6.0646035926740997E-2</v>
      </c>
      <c r="AP10" s="14">
        <v>8.94371188359116E-2</v>
      </c>
      <c r="AQ10" s="14"/>
      <c r="AR10" s="14">
        <v>0.120509144598426</v>
      </c>
      <c r="AS10" s="14">
        <v>0.10521194982932</v>
      </c>
      <c r="AT10" s="14">
        <v>0.101151415210556</v>
      </c>
      <c r="AU10" s="14">
        <v>0.101068992481317</v>
      </c>
      <c r="AV10" s="14">
        <v>0.104642744273114</v>
      </c>
      <c r="AW10" s="14">
        <v>4.8502758611767102E-2</v>
      </c>
      <c r="AX10" s="14"/>
      <c r="AY10" s="14">
        <v>7.3501543578169806E-2</v>
      </c>
      <c r="AZ10" s="14">
        <v>0.107189810051333</v>
      </c>
      <c r="BA10" s="14">
        <v>0.11267311564139799</v>
      </c>
      <c r="BB10" s="14">
        <v>0.14228007006751001</v>
      </c>
      <c r="BC10" s="14">
        <v>0.113729606266378</v>
      </c>
      <c r="BD10" s="14"/>
      <c r="BE10" s="14">
        <v>0.31260968591378702</v>
      </c>
      <c r="BF10" s="14">
        <v>0.103154185891447</v>
      </c>
      <c r="BG10" s="14">
        <v>9.7119342299277295E-2</v>
      </c>
      <c r="BH10" s="14">
        <v>8.5471361841998605E-2</v>
      </c>
      <c r="BI10" s="14">
        <v>7.2938362824807298E-2</v>
      </c>
      <c r="BJ10" s="14">
        <v>0.150827732332731</v>
      </c>
      <c r="BK10" s="14">
        <v>9.6242112321241802E-2</v>
      </c>
      <c r="BL10" s="14">
        <v>9.9634382296687904E-2</v>
      </c>
      <c r="BM10" s="14">
        <v>7.0091225003601904E-2</v>
      </c>
      <c r="BN10" s="14">
        <v>0.13428545450690399</v>
      </c>
      <c r="BO10" s="14">
        <v>5.9508204721593301E-2</v>
      </c>
      <c r="BP10" s="14">
        <v>8.4962392105472503E-2</v>
      </c>
      <c r="BQ10" s="14">
        <v>8.9262029431393705E-2</v>
      </c>
      <c r="BR10" s="14">
        <v>8.9008950204794393E-2</v>
      </c>
      <c r="BS10" s="14">
        <v>0.14097866534263101</v>
      </c>
      <c r="BT10" s="14">
        <v>0.18147352864101199</v>
      </c>
      <c r="BU10" s="14"/>
      <c r="BV10" s="14">
        <v>0.119314159044921</v>
      </c>
      <c r="BW10" s="14">
        <v>0.10363330423039099</v>
      </c>
      <c r="BX10" s="14"/>
      <c r="BY10" s="14">
        <v>0.17082891560212801</v>
      </c>
      <c r="BZ10" s="14"/>
      <c r="CA10" s="14">
        <v>6.6865258338480005E-2</v>
      </c>
      <c r="CB10" s="14">
        <v>0.10895450099330101</v>
      </c>
      <c r="CC10" s="14">
        <v>0.11574463546905001</v>
      </c>
      <c r="CD10" s="14">
        <v>0.16327216954985299</v>
      </c>
      <c r="CE10" s="14">
        <v>0.13783601712368401</v>
      </c>
    </row>
    <row r="11" spans="2:83" x14ac:dyDescent="0.3">
      <c r="B11" s="15" t="s">
        <v>110</v>
      </c>
      <c r="C11" s="20">
        <v>0.12557310584829801</v>
      </c>
      <c r="D11" s="20">
        <v>7.6156689654569204E-2</v>
      </c>
      <c r="E11" s="20">
        <v>0.17211081668651401</v>
      </c>
      <c r="F11" s="20"/>
      <c r="G11" s="20">
        <v>0.17441460816141099</v>
      </c>
      <c r="H11" s="20">
        <v>0.119375751611449</v>
      </c>
      <c r="I11" s="20">
        <v>0.16720792924696101</v>
      </c>
      <c r="J11" s="20">
        <v>0.12773159533407799</v>
      </c>
      <c r="K11" s="20">
        <v>0.108582072479596</v>
      </c>
      <c r="L11" s="20">
        <v>7.4266798882899498E-2</v>
      </c>
      <c r="M11" s="20"/>
      <c r="N11" s="20">
        <v>0.10467229707004801</v>
      </c>
      <c r="O11" s="20">
        <v>0.1148419262458</v>
      </c>
      <c r="P11" s="20">
        <v>0.113831729089896</v>
      </c>
      <c r="Q11" s="20">
        <v>0.16205938930840999</v>
      </c>
      <c r="R11" s="20"/>
      <c r="S11" s="20">
        <v>0.157598347243392</v>
      </c>
      <c r="T11" s="20">
        <v>0.13434443978505001</v>
      </c>
      <c r="U11" s="20">
        <v>0.154819207559241</v>
      </c>
      <c r="V11" s="20">
        <v>0.131560339879531</v>
      </c>
      <c r="W11" s="20">
        <v>0.14008471119506199</v>
      </c>
      <c r="X11" s="20">
        <v>0.112636482793519</v>
      </c>
      <c r="Y11" s="20">
        <v>8.6511418260035805E-2</v>
      </c>
      <c r="Z11" s="20">
        <v>9.3667925027051402E-2</v>
      </c>
      <c r="AA11" s="20">
        <v>0.14480690387198</v>
      </c>
      <c r="AB11" s="20">
        <v>9.51251613892235E-2</v>
      </c>
      <c r="AC11" s="20">
        <v>4.6320007297071197E-2</v>
      </c>
      <c r="AD11" s="20">
        <v>0.146719813815545</v>
      </c>
      <c r="AE11" s="20"/>
      <c r="AF11" s="20">
        <v>7.9147916741071106E-2</v>
      </c>
      <c r="AG11" s="20">
        <v>9.2444232786748695E-2</v>
      </c>
      <c r="AH11" s="20">
        <v>0.13913624761766899</v>
      </c>
      <c r="AI11" s="20">
        <v>8.1950474042533403E-2</v>
      </c>
      <c r="AJ11" s="20">
        <v>0.22766915483758801</v>
      </c>
      <c r="AK11" s="20"/>
      <c r="AL11" s="20">
        <v>8.8669443484957006E-2</v>
      </c>
      <c r="AM11" s="20">
        <v>9.3928596687355106E-2</v>
      </c>
      <c r="AN11" s="20">
        <v>0.13389668610144001</v>
      </c>
      <c r="AO11" s="20">
        <v>8.9087232841832106E-2</v>
      </c>
      <c r="AP11" s="20">
        <v>0.16321924123787901</v>
      </c>
      <c r="AQ11" s="20"/>
      <c r="AR11" s="20">
        <v>8.3256367338248205E-2</v>
      </c>
      <c r="AS11" s="20">
        <v>8.0524070264573394E-2</v>
      </c>
      <c r="AT11" s="20">
        <v>0.118506970918745</v>
      </c>
      <c r="AU11" s="20">
        <v>8.6033873197710095E-2</v>
      </c>
      <c r="AV11" s="20">
        <v>0.170431972095965</v>
      </c>
      <c r="AW11" s="20">
        <v>0.28394215615342799</v>
      </c>
      <c r="AX11" s="20"/>
      <c r="AY11" s="20">
        <v>0.149517645854021</v>
      </c>
      <c r="AZ11" s="20">
        <v>0.137165113263054</v>
      </c>
      <c r="BA11" s="20">
        <v>0.12533668834824899</v>
      </c>
      <c r="BB11" s="20">
        <v>0.100598570641246</v>
      </c>
      <c r="BC11" s="20">
        <v>6.5297909677926994E-2</v>
      </c>
      <c r="BD11" s="20"/>
      <c r="BE11" s="20">
        <v>0.34209524889551002</v>
      </c>
      <c r="BF11" s="20">
        <v>0.230067679300169</v>
      </c>
      <c r="BG11" s="20">
        <v>0.144448047241062</v>
      </c>
      <c r="BH11" s="20">
        <v>0.14089205272356001</v>
      </c>
      <c r="BI11" s="20">
        <v>0.12553827523942199</v>
      </c>
      <c r="BJ11" s="20">
        <v>0.12742204796347401</v>
      </c>
      <c r="BK11" s="20">
        <v>0.15955562539863299</v>
      </c>
      <c r="BL11" s="20">
        <v>9.0331110079569898E-2</v>
      </c>
      <c r="BM11" s="20">
        <v>7.9270212349274199E-2</v>
      </c>
      <c r="BN11" s="20">
        <v>0.10868220306245301</v>
      </c>
      <c r="BO11" s="20">
        <v>0.129472120547135</v>
      </c>
      <c r="BP11" s="20">
        <v>0.104859015517185</v>
      </c>
      <c r="BQ11" s="20">
        <v>9.0630728082344306E-2</v>
      </c>
      <c r="BR11" s="20">
        <v>6.9695099801564006E-2</v>
      </c>
      <c r="BS11" s="20">
        <v>0.104110147133955</v>
      </c>
      <c r="BT11" s="20">
        <v>3.2863856598302099E-2</v>
      </c>
      <c r="BU11" s="20"/>
      <c r="BV11" s="20">
        <v>7.7469298788084007E-2</v>
      </c>
      <c r="BW11" s="20">
        <v>0.118374604495404</v>
      </c>
      <c r="BX11" s="20"/>
      <c r="BY11" s="20">
        <v>7.8154977504904993E-2</v>
      </c>
      <c r="BZ11" s="20"/>
      <c r="CA11" s="20">
        <v>0.130433125250728</v>
      </c>
      <c r="CB11" s="20">
        <v>0.12069002614704</v>
      </c>
      <c r="CC11" s="20">
        <v>0.11626019283757</v>
      </c>
      <c r="CD11" s="20">
        <v>8.2848946530228104E-2</v>
      </c>
      <c r="CE11" s="20">
        <v>8.5467161625624094E-2</v>
      </c>
    </row>
    <row r="12" spans="2:83" x14ac:dyDescent="0.3">
      <c r="B12" s="16"/>
    </row>
    <row r="13" spans="2:83" x14ac:dyDescent="0.3">
      <c r="B13" t="s">
        <v>112</v>
      </c>
    </row>
    <row r="14" spans="2:83" x14ac:dyDescent="0.3">
      <c r="B14" t="s">
        <v>113</v>
      </c>
    </row>
    <row r="16" spans="2:83" x14ac:dyDescent="0.3">
      <c r="B16"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E22"/>
  <sheetViews>
    <sheetView showGridLines="0" topLeftCell="A2"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2" width="10.6640625" customWidth="1"/>
    <col min="43" max="43" width="2.21875" customWidth="1"/>
    <col min="44" max="49" width="10.6640625" customWidth="1"/>
    <col min="50" max="50" width="2.21875" customWidth="1"/>
    <col min="51" max="55" width="10.6640625" customWidth="1"/>
    <col min="56" max="56" width="2.21875" customWidth="1"/>
    <col min="57" max="72" width="10.6640625" customWidth="1"/>
    <col min="73" max="73" width="2.21875" customWidth="1"/>
    <col min="74" max="75" width="10.6640625" customWidth="1"/>
    <col min="76" max="76" width="2.21875" customWidth="1"/>
    <col min="77" max="77" width="10.6640625" customWidth="1"/>
    <col min="78" max="78" width="2.21875" customWidth="1"/>
    <col min="79" max="83" width="10.6640625" customWidth="1"/>
    <col min="84" max="84" width="2.21875" customWidth="1"/>
  </cols>
  <sheetData>
    <row r="2" spans="2:83" ht="40.049999999999997" customHeight="1" x14ac:dyDescent="0.3">
      <c r="D2" s="29"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5" spans="2:83" ht="30" customHeight="1" x14ac:dyDescent="0.3">
      <c r="B5" s="19"/>
      <c r="C5" s="19"/>
      <c r="D5" s="30" t="s">
        <v>83</v>
      </c>
      <c r="E5" s="30"/>
      <c r="F5" s="19"/>
      <c r="G5" s="30" t="s">
        <v>84</v>
      </c>
      <c r="H5" s="30"/>
      <c r="I5" s="30"/>
      <c r="J5" s="30"/>
      <c r="K5" s="30"/>
      <c r="L5" s="30"/>
      <c r="M5" s="19"/>
      <c r="N5" s="30" t="s">
        <v>85</v>
      </c>
      <c r="O5" s="30"/>
      <c r="P5" s="30"/>
      <c r="Q5" s="30"/>
      <c r="R5" s="19"/>
      <c r="S5" s="30" t="s">
        <v>86</v>
      </c>
      <c r="T5" s="30"/>
      <c r="U5" s="30"/>
      <c r="V5" s="30"/>
      <c r="W5" s="30"/>
      <c r="X5" s="30"/>
      <c r="Y5" s="30"/>
      <c r="Z5" s="30"/>
      <c r="AA5" s="30"/>
      <c r="AB5" s="30"/>
      <c r="AC5" s="30"/>
      <c r="AD5" s="30"/>
      <c r="AE5" s="19"/>
      <c r="AF5" s="30" t="s">
        <v>87</v>
      </c>
      <c r="AG5" s="30"/>
      <c r="AH5" s="30"/>
      <c r="AI5" s="30"/>
      <c r="AJ5" s="30"/>
      <c r="AK5" s="19"/>
      <c r="AL5" s="30" t="s">
        <v>88</v>
      </c>
      <c r="AM5" s="30"/>
      <c r="AN5" s="30"/>
      <c r="AO5" s="30"/>
      <c r="AP5" s="30"/>
      <c r="AQ5" s="19"/>
      <c r="AR5" s="30" t="s">
        <v>89</v>
      </c>
      <c r="AS5" s="30"/>
      <c r="AT5" s="30"/>
      <c r="AU5" s="30"/>
      <c r="AV5" s="30"/>
      <c r="AW5" s="30"/>
      <c r="AX5" s="19"/>
      <c r="AY5" s="30" t="s">
        <v>90</v>
      </c>
      <c r="AZ5" s="30"/>
      <c r="BA5" s="30"/>
      <c r="BB5" s="30"/>
      <c r="BC5" s="30"/>
      <c r="BD5" s="19"/>
      <c r="BE5" s="30" t="s">
        <v>91</v>
      </c>
      <c r="BF5" s="30"/>
      <c r="BG5" s="30"/>
      <c r="BH5" s="30"/>
      <c r="BI5" s="30"/>
      <c r="BJ5" s="30"/>
      <c r="BK5" s="30"/>
      <c r="BL5" s="30"/>
      <c r="BM5" s="30"/>
      <c r="BN5" s="30"/>
      <c r="BO5" s="30"/>
      <c r="BP5" s="30"/>
      <c r="BQ5" s="30"/>
      <c r="BR5" s="30"/>
      <c r="BS5" s="30"/>
      <c r="BT5" s="30"/>
      <c r="BU5" s="19"/>
      <c r="BV5" s="30" t="s">
        <v>92</v>
      </c>
      <c r="BW5" s="30"/>
      <c r="BX5" s="19"/>
      <c r="BY5" s="30" t="s">
        <v>93</v>
      </c>
      <c r="BZ5" s="19"/>
      <c r="CA5" s="30" t="s">
        <v>94</v>
      </c>
      <c r="CB5" s="30"/>
      <c r="CC5" s="30"/>
      <c r="CD5" s="30"/>
      <c r="CE5" s="30"/>
    </row>
    <row r="6" spans="2:83"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49</v>
      </c>
      <c r="AO6" s="12" t="s">
        <v>50</v>
      </c>
      <c r="AP6" s="12" t="s">
        <v>51</v>
      </c>
      <c r="AR6" s="12" t="s">
        <v>43</v>
      </c>
      <c r="AS6" s="12" t="s">
        <v>42</v>
      </c>
      <c r="AT6" s="12" t="s">
        <v>49</v>
      </c>
      <c r="AU6" s="12" t="s">
        <v>50</v>
      </c>
      <c r="AV6" s="12" t="s">
        <v>52</v>
      </c>
      <c r="AW6" s="12" t="s">
        <v>53</v>
      </c>
      <c r="AY6" s="12" t="s">
        <v>54</v>
      </c>
      <c r="AZ6" s="12" t="s">
        <v>55</v>
      </c>
      <c r="BA6" s="12" t="s">
        <v>56</v>
      </c>
      <c r="BB6" s="12" t="s">
        <v>57</v>
      </c>
      <c r="BC6" s="12" t="s">
        <v>58</v>
      </c>
      <c r="BE6" s="12" t="s">
        <v>59</v>
      </c>
      <c r="BF6" s="12" t="s">
        <v>60</v>
      </c>
      <c r="BG6" s="12" t="s">
        <v>61</v>
      </c>
      <c r="BH6" s="12" t="s">
        <v>62</v>
      </c>
      <c r="BI6" s="12" t="s">
        <v>63</v>
      </c>
      <c r="BJ6" s="12" t="s">
        <v>64</v>
      </c>
      <c r="BK6" s="12" t="s">
        <v>65</v>
      </c>
      <c r="BL6" s="12" t="s">
        <v>66</v>
      </c>
      <c r="BM6" s="12" t="s">
        <v>67</v>
      </c>
      <c r="BN6" s="12" t="s">
        <v>68</v>
      </c>
      <c r="BO6" s="12" t="s">
        <v>69</v>
      </c>
      <c r="BP6" s="12" t="s">
        <v>70</v>
      </c>
      <c r="BQ6" s="12" t="s">
        <v>71</v>
      </c>
      <c r="BR6" s="12" t="s">
        <v>72</v>
      </c>
      <c r="BS6" s="12" t="s">
        <v>73</v>
      </c>
      <c r="BT6" s="12" t="s">
        <v>74</v>
      </c>
      <c r="BV6" s="12" t="s">
        <v>75</v>
      </c>
      <c r="BW6" s="12" t="s">
        <v>76</v>
      </c>
      <c r="BY6" s="12" t="s">
        <v>77</v>
      </c>
      <c r="CA6" s="12" t="s">
        <v>78</v>
      </c>
      <c r="CB6" s="12" t="s">
        <v>79</v>
      </c>
      <c r="CC6" s="12" t="s">
        <v>80</v>
      </c>
      <c r="CD6" s="12" t="s">
        <v>81</v>
      </c>
      <c r="CE6" s="12" t="s">
        <v>82</v>
      </c>
    </row>
    <row r="7" spans="2:83" ht="30" customHeight="1" x14ac:dyDescent="0.3">
      <c r="B7" s="10" t="s">
        <v>18</v>
      </c>
      <c r="C7" s="10">
        <v>2020</v>
      </c>
      <c r="D7" s="10">
        <v>982</v>
      </c>
      <c r="E7" s="10">
        <v>1036</v>
      </c>
      <c r="F7" s="10"/>
      <c r="G7" s="10">
        <v>250</v>
      </c>
      <c r="H7" s="10">
        <v>354</v>
      </c>
      <c r="I7" s="10">
        <v>312</v>
      </c>
      <c r="J7" s="10">
        <v>359</v>
      </c>
      <c r="K7" s="10">
        <v>300</v>
      </c>
      <c r="L7" s="10">
        <v>445</v>
      </c>
      <c r="M7" s="10"/>
      <c r="N7" s="10">
        <v>555</v>
      </c>
      <c r="O7" s="10">
        <v>524</v>
      </c>
      <c r="P7" s="10">
        <v>429</v>
      </c>
      <c r="Q7" s="10">
        <v>501</v>
      </c>
      <c r="R7" s="10"/>
      <c r="S7" s="10">
        <v>286</v>
      </c>
      <c r="T7" s="10">
        <v>254</v>
      </c>
      <c r="U7" s="10">
        <v>156</v>
      </c>
      <c r="V7" s="10">
        <v>176</v>
      </c>
      <c r="W7" s="10">
        <v>148</v>
      </c>
      <c r="X7" s="10">
        <v>160</v>
      </c>
      <c r="Y7" s="10">
        <v>164</v>
      </c>
      <c r="Z7" s="10">
        <v>88</v>
      </c>
      <c r="AA7" s="10">
        <v>224</v>
      </c>
      <c r="AB7" s="10">
        <v>191</v>
      </c>
      <c r="AC7" s="10">
        <v>109</v>
      </c>
      <c r="AD7" s="10">
        <v>64</v>
      </c>
      <c r="AE7" s="10"/>
      <c r="AF7" s="10">
        <v>675</v>
      </c>
      <c r="AG7" s="10">
        <v>575</v>
      </c>
      <c r="AH7" s="10">
        <v>146</v>
      </c>
      <c r="AI7" s="10">
        <v>34</v>
      </c>
      <c r="AJ7" s="10">
        <v>256</v>
      </c>
      <c r="AK7" s="10"/>
      <c r="AL7" s="10">
        <v>412</v>
      </c>
      <c r="AM7" s="10">
        <v>725</v>
      </c>
      <c r="AN7" s="10">
        <v>158</v>
      </c>
      <c r="AO7" s="10">
        <v>217</v>
      </c>
      <c r="AP7" s="10">
        <v>112</v>
      </c>
      <c r="AQ7" s="10"/>
      <c r="AR7" s="10">
        <v>487</v>
      </c>
      <c r="AS7" s="10">
        <v>374</v>
      </c>
      <c r="AT7" s="10">
        <v>204</v>
      </c>
      <c r="AU7" s="10">
        <v>382</v>
      </c>
      <c r="AV7" s="10">
        <v>153</v>
      </c>
      <c r="AW7" s="10">
        <v>219</v>
      </c>
      <c r="AX7" s="10"/>
      <c r="AY7" s="10">
        <v>435</v>
      </c>
      <c r="AZ7" s="10">
        <v>437</v>
      </c>
      <c r="BA7" s="10">
        <v>521</v>
      </c>
      <c r="BB7" s="10">
        <v>302</v>
      </c>
      <c r="BC7" s="10">
        <v>44</v>
      </c>
      <c r="BD7" s="10"/>
      <c r="BE7" s="10">
        <v>14</v>
      </c>
      <c r="BF7" s="10">
        <v>59</v>
      </c>
      <c r="BG7" s="10">
        <v>145</v>
      </c>
      <c r="BH7" s="10">
        <v>120</v>
      </c>
      <c r="BI7" s="10">
        <v>188</v>
      </c>
      <c r="BJ7" s="10">
        <v>204</v>
      </c>
      <c r="BK7" s="10">
        <v>186</v>
      </c>
      <c r="BL7" s="10">
        <v>155</v>
      </c>
      <c r="BM7" s="10">
        <v>128</v>
      </c>
      <c r="BN7" s="10">
        <v>107</v>
      </c>
      <c r="BO7" s="10">
        <v>167</v>
      </c>
      <c r="BP7" s="10">
        <v>104</v>
      </c>
      <c r="BQ7" s="10">
        <v>110</v>
      </c>
      <c r="BR7" s="10">
        <v>57</v>
      </c>
      <c r="BS7" s="10">
        <v>52</v>
      </c>
      <c r="BT7" s="10">
        <v>129</v>
      </c>
      <c r="BU7" s="10"/>
      <c r="BV7" s="10">
        <v>434</v>
      </c>
      <c r="BW7" s="10">
        <v>291</v>
      </c>
      <c r="BX7" s="10"/>
      <c r="BY7" s="10">
        <v>258</v>
      </c>
      <c r="BZ7" s="10"/>
      <c r="CA7" s="10">
        <v>618</v>
      </c>
      <c r="CB7" s="10">
        <v>402</v>
      </c>
      <c r="CC7" s="10">
        <v>724</v>
      </c>
      <c r="CD7" s="10">
        <v>161</v>
      </c>
      <c r="CE7" s="10">
        <v>48</v>
      </c>
    </row>
    <row r="8" spans="2:83" ht="30" customHeight="1" x14ac:dyDescent="0.3">
      <c r="B8" s="11" t="s">
        <v>19</v>
      </c>
      <c r="C8" s="11">
        <v>2020</v>
      </c>
      <c r="D8" s="11">
        <v>997</v>
      </c>
      <c r="E8" s="11">
        <v>1021</v>
      </c>
      <c r="F8" s="11"/>
      <c r="G8" s="11">
        <v>280</v>
      </c>
      <c r="H8" s="11">
        <v>345</v>
      </c>
      <c r="I8" s="11">
        <v>343</v>
      </c>
      <c r="J8" s="11">
        <v>344</v>
      </c>
      <c r="K8" s="11">
        <v>285</v>
      </c>
      <c r="L8" s="11">
        <v>423</v>
      </c>
      <c r="M8" s="11"/>
      <c r="N8" s="11">
        <v>542</v>
      </c>
      <c r="O8" s="11">
        <v>522</v>
      </c>
      <c r="P8" s="11">
        <v>442</v>
      </c>
      <c r="Q8" s="11">
        <v>503</v>
      </c>
      <c r="R8" s="11"/>
      <c r="S8" s="11">
        <v>283</v>
      </c>
      <c r="T8" s="11">
        <v>263</v>
      </c>
      <c r="U8" s="11">
        <v>161</v>
      </c>
      <c r="V8" s="11">
        <v>182</v>
      </c>
      <c r="W8" s="11">
        <v>141</v>
      </c>
      <c r="X8" s="11">
        <v>182</v>
      </c>
      <c r="Y8" s="11">
        <v>161</v>
      </c>
      <c r="Z8" s="11">
        <v>81</v>
      </c>
      <c r="AA8" s="11">
        <v>222</v>
      </c>
      <c r="AB8" s="11">
        <v>182</v>
      </c>
      <c r="AC8" s="11">
        <v>101</v>
      </c>
      <c r="AD8" s="11">
        <v>61</v>
      </c>
      <c r="AE8" s="11"/>
      <c r="AF8" s="11">
        <v>665</v>
      </c>
      <c r="AG8" s="11">
        <v>576</v>
      </c>
      <c r="AH8" s="11">
        <v>143</v>
      </c>
      <c r="AI8" s="11">
        <v>35</v>
      </c>
      <c r="AJ8" s="11">
        <v>260</v>
      </c>
      <c r="AK8" s="11"/>
      <c r="AL8" s="11">
        <v>410</v>
      </c>
      <c r="AM8" s="11">
        <v>723</v>
      </c>
      <c r="AN8" s="11">
        <v>155</v>
      </c>
      <c r="AO8" s="11">
        <v>218</v>
      </c>
      <c r="AP8" s="11">
        <v>116</v>
      </c>
      <c r="AQ8" s="11"/>
      <c r="AR8" s="11">
        <v>486</v>
      </c>
      <c r="AS8" s="11">
        <v>374</v>
      </c>
      <c r="AT8" s="11">
        <v>200</v>
      </c>
      <c r="AU8" s="11">
        <v>383</v>
      </c>
      <c r="AV8" s="11">
        <v>160</v>
      </c>
      <c r="AW8" s="11">
        <v>217</v>
      </c>
      <c r="AX8" s="11"/>
      <c r="AY8" s="11">
        <v>430</v>
      </c>
      <c r="AZ8" s="11">
        <v>450</v>
      </c>
      <c r="BA8" s="11">
        <v>527</v>
      </c>
      <c r="BB8" s="11">
        <v>295</v>
      </c>
      <c r="BC8" s="11">
        <v>42</v>
      </c>
      <c r="BD8" s="11"/>
      <c r="BE8" s="11">
        <v>15</v>
      </c>
      <c r="BF8" s="11">
        <v>59</v>
      </c>
      <c r="BG8" s="11">
        <v>145</v>
      </c>
      <c r="BH8" s="11">
        <v>121</v>
      </c>
      <c r="BI8" s="11">
        <v>192</v>
      </c>
      <c r="BJ8" s="11">
        <v>205</v>
      </c>
      <c r="BK8" s="11">
        <v>188</v>
      </c>
      <c r="BL8" s="11">
        <v>154</v>
      </c>
      <c r="BM8" s="11">
        <v>128</v>
      </c>
      <c r="BN8" s="11">
        <v>106</v>
      </c>
      <c r="BO8" s="11">
        <v>166</v>
      </c>
      <c r="BP8" s="11">
        <v>105</v>
      </c>
      <c r="BQ8" s="11">
        <v>109</v>
      </c>
      <c r="BR8" s="11">
        <v>57</v>
      </c>
      <c r="BS8" s="11">
        <v>52</v>
      </c>
      <c r="BT8" s="11">
        <v>121</v>
      </c>
      <c r="BU8" s="11"/>
      <c r="BV8" s="11">
        <v>432</v>
      </c>
      <c r="BW8" s="11">
        <v>291</v>
      </c>
      <c r="BX8" s="11"/>
      <c r="BY8" s="11">
        <v>257</v>
      </c>
      <c r="BZ8" s="11"/>
      <c r="CA8" s="11">
        <v>617</v>
      </c>
      <c r="CB8" s="11">
        <v>399</v>
      </c>
      <c r="CC8" s="11">
        <v>733</v>
      </c>
      <c r="CD8" s="11">
        <v>159</v>
      </c>
      <c r="CE8" s="11">
        <v>44</v>
      </c>
    </row>
    <row r="9" spans="2:83" x14ac:dyDescent="0.3">
      <c r="B9" s="15" t="s">
        <v>211</v>
      </c>
      <c r="C9" s="14">
        <v>0.28274581359373502</v>
      </c>
      <c r="D9" s="14">
        <v>0.33439519828500203</v>
      </c>
      <c r="E9" s="14">
        <v>0.23286757655826601</v>
      </c>
      <c r="F9" s="14"/>
      <c r="G9" s="14">
        <v>0.200705978915379</v>
      </c>
      <c r="H9" s="14">
        <v>0.25945223016751501</v>
      </c>
      <c r="I9" s="14">
        <v>0.26373182136015699</v>
      </c>
      <c r="J9" s="14">
        <v>0.277442366574358</v>
      </c>
      <c r="K9" s="14">
        <v>0.31679370509692201</v>
      </c>
      <c r="L9" s="14">
        <v>0.35278996545400099</v>
      </c>
      <c r="M9" s="14"/>
      <c r="N9" s="14">
        <v>0.29123389461225302</v>
      </c>
      <c r="O9" s="14">
        <v>0.26098837719768803</v>
      </c>
      <c r="P9" s="14">
        <v>0.32926535431215798</v>
      </c>
      <c r="Q9" s="14">
        <v>0.25580106861892599</v>
      </c>
      <c r="R9" s="14"/>
      <c r="S9" s="14">
        <v>0.28898136049314999</v>
      </c>
      <c r="T9" s="14">
        <v>0.29677335752007999</v>
      </c>
      <c r="U9" s="14">
        <v>0.300331003550248</v>
      </c>
      <c r="V9" s="14">
        <v>0.21447969764188801</v>
      </c>
      <c r="W9" s="14">
        <v>0.246665661235974</v>
      </c>
      <c r="X9" s="14">
        <v>0.24998085006967799</v>
      </c>
      <c r="Y9" s="14">
        <v>0.35307691258547702</v>
      </c>
      <c r="Z9" s="14">
        <v>0.39502333672494</v>
      </c>
      <c r="AA9" s="14">
        <v>0.27880707210244499</v>
      </c>
      <c r="AB9" s="14">
        <v>0.24318259938487</v>
      </c>
      <c r="AC9" s="14">
        <v>0.33429378896828599</v>
      </c>
      <c r="AD9" s="14">
        <v>0.24406780352853499</v>
      </c>
      <c r="AE9" s="14"/>
      <c r="AF9" s="14">
        <v>0.34194907633363902</v>
      </c>
      <c r="AG9" s="14">
        <v>0.30978309665584502</v>
      </c>
      <c r="AH9" s="14">
        <v>0.27594678557170499</v>
      </c>
      <c r="AI9" s="14">
        <v>0.25815529509879198</v>
      </c>
      <c r="AJ9" s="14">
        <v>0.17057604260711901</v>
      </c>
      <c r="AK9" s="14"/>
      <c r="AL9" s="14">
        <v>0.30803480946978201</v>
      </c>
      <c r="AM9" s="14">
        <v>0.33003553440801298</v>
      </c>
      <c r="AN9" s="14">
        <v>0.26535461012278799</v>
      </c>
      <c r="AO9" s="14">
        <v>0.28250036316425498</v>
      </c>
      <c r="AP9" s="14">
        <v>0.22030079472494099</v>
      </c>
      <c r="AQ9" s="14"/>
      <c r="AR9" s="14">
        <v>0.32770149389979802</v>
      </c>
      <c r="AS9" s="14">
        <v>0.29389436562422999</v>
      </c>
      <c r="AT9" s="14">
        <v>0.27203923396223201</v>
      </c>
      <c r="AU9" s="14">
        <v>0.33090958240886098</v>
      </c>
      <c r="AV9" s="14">
        <v>0.22854680946980599</v>
      </c>
      <c r="AW9" s="14">
        <v>0.20981793446588601</v>
      </c>
      <c r="AX9" s="14"/>
      <c r="AY9" s="14">
        <v>0.29385366427051002</v>
      </c>
      <c r="AZ9" s="14">
        <v>0.26977396487844801</v>
      </c>
      <c r="BA9" s="14">
        <v>0.26716948054371098</v>
      </c>
      <c r="BB9" s="14">
        <v>0.28459983022801899</v>
      </c>
      <c r="BC9" s="14">
        <v>0.41073744330312401</v>
      </c>
      <c r="BD9" s="14"/>
      <c r="BE9" s="14">
        <v>6.3827843749476906E-2</v>
      </c>
      <c r="BF9" s="14">
        <v>0.221522934933818</v>
      </c>
      <c r="BG9" s="14">
        <v>0.27041660282107299</v>
      </c>
      <c r="BH9" s="14">
        <v>0.28455400816793103</v>
      </c>
      <c r="BI9" s="14">
        <v>0.24896231523692799</v>
      </c>
      <c r="BJ9" s="14">
        <v>0.27236406542331998</v>
      </c>
      <c r="BK9" s="14">
        <v>0.30329563042234797</v>
      </c>
      <c r="BL9" s="14">
        <v>0.30749180117167202</v>
      </c>
      <c r="BM9" s="14">
        <v>0.314691957793023</v>
      </c>
      <c r="BN9" s="14">
        <v>0.28911346961648998</v>
      </c>
      <c r="BO9" s="14">
        <v>0.27398308334355598</v>
      </c>
      <c r="BP9" s="14">
        <v>0.25299489088719201</v>
      </c>
      <c r="BQ9" s="14">
        <v>0.29009525206686598</v>
      </c>
      <c r="BR9" s="14">
        <v>0.42448761664838502</v>
      </c>
      <c r="BS9" s="14">
        <v>0.372468923308653</v>
      </c>
      <c r="BT9" s="14">
        <v>0.31804773202981901</v>
      </c>
      <c r="BU9" s="14"/>
      <c r="BV9" s="14">
        <v>0.33227814132686301</v>
      </c>
      <c r="BW9" s="14">
        <v>0.326704724881137</v>
      </c>
      <c r="BX9" s="14"/>
      <c r="BY9" s="14">
        <v>0.31850311050762498</v>
      </c>
      <c r="BZ9" s="14"/>
      <c r="CA9" s="14">
        <v>0.28438954812270401</v>
      </c>
      <c r="CB9" s="14">
        <v>0.26319579488065697</v>
      </c>
      <c r="CC9" s="14">
        <v>0.295225502407161</v>
      </c>
      <c r="CD9" s="14">
        <v>0.238630374117141</v>
      </c>
      <c r="CE9" s="14">
        <v>0.41327445547376102</v>
      </c>
    </row>
    <row r="10" spans="2:83" x14ac:dyDescent="0.3">
      <c r="B10" s="15" t="s">
        <v>236</v>
      </c>
      <c r="C10" s="14">
        <v>0.44482479452184098</v>
      </c>
      <c r="D10" s="14">
        <v>0.42960472804108701</v>
      </c>
      <c r="E10" s="14">
        <v>0.46055851788025598</v>
      </c>
      <c r="F10" s="14"/>
      <c r="G10" s="14">
        <v>0.38894115070025098</v>
      </c>
      <c r="H10" s="14">
        <v>0.51185207911131003</v>
      </c>
      <c r="I10" s="14">
        <v>0.46536927096645597</v>
      </c>
      <c r="J10" s="14">
        <v>0.43472159540571598</v>
      </c>
      <c r="K10" s="14">
        <v>0.42984366924067602</v>
      </c>
      <c r="L10" s="14">
        <v>0.428818737973296</v>
      </c>
      <c r="M10" s="14"/>
      <c r="N10" s="14">
        <v>0.49650278893883298</v>
      </c>
      <c r="O10" s="14">
        <v>0.46067393824101599</v>
      </c>
      <c r="P10" s="14">
        <v>0.415357957804875</v>
      </c>
      <c r="Q10" s="14">
        <v>0.39835632156545497</v>
      </c>
      <c r="R10" s="14"/>
      <c r="S10" s="14">
        <v>0.41997980501849402</v>
      </c>
      <c r="T10" s="14">
        <v>0.40578284512429402</v>
      </c>
      <c r="U10" s="14">
        <v>0.43261460712392602</v>
      </c>
      <c r="V10" s="14">
        <v>0.47957541364772599</v>
      </c>
      <c r="W10" s="14">
        <v>0.46055828220982697</v>
      </c>
      <c r="X10" s="14">
        <v>0.448827212842283</v>
      </c>
      <c r="Y10" s="14">
        <v>0.44041102648393499</v>
      </c>
      <c r="Z10" s="14">
        <v>0.44968280894449503</v>
      </c>
      <c r="AA10" s="14">
        <v>0.449382258514822</v>
      </c>
      <c r="AB10" s="14">
        <v>0.49310694753997097</v>
      </c>
      <c r="AC10" s="14">
        <v>0.44044915106136401</v>
      </c>
      <c r="AD10" s="14">
        <v>0.46044388283966098</v>
      </c>
      <c r="AE10" s="14"/>
      <c r="AF10" s="14">
        <v>0.43822863095500197</v>
      </c>
      <c r="AG10" s="14">
        <v>0.47749385690532198</v>
      </c>
      <c r="AH10" s="14">
        <v>0.436019951906781</v>
      </c>
      <c r="AI10" s="14">
        <v>0.48653903380542002</v>
      </c>
      <c r="AJ10" s="14">
        <v>0.402548972208575</v>
      </c>
      <c r="AK10" s="14"/>
      <c r="AL10" s="14">
        <v>0.44686289283693897</v>
      </c>
      <c r="AM10" s="14">
        <v>0.48591163880709598</v>
      </c>
      <c r="AN10" s="14">
        <v>0.45127395411735799</v>
      </c>
      <c r="AO10" s="14">
        <v>0.43781990128916198</v>
      </c>
      <c r="AP10" s="14">
        <v>0.38970878516616397</v>
      </c>
      <c r="AQ10" s="14"/>
      <c r="AR10" s="14">
        <v>0.48858866604923901</v>
      </c>
      <c r="AS10" s="14">
        <v>0.48172803922200902</v>
      </c>
      <c r="AT10" s="14">
        <v>0.49140746733048501</v>
      </c>
      <c r="AU10" s="14">
        <v>0.40627209972997202</v>
      </c>
      <c r="AV10" s="14">
        <v>0.38545985109053998</v>
      </c>
      <c r="AW10" s="14">
        <v>0.38587591747551497</v>
      </c>
      <c r="AX10" s="14"/>
      <c r="AY10" s="14">
        <v>0.40878154560845897</v>
      </c>
      <c r="AZ10" s="14">
        <v>0.43187604517156503</v>
      </c>
      <c r="BA10" s="14">
        <v>0.46392056103031298</v>
      </c>
      <c r="BB10" s="14">
        <v>0.506026144321858</v>
      </c>
      <c r="BC10" s="14">
        <v>0.32940109797092898</v>
      </c>
      <c r="BD10" s="14"/>
      <c r="BE10" s="14">
        <v>0.59578635580496198</v>
      </c>
      <c r="BF10" s="14">
        <v>0.42319430710295902</v>
      </c>
      <c r="BG10" s="14">
        <v>0.39285577179592301</v>
      </c>
      <c r="BH10" s="14">
        <v>0.35728288049409201</v>
      </c>
      <c r="BI10" s="14">
        <v>0.46430844189940501</v>
      </c>
      <c r="BJ10" s="14">
        <v>0.40224597004889201</v>
      </c>
      <c r="BK10" s="14">
        <v>0.381559232317351</v>
      </c>
      <c r="BL10" s="14">
        <v>0.480435890535657</v>
      </c>
      <c r="BM10" s="14">
        <v>0.47195935342540901</v>
      </c>
      <c r="BN10" s="14">
        <v>0.48478256045833801</v>
      </c>
      <c r="BO10" s="14">
        <v>0.45930167488976098</v>
      </c>
      <c r="BP10" s="14">
        <v>0.51774247546112095</v>
      </c>
      <c r="BQ10" s="14">
        <v>0.597065822763723</v>
      </c>
      <c r="BR10" s="14">
        <v>0.34253912884321203</v>
      </c>
      <c r="BS10" s="14">
        <v>0.46466845218049302</v>
      </c>
      <c r="BT10" s="14">
        <v>0.50679457387478399</v>
      </c>
      <c r="BU10" s="14"/>
      <c r="BV10" s="14">
        <v>0.49192177792228498</v>
      </c>
      <c r="BW10" s="14">
        <v>0.47698513971603301</v>
      </c>
      <c r="BX10" s="14"/>
      <c r="BY10" s="14">
        <v>0.47963114558716302</v>
      </c>
      <c r="BZ10" s="14"/>
      <c r="CA10" s="14">
        <v>0.41822827989851302</v>
      </c>
      <c r="CB10" s="14">
        <v>0.48643695293795802</v>
      </c>
      <c r="CC10" s="14">
        <v>0.44471168156308899</v>
      </c>
      <c r="CD10" s="14">
        <v>0.50235377605362797</v>
      </c>
      <c r="CE10" s="14">
        <v>0.38767849055145998</v>
      </c>
    </row>
    <row r="11" spans="2:83" x14ac:dyDescent="0.3">
      <c r="B11" s="15" t="s">
        <v>237</v>
      </c>
      <c r="C11" s="14">
        <v>0.15542756111234701</v>
      </c>
      <c r="D11" s="14">
        <v>0.145045851502342</v>
      </c>
      <c r="E11" s="14">
        <v>0.16586946163124</v>
      </c>
      <c r="F11" s="14"/>
      <c r="G11" s="14">
        <v>0.224833114341047</v>
      </c>
      <c r="H11" s="14">
        <v>0.12684667855673001</v>
      </c>
      <c r="I11" s="14">
        <v>0.17328335063785699</v>
      </c>
      <c r="J11" s="14">
        <v>0.16634917347249101</v>
      </c>
      <c r="K11" s="14">
        <v>0.143709026032177</v>
      </c>
      <c r="L11" s="14">
        <v>0.11735496819480599</v>
      </c>
      <c r="M11" s="14"/>
      <c r="N11" s="14">
        <v>0.134921998242231</v>
      </c>
      <c r="O11" s="14">
        <v>0.15586308043730199</v>
      </c>
      <c r="P11" s="14">
        <v>0.14374010488609801</v>
      </c>
      <c r="Q11" s="14">
        <v>0.186483753252697</v>
      </c>
      <c r="R11" s="14"/>
      <c r="S11" s="14">
        <v>0.165328286650818</v>
      </c>
      <c r="T11" s="14">
        <v>0.16536051254860001</v>
      </c>
      <c r="U11" s="14">
        <v>0.15432015383032799</v>
      </c>
      <c r="V11" s="14">
        <v>0.18403036256625099</v>
      </c>
      <c r="W11" s="14">
        <v>0.18821419460310301</v>
      </c>
      <c r="X11" s="14">
        <v>0.16263409556435801</v>
      </c>
      <c r="Y11" s="14">
        <v>0.13776467766752301</v>
      </c>
      <c r="Z11" s="14">
        <v>6.7531915815901594E-2</v>
      </c>
      <c r="AA11" s="14">
        <v>0.128287910746855</v>
      </c>
      <c r="AB11" s="14">
        <v>0.16566120763624301</v>
      </c>
      <c r="AC11" s="14">
        <v>0.15073058420726099</v>
      </c>
      <c r="AD11" s="14">
        <v>0.12630521957659599</v>
      </c>
      <c r="AE11" s="14"/>
      <c r="AF11" s="14">
        <v>0.13227822140794299</v>
      </c>
      <c r="AG11" s="14">
        <v>0.12221765120134399</v>
      </c>
      <c r="AH11" s="14">
        <v>0.21147636491218</v>
      </c>
      <c r="AI11" s="14">
        <v>0.22773103391618299</v>
      </c>
      <c r="AJ11" s="14">
        <v>0.21144019941061501</v>
      </c>
      <c r="AK11" s="14"/>
      <c r="AL11" s="14">
        <v>0.13366542080187799</v>
      </c>
      <c r="AM11" s="14">
        <v>0.105301230361034</v>
      </c>
      <c r="AN11" s="14">
        <v>0.19987359708834901</v>
      </c>
      <c r="AO11" s="14">
        <v>0.19346449524314499</v>
      </c>
      <c r="AP11" s="14">
        <v>0.205012937023166</v>
      </c>
      <c r="AQ11" s="14"/>
      <c r="AR11" s="14">
        <v>0.11326106254792501</v>
      </c>
      <c r="AS11" s="14">
        <v>0.136600353162984</v>
      </c>
      <c r="AT11" s="14">
        <v>0.15232809123624899</v>
      </c>
      <c r="AU11" s="14">
        <v>0.159483234538636</v>
      </c>
      <c r="AV11" s="14">
        <v>0.19540068423141499</v>
      </c>
      <c r="AW11" s="14">
        <v>0.192710392974516</v>
      </c>
      <c r="AX11" s="14"/>
      <c r="AY11" s="14">
        <v>0.16968721962439101</v>
      </c>
      <c r="AZ11" s="14">
        <v>0.15682110040175401</v>
      </c>
      <c r="BA11" s="14">
        <v>0.16309875255349601</v>
      </c>
      <c r="BB11" s="14">
        <v>0.115570279687834</v>
      </c>
      <c r="BC11" s="14">
        <v>0.149864727017398</v>
      </c>
      <c r="BD11" s="14"/>
      <c r="BE11" s="14">
        <v>6.5147565576279501E-2</v>
      </c>
      <c r="BF11" s="14">
        <v>0.16009982289844499</v>
      </c>
      <c r="BG11" s="14">
        <v>0.17392227877126001</v>
      </c>
      <c r="BH11" s="14">
        <v>0.25551734585255798</v>
      </c>
      <c r="BI11" s="14">
        <v>0.17430256120895199</v>
      </c>
      <c r="BJ11" s="14">
        <v>0.138909069587935</v>
      </c>
      <c r="BK11" s="14">
        <v>0.214285817451</v>
      </c>
      <c r="BL11" s="14">
        <v>0.149344005692751</v>
      </c>
      <c r="BM11" s="14">
        <v>0.127806638460364</v>
      </c>
      <c r="BN11" s="14">
        <v>0.11079389960484801</v>
      </c>
      <c r="BO11" s="14">
        <v>0.14212472387953201</v>
      </c>
      <c r="BP11" s="14">
        <v>0.154166385051488</v>
      </c>
      <c r="BQ11" s="14">
        <v>5.5090228810767597E-2</v>
      </c>
      <c r="BR11" s="14">
        <v>0.161461518308015</v>
      </c>
      <c r="BS11" s="14">
        <v>8.1092216294454206E-2</v>
      </c>
      <c r="BT11" s="14">
        <v>0.13001016145990399</v>
      </c>
      <c r="BU11" s="14"/>
      <c r="BV11" s="14">
        <v>0.10358843406011201</v>
      </c>
      <c r="BW11" s="14">
        <v>0.107845143959426</v>
      </c>
      <c r="BX11" s="14"/>
      <c r="BY11" s="14">
        <v>0.12584326627369</v>
      </c>
      <c r="BZ11" s="14"/>
      <c r="CA11" s="14">
        <v>0.16400427218899299</v>
      </c>
      <c r="CB11" s="14">
        <v>0.139486163830814</v>
      </c>
      <c r="CC11" s="14">
        <v>0.15490967763237701</v>
      </c>
      <c r="CD11" s="14">
        <v>0.186352631488127</v>
      </c>
      <c r="CE11" s="14">
        <v>0.148325186699586</v>
      </c>
    </row>
    <row r="12" spans="2:83" x14ac:dyDescent="0.3">
      <c r="B12" s="15" t="s">
        <v>238</v>
      </c>
      <c r="C12" s="14">
        <v>2.59615637345036E-2</v>
      </c>
      <c r="D12" s="14">
        <v>2.8048629331898198E-2</v>
      </c>
      <c r="E12" s="14">
        <v>2.3974569825623099E-2</v>
      </c>
      <c r="F12" s="14"/>
      <c r="G12" s="14">
        <v>4.1979411504180601E-2</v>
      </c>
      <c r="H12" s="14">
        <v>1.9737487390754899E-2</v>
      </c>
      <c r="I12" s="14">
        <v>1.0503546793195101E-2</v>
      </c>
      <c r="J12" s="14">
        <v>2.88202097269805E-2</v>
      </c>
      <c r="K12" s="14">
        <v>3.49139169014804E-2</v>
      </c>
      <c r="L12" s="14">
        <v>2.4612211512485299E-2</v>
      </c>
      <c r="M12" s="14"/>
      <c r="N12" s="14">
        <v>1.6157356647576501E-2</v>
      </c>
      <c r="O12" s="14">
        <v>2.7919238995565501E-2</v>
      </c>
      <c r="P12" s="14">
        <v>2.9480946833821398E-2</v>
      </c>
      <c r="Q12" s="14">
        <v>3.1969483468144301E-2</v>
      </c>
      <c r="R12" s="14"/>
      <c r="S12" s="14">
        <v>2.8281922993461599E-2</v>
      </c>
      <c r="T12" s="14">
        <v>2.2248819450406299E-2</v>
      </c>
      <c r="U12" s="14">
        <v>3.6853629565443802E-2</v>
      </c>
      <c r="V12" s="14">
        <v>2.9684767417925501E-2</v>
      </c>
      <c r="W12" s="14">
        <v>3.3219163408131698E-2</v>
      </c>
      <c r="X12" s="14">
        <v>2.6368028598344001E-2</v>
      </c>
      <c r="Y12" s="14">
        <v>1.8340621587353601E-2</v>
      </c>
      <c r="Z12" s="14">
        <v>1.7481869250101999E-2</v>
      </c>
      <c r="AA12" s="14">
        <v>2.97947949624933E-2</v>
      </c>
      <c r="AB12" s="14">
        <v>2.28874808538253E-2</v>
      </c>
      <c r="AC12" s="14">
        <v>2.5933812735263899E-2</v>
      </c>
      <c r="AD12" s="14">
        <v>0</v>
      </c>
      <c r="AE12" s="14"/>
      <c r="AF12" s="14">
        <v>3.0819328181159799E-2</v>
      </c>
      <c r="AG12" s="14">
        <v>2.64813524915859E-2</v>
      </c>
      <c r="AH12" s="14">
        <v>1.28688221755632E-2</v>
      </c>
      <c r="AI12" s="14">
        <v>0</v>
      </c>
      <c r="AJ12" s="14">
        <v>1.52419820470423E-2</v>
      </c>
      <c r="AK12" s="14"/>
      <c r="AL12" s="14">
        <v>3.8772807468220399E-2</v>
      </c>
      <c r="AM12" s="14">
        <v>2.35650474700758E-2</v>
      </c>
      <c r="AN12" s="14">
        <v>1.2318924007509301E-2</v>
      </c>
      <c r="AO12" s="14">
        <v>1.8211820091965199E-2</v>
      </c>
      <c r="AP12" s="14">
        <v>3.2336585760817299E-2</v>
      </c>
      <c r="AQ12" s="14"/>
      <c r="AR12" s="14">
        <v>2.0404513350175801E-2</v>
      </c>
      <c r="AS12" s="14">
        <v>3.5029758041760298E-2</v>
      </c>
      <c r="AT12" s="14">
        <v>1.9413995981586898E-2</v>
      </c>
      <c r="AU12" s="14">
        <v>3.38287898331842E-2</v>
      </c>
      <c r="AV12" s="14">
        <v>2.3483267437717701E-2</v>
      </c>
      <c r="AW12" s="14">
        <v>7.68202753768857E-3</v>
      </c>
      <c r="AX12" s="14"/>
      <c r="AY12" s="14">
        <v>3.64039944063645E-2</v>
      </c>
      <c r="AZ12" s="14">
        <v>2.68110475086565E-2</v>
      </c>
      <c r="BA12" s="14">
        <v>1.7439895399287399E-2</v>
      </c>
      <c r="BB12" s="14">
        <v>6.5875763855049001E-3</v>
      </c>
      <c r="BC12" s="14">
        <v>4.0980063765176003E-2</v>
      </c>
      <c r="BD12" s="14"/>
      <c r="BE12" s="14">
        <v>0</v>
      </c>
      <c r="BF12" s="14">
        <v>1.4964548805636401E-2</v>
      </c>
      <c r="BG12" s="14">
        <v>3.8598284500453099E-2</v>
      </c>
      <c r="BH12" s="14">
        <v>1.76420882830284E-2</v>
      </c>
      <c r="BI12" s="14">
        <v>1.22413585868633E-2</v>
      </c>
      <c r="BJ12" s="14">
        <v>5.0007358389998202E-2</v>
      </c>
      <c r="BK12" s="14">
        <v>5.05990523923475E-3</v>
      </c>
      <c r="BL12" s="14">
        <v>2.4530177613180802E-2</v>
      </c>
      <c r="BM12" s="14">
        <v>1.56618246782236E-2</v>
      </c>
      <c r="BN12" s="14">
        <v>5.9551472548883898E-2</v>
      </c>
      <c r="BO12" s="14">
        <v>4.7020181711361297E-2</v>
      </c>
      <c r="BP12" s="14">
        <v>3.7885709469084802E-2</v>
      </c>
      <c r="BQ12" s="14">
        <v>0</v>
      </c>
      <c r="BR12" s="14">
        <v>0</v>
      </c>
      <c r="BS12" s="14">
        <v>0</v>
      </c>
      <c r="BT12" s="14">
        <v>2.1501819564981199E-2</v>
      </c>
      <c r="BU12" s="14"/>
      <c r="BV12" s="14">
        <v>2.2928895879413401E-2</v>
      </c>
      <c r="BW12" s="14">
        <v>2.4509885266171798E-2</v>
      </c>
      <c r="BX12" s="14"/>
      <c r="BY12" s="14">
        <v>3.7253131555022703E-2</v>
      </c>
      <c r="BZ12" s="14"/>
      <c r="CA12" s="14">
        <v>2.6411186535614899E-2</v>
      </c>
      <c r="CB12" s="14">
        <v>2.9354465703478699E-2</v>
      </c>
      <c r="CC12" s="14">
        <v>2.6927669519626302E-2</v>
      </c>
      <c r="CD12" s="14">
        <v>2.1127918762635301E-2</v>
      </c>
      <c r="CE12" s="14">
        <v>0</v>
      </c>
    </row>
    <row r="13" spans="2:83" x14ac:dyDescent="0.3">
      <c r="B13" s="15" t="s">
        <v>214</v>
      </c>
      <c r="C13" s="14">
        <v>1.42854803892262E-2</v>
      </c>
      <c r="D13" s="14">
        <v>1.5640484528274101E-2</v>
      </c>
      <c r="E13" s="14">
        <v>1.1961327216934801E-2</v>
      </c>
      <c r="F13" s="14"/>
      <c r="G13" s="14">
        <v>2.5305022849119899E-2</v>
      </c>
      <c r="H13" s="14">
        <v>8.8811072916038306E-3</v>
      </c>
      <c r="I13" s="14">
        <v>1.48942057903735E-2</v>
      </c>
      <c r="J13" s="14">
        <v>5.7919909169117803E-3</v>
      </c>
      <c r="K13" s="14">
        <v>2.4280832062128999E-2</v>
      </c>
      <c r="L13" s="14">
        <v>1.10798862846615E-2</v>
      </c>
      <c r="M13" s="14"/>
      <c r="N13" s="14">
        <v>1.27017799855403E-2</v>
      </c>
      <c r="O13" s="14">
        <v>2.2085698875290102E-2</v>
      </c>
      <c r="P13" s="14">
        <v>1.21811268128014E-2</v>
      </c>
      <c r="Q13" s="14">
        <v>1.0058673498835999E-2</v>
      </c>
      <c r="R13" s="14"/>
      <c r="S13" s="14">
        <v>1.8224449695098399E-2</v>
      </c>
      <c r="T13" s="14">
        <v>1.8361258041981701E-2</v>
      </c>
      <c r="U13" s="14">
        <v>1.31047319291798E-2</v>
      </c>
      <c r="V13" s="14">
        <v>1.6560949024475399E-2</v>
      </c>
      <c r="W13" s="14">
        <v>6.5961217326675698E-3</v>
      </c>
      <c r="X13" s="14">
        <v>1.8472026578982201E-2</v>
      </c>
      <c r="Y13" s="14">
        <v>5.81727726006018E-3</v>
      </c>
      <c r="Z13" s="14">
        <v>0</v>
      </c>
      <c r="AA13" s="14">
        <v>2.3399876579220099E-2</v>
      </c>
      <c r="AB13" s="14">
        <v>1.8259356324096601E-2</v>
      </c>
      <c r="AC13" s="14">
        <v>0</v>
      </c>
      <c r="AD13" s="14">
        <v>0</v>
      </c>
      <c r="AE13" s="14"/>
      <c r="AF13" s="14">
        <v>1.6389449338135999E-2</v>
      </c>
      <c r="AG13" s="14">
        <v>1.07238354413154E-2</v>
      </c>
      <c r="AH13" s="14">
        <v>6.7008050060904604E-3</v>
      </c>
      <c r="AI13" s="14">
        <v>2.7574637179605298E-2</v>
      </c>
      <c r="AJ13" s="14">
        <v>1.21141069687816E-2</v>
      </c>
      <c r="AK13" s="14"/>
      <c r="AL13" s="14">
        <v>1.9461426127312598E-2</v>
      </c>
      <c r="AM13" s="14">
        <v>7.4186478529362099E-3</v>
      </c>
      <c r="AN13" s="14">
        <v>1.23808890504753E-2</v>
      </c>
      <c r="AO13" s="14">
        <v>2.80235383174001E-2</v>
      </c>
      <c r="AP13" s="14">
        <v>3.0502274757708801E-2</v>
      </c>
      <c r="AQ13" s="14"/>
      <c r="AR13" s="14">
        <v>1.59668675013124E-3</v>
      </c>
      <c r="AS13" s="14">
        <v>1.8818617787841101E-2</v>
      </c>
      <c r="AT13" s="14">
        <v>9.6146570730697798E-3</v>
      </c>
      <c r="AU13" s="14">
        <v>2.1904352179616001E-2</v>
      </c>
      <c r="AV13" s="14">
        <v>2.59084774455011E-2</v>
      </c>
      <c r="AW13" s="14">
        <v>2.1174319889593299E-2</v>
      </c>
      <c r="AX13" s="14"/>
      <c r="AY13" s="14">
        <v>6.6612302825203602E-3</v>
      </c>
      <c r="AZ13" s="14">
        <v>1.54715825333398E-2</v>
      </c>
      <c r="BA13" s="14">
        <v>1.9338003145675201E-2</v>
      </c>
      <c r="BB13" s="14">
        <v>2.02106744292497E-2</v>
      </c>
      <c r="BC13" s="14">
        <v>2.4431031685991901E-2</v>
      </c>
      <c r="BD13" s="14"/>
      <c r="BE13" s="14">
        <v>0</v>
      </c>
      <c r="BF13" s="14">
        <v>0</v>
      </c>
      <c r="BG13" s="14">
        <v>1.4334223513058001E-2</v>
      </c>
      <c r="BH13" s="14">
        <v>7.7550043982439996E-3</v>
      </c>
      <c r="BI13" s="14">
        <v>6.7085198075120204E-3</v>
      </c>
      <c r="BJ13" s="14">
        <v>2.6122791681884701E-2</v>
      </c>
      <c r="BK13" s="14">
        <v>2.9389652028225698E-2</v>
      </c>
      <c r="BL13" s="14">
        <v>0</v>
      </c>
      <c r="BM13" s="14">
        <v>7.6476031294094096E-3</v>
      </c>
      <c r="BN13" s="14">
        <v>0</v>
      </c>
      <c r="BO13" s="14">
        <v>2.3697116259730901E-2</v>
      </c>
      <c r="BP13" s="14">
        <v>8.7076998290736198E-3</v>
      </c>
      <c r="BQ13" s="14">
        <v>1.7845561635382E-2</v>
      </c>
      <c r="BR13" s="14">
        <v>1.7508322271297099E-2</v>
      </c>
      <c r="BS13" s="14">
        <v>0</v>
      </c>
      <c r="BT13" s="14">
        <v>2.3645713070512098E-2</v>
      </c>
      <c r="BU13" s="14"/>
      <c r="BV13" s="14">
        <v>1.7942238375159699E-3</v>
      </c>
      <c r="BW13" s="14">
        <v>1.5772267444621998E-2</v>
      </c>
      <c r="BX13" s="14"/>
      <c r="BY13" s="14">
        <v>8.2283025916088104E-3</v>
      </c>
      <c r="BZ13" s="14"/>
      <c r="CA13" s="14">
        <v>1.26840392291313E-2</v>
      </c>
      <c r="CB13" s="14">
        <v>1.34677030244053E-2</v>
      </c>
      <c r="CC13" s="14">
        <v>1.35626307590787E-2</v>
      </c>
      <c r="CD13" s="14">
        <v>1.2691503924444601E-2</v>
      </c>
      <c r="CE13" s="14">
        <v>1.7791943092172802E-2</v>
      </c>
    </row>
    <row r="14" spans="2:83" x14ac:dyDescent="0.3">
      <c r="B14" s="15" t="s">
        <v>110</v>
      </c>
      <c r="C14" s="14">
        <v>7.6754786648346895E-2</v>
      </c>
      <c r="D14" s="14">
        <v>4.72651083113967E-2</v>
      </c>
      <c r="E14" s="14">
        <v>0.10476854688768</v>
      </c>
      <c r="F14" s="14"/>
      <c r="G14" s="14">
        <v>0.118235321690022</v>
      </c>
      <c r="H14" s="14">
        <v>7.3230417482087307E-2</v>
      </c>
      <c r="I14" s="14">
        <v>7.2217804451960896E-2</v>
      </c>
      <c r="J14" s="14">
        <v>8.6874663903542898E-2</v>
      </c>
      <c r="K14" s="14">
        <v>5.0458850666615498E-2</v>
      </c>
      <c r="L14" s="14">
        <v>6.5344230580751006E-2</v>
      </c>
      <c r="M14" s="14"/>
      <c r="N14" s="14">
        <v>4.8482181573566097E-2</v>
      </c>
      <c r="O14" s="14">
        <v>7.2469666253138498E-2</v>
      </c>
      <c r="P14" s="14">
        <v>6.9974509350246406E-2</v>
      </c>
      <c r="Q14" s="14">
        <v>0.117330699595942</v>
      </c>
      <c r="R14" s="14"/>
      <c r="S14" s="14">
        <v>7.9204175148977998E-2</v>
      </c>
      <c r="T14" s="14">
        <v>9.14732073146374E-2</v>
      </c>
      <c r="U14" s="14">
        <v>6.2775874000875004E-2</v>
      </c>
      <c r="V14" s="14">
        <v>7.5668809701733897E-2</v>
      </c>
      <c r="W14" s="14">
        <v>6.4746576810296705E-2</v>
      </c>
      <c r="X14" s="14">
        <v>9.3717786346355303E-2</v>
      </c>
      <c r="Y14" s="14">
        <v>4.4589484415651102E-2</v>
      </c>
      <c r="Z14" s="14">
        <v>7.0280069264561401E-2</v>
      </c>
      <c r="AA14" s="14">
        <v>9.0328087094164705E-2</v>
      </c>
      <c r="AB14" s="14">
        <v>5.6902408260993298E-2</v>
      </c>
      <c r="AC14" s="14">
        <v>4.8592663027825798E-2</v>
      </c>
      <c r="AD14" s="14">
        <v>0.16918309405520801</v>
      </c>
      <c r="AE14" s="14"/>
      <c r="AF14" s="14">
        <v>4.0335293784120499E-2</v>
      </c>
      <c r="AG14" s="14">
        <v>5.3300207304588801E-2</v>
      </c>
      <c r="AH14" s="14">
        <v>5.6987270427679697E-2</v>
      </c>
      <c r="AI14" s="14">
        <v>0</v>
      </c>
      <c r="AJ14" s="14">
        <v>0.18807869675786701</v>
      </c>
      <c r="AK14" s="14"/>
      <c r="AL14" s="14">
        <v>5.3202643295868303E-2</v>
      </c>
      <c r="AM14" s="14">
        <v>4.7767901100844501E-2</v>
      </c>
      <c r="AN14" s="14">
        <v>5.8798025613520703E-2</v>
      </c>
      <c r="AO14" s="14">
        <v>3.9979881894072901E-2</v>
      </c>
      <c r="AP14" s="14">
        <v>0.122138622567203</v>
      </c>
      <c r="AQ14" s="14"/>
      <c r="AR14" s="14">
        <v>4.8447577402731E-2</v>
      </c>
      <c r="AS14" s="14">
        <v>3.3928866161176498E-2</v>
      </c>
      <c r="AT14" s="14">
        <v>5.5196554416377601E-2</v>
      </c>
      <c r="AU14" s="14">
        <v>4.7601941309731201E-2</v>
      </c>
      <c r="AV14" s="14">
        <v>0.14120091032502</v>
      </c>
      <c r="AW14" s="14">
        <v>0.1827394076568</v>
      </c>
      <c r="AX14" s="14"/>
      <c r="AY14" s="14">
        <v>8.4612345807754993E-2</v>
      </c>
      <c r="AZ14" s="14">
        <v>9.9246259506236001E-2</v>
      </c>
      <c r="BA14" s="14">
        <v>6.9033307327517002E-2</v>
      </c>
      <c r="BB14" s="14">
        <v>6.7005494947533703E-2</v>
      </c>
      <c r="BC14" s="14">
        <v>4.4585636257380101E-2</v>
      </c>
      <c r="BD14" s="14"/>
      <c r="BE14" s="14">
        <v>0.27523823486928101</v>
      </c>
      <c r="BF14" s="14">
        <v>0.18021838625914099</v>
      </c>
      <c r="BG14" s="14">
        <v>0.10987283859823201</v>
      </c>
      <c r="BH14" s="14">
        <v>7.7248672804146407E-2</v>
      </c>
      <c r="BI14" s="14">
        <v>9.3476803260339802E-2</v>
      </c>
      <c r="BJ14" s="14">
        <v>0.11035074486797</v>
      </c>
      <c r="BK14" s="14">
        <v>6.6409762541840597E-2</v>
      </c>
      <c r="BL14" s="14">
        <v>3.8198124986739801E-2</v>
      </c>
      <c r="BM14" s="14">
        <v>6.22326225135705E-2</v>
      </c>
      <c r="BN14" s="14">
        <v>5.5758597771440099E-2</v>
      </c>
      <c r="BO14" s="14">
        <v>5.3873219916058201E-2</v>
      </c>
      <c r="BP14" s="14">
        <v>2.8502839302040599E-2</v>
      </c>
      <c r="BQ14" s="14">
        <v>3.9903134723261902E-2</v>
      </c>
      <c r="BR14" s="14">
        <v>5.4003413929091498E-2</v>
      </c>
      <c r="BS14" s="14">
        <v>8.1770408216399498E-2</v>
      </c>
      <c r="BT14" s="14">
        <v>0</v>
      </c>
      <c r="BU14" s="14"/>
      <c r="BV14" s="14">
        <v>4.7488526973810501E-2</v>
      </c>
      <c r="BW14" s="14">
        <v>4.8182838732609701E-2</v>
      </c>
      <c r="BX14" s="14"/>
      <c r="BY14" s="14">
        <v>3.0541043484890201E-2</v>
      </c>
      <c r="BZ14" s="14"/>
      <c r="CA14" s="14">
        <v>9.4282674025042895E-2</v>
      </c>
      <c r="CB14" s="14">
        <v>6.80589196226873E-2</v>
      </c>
      <c r="CC14" s="14">
        <v>6.4662838118667895E-2</v>
      </c>
      <c r="CD14" s="14">
        <v>3.8843795654023301E-2</v>
      </c>
      <c r="CE14" s="14">
        <v>3.2929924183019502E-2</v>
      </c>
    </row>
    <row r="15" spans="2:83" x14ac:dyDescent="0.3">
      <c r="B15" s="15" t="s">
        <v>215</v>
      </c>
      <c r="C15" s="21">
        <v>0.72757060811557595</v>
      </c>
      <c r="D15" s="21">
        <v>0.76399992632608904</v>
      </c>
      <c r="E15" s="21">
        <v>0.69342609443852199</v>
      </c>
      <c r="F15" s="21"/>
      <c r="G15" s="21">
        <v>0.58964712961563004</v>
      </c>
      <c r="H15" s="21">
        <v>0.77130430927882399</v>
      </c>
      <c r="I15" s="21">
        <v>0.72910109232661302</v>
      </c>
      <c r="J15" s="21">
        <v>0.71216396198007303</v>
      </c>
      <c r="K15" s="21">
        <v>0.74663737433759803</v>
      </c>
      <c r="L15" s="21">
        <v>0.78160870342729705</v>
      </c>
      <c r="M15" s="21"/>
      <c r="N15" s="21">
        <v>0.78773668355108595</v>
      </c>
      <c r="O15" s="21">
        <v>0.72166231543870396</v>
      </c>
      <c r="P15" s="21">
        <v>0.74462331211703303</v>
      </c>
      <c r="Q15" s="21">
        <v>0.65415739018438102</v>
      </c>
      <c r="R15" s="21"/>
      <c r="S15" s="21">
        <v>0.70896116551164401</v>
      </c>
      <c r="T15" s="21">
        <v>0.70255620264437402</v>
      </c>
      <c r="U15" s="21">
        <v>0.73294561067417396</v>
      </c>
      <c r="V15" s="21">
        <v>0.69405511128961395</v>
      </c>
      <c r="W15" s="21">
        <v>0.70722394344580097</v>
      </c>
      <c r="X15" s="21">
        <v>0.69880806291196096</v>
      </c>
      <c r="Y15" s="21">
        <v>0.79348793906941195</v>
      </c>
      <c r="Z15" s="21">
        <v>0.84470614566943503</v>
      </c>
      <c r="AA15" s="21">
        <v>0.72818933061726698</v>
      </c>
      <c r="AB15" s="21">
        <v>0.73628954692484105</v>
      </c>
      <c r="AC15" s="21">
        <v>0.77474294002965005</v>
      </c>
      <c r="AD15" s="21">
        <v>0.70451168636819606</v>
      </c>
      <c r="AE15" s="21"/>
      <c r="AF15" s="21">
        <v>0.780177707288641</v>
      </c>
      <c r="AG15" s="21">
        <v>0.787276953561166</v>
      </c>
      <c r="AH15" s="21">
        <v>0.71196673747848604</v>
      </c>
      <c r="AI15" s="21">
        <v>0.74469432890421206</v>
      </c>
      <c r="AJ15" s="21">
        <v>0.573125014815694</v>
      </c>
      <c r="AK15" s="21"/>
      <c r="AL15" s="21">
        <v>0.75489770230672104</v>
      </c>
      <c r="AM15" s="21">
        <v>0.81594717321511001</v>
      </c>
      <c r="AN15" s="21">
        <v>0.71662856424014598</v>
      </c>
      <c r="AO15" s="21">
        <v>0.72032026445341701</v>
      </c>
      <c r="AP15" s="21">
        <v>0.61000957989110505</v>
      </c>
      <c r="AQ15" s="21"/>
      <c r="AR15" s="21">
        <v>0.81629015994903698</v>
      </c>
      <c r="AS15" s="21">
        <v>0.77562240484623801</v>
      </c>
      <c r="AT15" s="21">
        <v>0.76344670129271697</v>
      </c>
      <c r="AU15" s="21">
        <v>0.73718168213883295</v>
      </c>
      <c r="AV15" s="21">
        <v>0.61400666056034603</v>
      </c>
      <c r="AW15" s="21">
        <v>0.59569385194140201</v>
      </c>
      <c r="AX15" s="21"/>
      <c r="AY15" s="21">
        <v>0.70263520987896899</v>
      </c>
      <c r="AZ15" s="21">
        <v>0.70165001005001404</v>
      </c>
      <c r="BA15" s="21">
        <v>0.73109004157402502</v>
      </c>
      <c r="BB15" s="21">
        <v>0.79062597454987704</v>
      </c>
      <c r="BC15" s="21">
        <v>0.74013854127405398</v>
      </c>
      <c r="BD15" s="21"/>
      <c r="BE15" s="21">
        <v>0.65961419955443901</v>
      </c>
      <c r="BF15" s="21">
        <v>0.64471724203677705</v>
      </c>
      <c r="BG15" s="21">
        <v>0.66327237461699595</v>
      </c>
      <c r="BH15" s="21">
        <v>0.64183688866202304</v>
      </c>
      <c r="BI15" s="21">
        <v>0.71327075713633203</v>
      </c>
      <c r="BJ15" s="21">
        <v>0.67461003547221199</v>
      </c>
      <c r="BK15" s="21">
        <v>0.68485486273969898</v>
      </c>
      <c r="BL15" s="21">
        <v>0.78792769170732802</v>
      </c>
      <c r="BM15" s="21">
        <v>0.78665131121843201</v>
      </c>
      <c r="BN15" s="21">
        <v>0.77389603007482799</v>
      </c>
      <c r="BO15" s="21">
        <v>0.73328475823331696</v>
      </c>
      <c r="BP15" s="21">
        <v>0.77073736634831302</v>
      </c>
      <c r="BQ15" s="21">
        <v>0.88716107483058904</v>
      </c>
      <c r="BR15" s="21">
        <v>0.767026745491596</v>
      </c>
      <c r="BS15" s="21">
        <v>0.83713737548914602</v>
      </c>
      <c r="BT15" s="21">
        <v>0.82484230590460295</v>
      </c>
      <c r="BU15" s="21"/>
      <c r="BV15" s="21">
        <v>0.82419991924914804</v>
      </c>
      <c r="BW15" s="21">
        <v>0.80368986459716996</v>
      </c>
      <c r="BX15" s="21"/>
      <c r="BY15" s="21">
        <v>0.79813425609478805</v>
      </c>
      <c r="BZ15" s="21"/>
      <c r="CA15" s="21">
        <v>0.70261782802121797</v>
      </c>
      <c r="CB15" s="21">
        <v>0.749632747818615</v>
      </c>
      <c r="CC15" s="21">
        <v>0.73993718397024999</v>
      </c>
      <c r="CD15" s="21">
        <v>0.74098415017077002</v>
      </c>
      <c r="CE15" s="21">
        <v>0.80095294602522205</v>
      </c>
    </row>
    <row r="16" spans="2:83" x14ac:dyDescent="0.3">
      <c r="B16" s="15" t="s">
        <v>216</v>
      </c>
      <c r="C16" s="21">
        <v>4.02470441237298E-2</v>
      </c>
      <c r="D16" s="21">
        <v>4.36891138601724E-2</v>
      </c>
      <c r="E16" s="21">
        <v>3.5935897042557903E-2</v>
      </c>
      <c r="F16" s="21"/>
      <c r="G16" s="21">
        <v>6.7284434353300504E-2</v>
      </c>
      <c r="H16" s="21">
        <v>2.8618594682358701E-2</v>
      </c>
      <c r="I16" s="21">
        <v>2.5397752583568599E-2</v>
      </c>
      <c r="J16" s="21">
        <v>3.4612200643892303E-2</v>
      </c>
      <c r="K16" s="21">
        <v>5.9194748963609399E-2</v>
      </c>
      <c r="L16" s="21">
        <v>3.5692097797146799E-2</v>
      </c>
      <c r="M16" s="21"/>
      <c r="N16" s="21">
        <v>2.8859136633116799E-2</v>
      </c>
      <c r="O16" s="21">
        <v>5.0004937870855498E-2</v>
      </c>
      <c r="P16" s="21">
        <v>4.1662073646622701E-2</v>
      </c>
      <c r="Q16" s="21">
        <v>4.2028156966980298E-2</v>
      </c>
      <c r="R16" s="21"/>
      <c r="S16" s="21">
        <v>4.6506372688559998E-2</v>
      </c>
      <c r="T16" s="21">
        <v>4.0610077492388E-2</v>
      </c>
      <c r="U16" s="21">
        <v>4.9958361494623599E-2</v>
      </c>
      <c r="V16" s="21">
        <v>4.62457164424009E-2</v>
      </c>
      <c r="W16" s="21">
        <v>3.9815285140799302E-2</v>
      </c>
      <c r="X16" s="21">
        <v>4.4840055177326199E-2</v>
      </c>
      <c r="Y16" s="21">
        <v>2.4157898847413799E-2</v>
      </c>
      <c r="Z16" s="21">
        <v>1.7481869250101999E-2</v>
      </c>
      <c r="AA16" s="21">
        <v>5.3194671541713402E-2</v>
      </c>
      <c r="AB16" s="21">
        <v>4.1146837177922002E-2</v>
      </c>
      <c r="AC16" s="21">
        <v>2.5933812735263899E-2</v>
      </c>
      <c r="AD16" s="21">
        <v>0</v>
      </c>
      <c r="AE16" s="21"/>
      <c r="AF16" s="21">
        <v>4.7208777519295801E-2</v>
      </c>
      <c r="AG16" s="21">
        <v>3.7205187932901201E-2</v>
      </c>
      <c r="AH16" s="21">
        <v>1.9569627181653702E-2</v>
      </c>
      <c r="AI16" s="21">
        <v>2.7574637179605298E-2</v>
      </c>
      <c r="AJ16" s="21">
        <v>2.7356089015823901E-2</v>
      </c>
      <c r="AK16" s="21"/>
      <c r="AL16" s="21">
        <v>5.8234233595532897E-2</v>
      </c>
      <c r="AM16" s="21">
        <v>3.0983695323012001E-2</v>
      </c>
      <c r="AN16" s="21">
        <v>2.4699813057984601E-2</v>
      </c>
      <c r="AO16" s="21">
        <v>4.6235358409365303E-2</v>
      </c>
      <c r="AP16" s="21">
        <v>6.2838860518526093E-2</v>
      </c>
      <c r="AQ16" s="21"/>
      <c r="AR16" s="21">
        <v>2.2001200100307001E-2</v>
      </c>
      <c r="AS16" s="21">
        <v>5.3848375829601398E-2</v>
      </c>
      <c r="AT16" s="21">
        <v>2.9028653054656701E-2</v>
      </c>
      <c r="AU16" s="21">
        <v>5.5733142012800198E-2</v>
      </c>
      <c r="AV16" s="21">
        <v>4.9391744883218798E-2</v>
      </c>
      <c r="AW16" s="21">
        <v>2.8856347427281801E-2</v>
      </c>
      <c r="AX16" s="21"/>
      <c r="AY16" s="21">
        <v>4.30652246888849E-2</v>
      </c>
      <c r="AZ16" s="21">
        <v>4.2282630041996297E-2</v>
      </c>
      <c r="BA16" s="21">
        <v>3.6777898544962599E-2</v>
      </c>
      <c r="BB16" s="21">
        <v>2.67982508147546E-2</v>
      </c>
      <c r="BC16" s="21">
        <v>6.5411095451167897E-2</v>
      </c>
      <c r="BD16" s="21"/>
      <c r="BE16" s="21">
        <v>0</v>
      </c>
      <c r="BF16" s="21">
        <v>1.4964548805636401E-2</v>
      </c>
      <c r="BG16" s="21">
        <v>5.2932508013511202E-2</v>
      </c>
      <c r="BH16" s="21">
        <v>2.5397092681272399E-2</v>
      </c>
      <c r="BI16" s="21">
        <v>1.89498783943753E-2</v>
      </c>
      <c r="BJ16" s="21">
        <v>7.6130150071882993E-2</v>
      </c>
      <c r="BK16" s="21">
        <v>3.4449557267460497E-2</v>
      </c>
      <c r="BL16" s="21">
        <v>2.4530177613180802E-2</v>
      </c>
      <c r="BM16" s="21">
        <v>2.3309427807632999E-2</v>
      </c>
      <c r="BN16" s="21">
        <v>5.9551472548883898E-2</v>
      </c>
      <c r="BO16" s="21">
        <v>7.0717297971092205E-2</v>
      </c>
      <c r="BP16" s="21">
        <v>4.6593409298158403E-2</v>
      </c>
      <c r="BQ16" s="21">
        <v>1.7845561635382E-2</v>
      </c>
      <c r="BR16" s="21">
        <v>1.7508322271297099E-2</v>
      </c>
      <c r="BS16" s="21">
        <v>0</v>
      </c>
      <c r="BT16" s="21">
        <v>4.5147532635493301E-2</v>
      </c>
      <c r="BU16" s="21"/>
      <c r="BV16" s="21">
        <v>2.4723119716929299E-2</v>
      </c>
      <c r="BW16" s="21">
        <v>4.0282152710793703E-2</v>
      </c>
      <c r="BX16" s="21"/>
      <c r="BY16" s="21">
        <v>4.5481434146631597E-2</v>
      </c>
      <c r="BZ16" s="21"/>
      <c r="CA16" s="21">
        <v>3.9095225764746201E-2</v>
      </c>
      <c r="CB16" s="21">
        <v>4.28221687278839E-2</v>
      </c>
      <c r="CC16" s="21">
        <v>4.0490300278704899E-2</v>
      </c>
      <c r="CD16" s="21">
        <v>3.3819422687079999E-2</v>
      </c>
      <c r="CE16" s="21">
        <v>1.7791943092172802E-2</v>
      </c>
    </row>
    <row r="17" spans="2:83" x14ac:dyDescent="0.3">
      <c r="B17" s="15" t="s">
        <v>139</v>
      </c>
      <c r="C17" s="22">
        <v>4.02470441237298E-2</v>
      </c>
      <c r="D17" s="22">
        <v>4.36891138601724E-2</v>
      </c>
      <c r="E17" s="22">
        <v>3.5935897042557903E-2</v>
      </c>
      <c r="F17" s="22"/>
      <c r="G17" s="22">
        <v>6.7284434353300504E-2</v>
      </c>
      <c r="H17" s="22">
        <v>2.8618594682358701E-2</v>
      </c>
      <c r="I17" s="22">
        <v>2.5397752583568599E-2</v>
      </c>
      <c r="J17" s="22">
        <v>3.4612200643892303E-2</v>
      </c>
      <c r="K17" s="22">
        <v>5.9194748963609399E-2</v>
      </c>
      <c r="L17" s="22">
        <v>3.5692097797146799E-2</v>
      </c>
      <c r="M17" s="22"/>
      <c r="N17" s="22">
        <v>2.8859136633116799E-2</v>
      </c>
      <c r="O17" s="22">
        <v>5.0004937870855498E-2</v>
      </c>
      <c r="P17" s="22">
        <v>4.1662073646622701E-2</v>
      </c>
      <c r="Q17" s="22">
        <v>4.2028156966980298E-2</v>
      </c>
      <c r="R17" s="22"/>
      <c r="S17" s="22">
        <v>4.6506372688559998E-2</v>
      </c>
      <c r="T17" s="22">
        <v>4.0610077492388E-2</v>
      </c>
      <c r="U17" s="22">
        <v>4.9958361494623599E-2</v>
      </c>
      <c r="V17" s="22">
        <v>4.62457164424009E-2</v>
      </c>
      <c r="W17" s="22">
        <v>3.9815285140799302E-2</v>
      </c>
      <c r="X17" s="22">
        <v>4.4840055177326199E-2</v>
      </c>
      <c r="Y17" s="22">
        <v>2.4157898847413799E-2</v>
      </c>
      <c r="Z17" s="22">
        <v>1.7481869250101999E-2</v>
      </c>
      <c r="AA17" s="22">
        <v>5.3194671541713402E-2</v>
      </c>
      <c r="AB17" s="22">
        <v>4.1146837177922002E-2</v>
      </c>
      <c r="AC17" s="22">
        <v>2.5933812735263899E-2</v>
      </c>
      <c r="AD17" s="22">
        <v>0</v>
      </c>
      <c r="AE17" s="22"/>
      <c r="AF17" s="22">
        <v>4.7208777519295801E-2</v>
      </c>
      <c r="AG17" s="22">
        <v>3.7205187932901201E-2</v>
      </c>
      <c r="AH17" s="22">
        <v>1.9569627181653702E-2</v>
      </c>
      <c r="AI17" s="22">
        <v>2.7574637179605298E-2</v>
      </c>
      <c r="AJ17" s="22">
        <v>2.7356089015823901E-2</v>
      </c>
      <c r="AK17" s="22"/>
      <c r="AL17" s="22">
        <v>5.8234233595532897E-2</v>
      </c>
      <c r="AM17" s="22">
        <v>3.0983695323012001E-2</v>
      </c>
      <c r="AN17" s="22">
        <v>2.4699813057984601E-2</v>
      </c>
      <c r="AO17" s="22">
        <v>4.6235358409365303E-2</v>
      </c>
      <c r="AP17" s="22">
        <v>6.2838860518526093E-2</v>
      </c>
      <c r="AQ17" s="22"/>
      <c r="AR17" s="22">
        <v>2.2001200100307001E-2</v>
      </c>
      <c r="AS17" s="22">
        <v>5.3848375829601398E-2</v>
      </c>
      <c r="AT17" s="22">
        <v>2.9028653054656701E-2</v>
      </c>
      <c r="AU17" s="22">
        <v>5.5733142012800198E-2</v>
      </c>
      <c r="AV17" s="22">
        <v>4.9391744883218798E-2</v>
      </c>
      <c r="AW17" s="22">
        <v>2.8856347427281801E-2</v>
      </c>
      <c r="AX17" s="22"/>
      <c r="AY17" s="22">
        <v>4.30652246888849E-2</v>
      </c>
      <c r="AZ17" s="22">
        <v>4.2282630041996297E-2</v>
      </c>
      <c r="BA17" s="22">
        <v>3.6777898544962599E-2</v>
      </c>
      <c r="BB17" s="22">
        <v>2.67982508147546E-2</v>
      </c>
      <c r="BC17" s="22">
        <v>6.5411095451167897E-2</v>
      </c>
      <c r="BD17" s="22"/>
      <c r="BE17" s="22">
        <v>0</v>
      </c>
      <c r="BF17" s="22">
        <v>1.4964548805636401E-2</v>
      </c>
      <c r="BG17" s="22">
        <v>5.2932508013511202E-2</v>
      </c>
      <c r="BH17" s="22">
        <v>2.5397092681272399E-2</v>
      </c>
      <c r="BI17" s="22">
        <v>1.89498783943753E-2</v>
      </c>
      <c r="BJ17" s="22">
        <v>7.6130150071882993E-2</v>
      </c>
      <c r="BK17" s="22">
        <v>3.4449557267460497E-2</v>
      </c>
      <c r="BL17" s="22">
        <v>2.4530177613180802E-2</v>
      </c>
      <c r="BM17" s="22">
        <v>2.3309427807632999E-2</v>
      </c>
      <c r="BN17" s="22">
        <v>5.9551472548883898E-2</v>
      </c>
      <c r="BO17" s="22">
        <v>7.0717297971092205E-2</v>
      </c>
      <c r="BP17" s="22">
        <v>4.6593409298158403E-2</v>
      </c>
      <c r="BQ17" s="22">
        <v>1.7845561635382E-2</v>
      </c>
      <c r="BR17" s="22">
        <v>1.7508322271297099E-2</v>
      </c>
      <c r="BS17" s="22">
        <v>0</v>
      </c>
      <c r="BT17" s="22">
        <v>4.5147532635493301E-2</v>
      </c>
      <c r="BU17" s="22"/>
      <c r="BV17" s="22">
        <v>2.4723119716929299E-2</v>
      </c>
      <c r="BW17" s="22">
        <v>4.0282152710793703E-2</v>
      </c>
      <c r="BX17" s="22"/>
      <c r="BY17" s="22">
        <v>4.5481434146631597E-2</v>
      </c>
      <c r="BZ17" s="22"/>
      <c r="CA17" s="22">
        <v>3.9095225764746201E-2</v>
      </c>
      <c r="CB17" s="22">
        <v>4.28221687278839E-2</v>
      </c>
      <c r="CC17" s="22">
        <v>4.0490300278704899E-2</v>
      </c>
      <c r="CD17" s="22">
        <v>3.3819422687079999E-2</v>
      </c>
      <c r="CE17" s="22">
        <v>1.7791943092172802E-2</v>
      </c>
    </row>
    <row r="18" spans="2:83" x14ac:dyDescent="0.3">
      <c r="B18" s="16"/>
    </row>
    <row r="19" spans="2:83" x14ac:dyDescent="0.3">
      <c r="B19" t="s">
        <v>112</v>
      </c>
    </row>
    <row r="20" spans="2:83" x14ac:dyDescent="0.3">
      <c r="B20" t="s">
        <v>113</v>
      </c>
    </row>
    <row r="22" spans="2:83" x14ac:dyDescent="0.3">
      <c r="B22" s="8" t="str">
        <f>HYPERLINK("#'Contents'!A1", "Return to Contents")</f>
        <v>Return to Contents</v>
      </c>
    </row>
  </sheetData>
  <mergeCells count="13">
    <mergeCell ref="BY5"/>
    <mergeCell ref="CA5:CE5"/>
    <mergeCell ref="D2:BU2"/>
    <mergeCell ref="AL5:AP5"/>
    <mergeCell ref="AR5:AW5"/>
    <mergeCell ref="AY5:BC5"/>
    <mergeCell ref="BE5:BT5"/>
    <mergeCell ref="BV5:BW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101</vt:i4>
      </vt:variant>
    </vt:vector>
  </HeadingPairs>
  <TitlesOfParts>
    <vt:vector size="10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2025-04-29T18:37:39Z</dcterms:created>
  <dcterms:modified xsi:type="dcterms:W3CDTF">2025-04-30T08:43:01Z</dcterms:modified>
</cp:coreProperties>
</file>